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aichia\Desktop\進撃の副研究員\犯罪狀況及其分析\111年犯罪狀況及其分析\7. 完稿與出版\"/>
    </mc:Choice>
  </mc:AlternateContent>
  <bookViews>
    <workbookView xWindow="0" yWindow="0" windowWidth="28800" windowHeight="12255" tabRatio="716"/>
  </bookViews>
  <sheets>
    <sheet name="本篇表次" sheetId="76" r:id="rId1"/>
    <sheet name="2-1-1" sheetId="1" r:id="rId2"/>
    <sheet name="2-1-2" sheetId="2" r:id="rId3"/>
    <sheet name="2-1-3" sheetId="3" r:id="rId4"/>
    <sheet name="2-1-4" sheetId="4" r:id="rId5"/>
    <sheet name="2-1-5" sheetId="5" r:id="rId6"/>
    <sheet name="2-1-6" sheetId="6" r:id="rId7"/>
    <sheet name="2-1-7" sheetId="7" r:id="rId8"/>
    <sheet name="2-1-8" sheetId="8" r:id="rId9"/>
    <sheet name="2-1-9" sheetId="9" r:id="rId10"/>
    <sheet name="2-1-10" sheetId="72" r:id="rId11"/>
    <sheet name="2-1-11" sheetId="11" r:id="rId12"/>
    <sheet name="2-1-12" sheetId="12" r:id="rId13"/>
    <sheet name="2-1-13" sheetId="73" r:id="rId14"/>
    <sheet name="2-1-14" sheetId="15" r:id="rId15"/>
    <sheet name="2-1-15" sheetId="16" r:id="rId16"/>
    <sheet name="2-1-16" sheetId="13" r:id="rId17"/>
    <sheet name="2-1-17" sheetId="17" r:id="rId18"/>
    <sheet name="2-1-18" sheetId="18" r:id="rId19"/>
    <sheet name="2-1-19" sheetId="19" r:id="rId20"/>
    <sheet name="2-1-20" sheetId="69" r:id="rId21"/>
    <sheet name="2-1-21" sheetId="74" r:id="rId22"/>
    <sheet name="2-1-22" sheetId="22" r:id="rId23"/>
    <sheet name="2-1-23" sheetId="23" r:id="rId24"/>
    <sheet name="2-1-24" sheetId="75" r:id="rId25"/>
    <sheet name="2-2-1" sheetId="25" r:id="rId26"/>
    <sheet name="2-2-2" sheetId="26" r:id="rId27"/>
    <sheet name="2-2-3" sheetId="71" r:id="rId28"/>
    <sheet name="2-2-3(男）" sheetId="28" r:id="rId29"/>
    <sheet name="2-2-3(女）" sheetId="29" r:id="rId30"/>
    <sheet name="2-2-4" sheetId="31" r:id="rId31"/>
    <sheet name="2-2-5" sheetId="30" r:id="rId32"/>
    <sheet name="2-2-6" sheetId="32" r:id="rId33"/>
    <sheet name="2-2-7" sheetId="33" r:id="rId34"/>
    <sheet name="2-2-8" sheetId="34" r:id="rId35"/>
    <sheet name="2-2-9" sheetId="35" r:id="rId36"/>
    <sheet name="2-2-10" sheetId="37" r:id="rId37"/>
    <sheet name="2-3-1" sheetId="38" r:id="rId38"/>
    <sheet name="2-3-2" sheetId="39" r:id="rId39"/>
    <sheet name="2-3-3" sheetId="40" r:id="rId40"/>
    <sheet name="2-3-4" sheetId="41" r:id="rId41"/>
    <sheet name="2-3-5" sheetId="42" r:id="rId42"/>
    <sheet name="2-3-6" sheetId="43" r:id="rId43"/>
    <sheet name="2-3-7" sheetId="44" r:id="rId44"/>
    <sheet name="2-4-1" sheetId="45" r:id="rId45"/>
    <sheet name="2-4-2" sheetId="46" r:id="rId46"/>
    <sheet name="2-4-3" sheetId="47" r:id="rId47"/>
    <sheet name="2-4-4" sheetId="48" r:id="rId48"/>
    <sheet name="2-4-5" sheetId="49" r:id="rId49"/>
    <sheet name="2-4-6" sheetId="50" r:id="rId50"/>
    <sheet name="2-4-7" sheetId="51" r:id="rId51"/>
    <sheet name="2-4-8、2-4-9" sheetId="52" r:id="rId52"/>
    <sheet name="2-4-10" sheetId="53" r:id="rId53"/>
    <sheet name="2-4-11" sheetId="54" r:id="rId54"/>
    <sheet name="2-4-12" sheetId="55" r:id="rId55"/>
    <sheet name="2-4-13" sheetId="56" r:id="rId56"/>
    <sheet name="2-4-14" sheetId="58" r:id="rId57"/>
    <sheet name="2-4-15" sheetId="59" r:id="rId58"/>
    <sheet name="2-4-16" sheetId="60" r:id="rId59"/>
    <sheet name="2-4-17" sheetId="61" r:id="rId60"/>
    <sheet name="2-4-18" sheetId="62" r:id="rId61"/>
    <sheet name="2-4-19" sheetId="63" r:id="rId62"/>
    <sheet name="2-4-20" sheetId="64" r:id="rId63"/>
    <sheet name="2-5-1" sheetId="65" r:id="rId64"/>
    <sheet name="2-5-2" sheetId="66" r:id="rId65"/>
  </sheets>
  <definedNames>
    <definedName name="_xlnm.Print_Area" localSheetId="1">'2-1-1'!$A$1:$V$13</definedName>
    <definedName name="_xlnm.Print_Area" localSheetId="21">'2-1-21'!$A$1:$K$30</definedName>
    <definedName name="_xlnm.Print_Area" localSheetId="24">'2-1-24'!$A$1:$K$11</definedName>
    <definedName name="_xlnm.Print_Area" localSheetId="44">'2-4-1'!$A$1:$Q$20</definedName>
    <definedName name="_xlnm.Print_Area" localSheetId="53">'2-4-11'!$A$1:$G$22</definedName>
    <definedName name="_xlnm.Print_Area" localSheetId="56">'2-4-14'!$A$1:$N$15</definedName>
    <definedName name="_xlnm.Print_Area" localSheetId="57">'2-4-15'!$A$1:$K$16</definedName>
    <definedName name="_xlnm.Print_Area" localSheetId="58">'2-4-16'!$B$1:$O$18</definedName>
    <definedName name="_xlnm.Print_Area" localSheetId="59">'2-4-17'!$A$1:$Q$16</definedName>
    <definedName name="_xlnm.Print_Area" localSheetId="60">'2-4-18'!$A$1:$G$18</definedName>
    <definedName name="_xlnm.Print_Area" localSheetId="61">'2-4-19'!$A$1:$R$15</definedName>
    <definedName name="_xlnm.Print_Area" localSheetId="50">'2-4-7'!$A$1:$N$40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74" l="1"/>
  <c r="J29" i="74"/>
  <c r="I29" i="74"/>
  <c r="H29" i="74"/>
  <c r="G29" i="74"/>
  <c r="F29" i="74"/>
  <c r="E29" i="74"/>
  <c r="D29" i="74"/>
  <c r="C29" i="74"/>
  <c r="B29" i="74"/>
  <c r="K3" i="74"/>
  <c r="J3" i="74"/>
  <c r="I3" i="74"/>
  <c r="H3" i="74"/>
  <c r="G3" i="74"/>
  <c r="F3" i="74"/>
  <c r="E3" i="74"/>
  <c r="D3" i="74"/>
  <c r="C3" i="74"/>
  <c r="B3" i="74"/>
  <c r="I4" i="66" l="1"/>
  <c r="P13" i="55" l="1"/>
  <c r="E20" i="37" l="1"/>
  <c r="AB71" i="73" l="1"/>
  <c r="Y71" i="73"/>
  <c r="V71" i="73"/>
  <c r="S71" i="73"/>
  <c r="P71" i="73"/>
  <c r="J71" i="73"/>
  <c r="G71" i="73"/>
  <c r="D71" i="73"/>
  <c r="Y70" i="73"/>
  <c r="S70" i="73"/>
  <c r="G70" i="73"/>
  <c r="D70" i="73"/>
  <c r="V69" i="73"/>
  <c r="S69" i="73"/>
  <c r="J69" i="73"/>
  <c r="AB68" i="73"/>
  <c r="V68" i="73"/>
  <c r="S68" i="73"/>
  <c r="P68" i="73"/>
  <c r="M68" i="73"/>
  <c r="J68" i="73"/>
  <c r="G68" i="73"/>
  <c r="D68" i="73"/>
  <c r="P67" i="73"/>
  <c r="M67" i="73"/>
  <c r="J67" i="73"/>
  <c r="J66" i="73"/>
  <c r="AB65" i="73"/>
  <c r="Y65" i="73"/>
  <c r="V65" i="73"/>
  <c r="S65" i="73"/>
  <c r="P65" i="73"/>
  <c r="M65" i="73"/>
  <c r="D65" i="73"/>
  <c r="Y64" i="73"/>
  <c r="V64" i="73"/>
  <c r="S64" i="73"/>
  <c r="P64" i="73"/>
  <c r="M64" i="73"/>
  <c r="J64" i="73"/>
  <c r="G64" i="73"/>
  <c r="D64" i="73"/>
  <c r="AE63" i="73"/>
  <c r="AB63" i="73"/>
  <c r="Y63" i="73"/>
  <c r="V63" i="73"/>
  <c r="J63" i="73"/>
  <c r="G63" i="73"/>
  <c r="D63" i="73"/>
  <c r="AE62" i="73"/>
  <c r="AB62" i="73"/>
  <c r="Y62" i="73"/>
  <c r="V62" i="73"/>
  <c r="S62" i="73"/>
  <c r="P62" i="73"/>
  <c r="M62" i="73"/>
  <c r="J62" i="73"/>
  <c r="G62" i="73"/>
  <c r="D62" i="73"/>
  <c r="AE61" i="73"/>
  <c r="AB61" i="73"/>
  <c r="Y61" i="73"/>
  <c r="V61" i="73"/>
  <c r="S61" i="73"/>
  <c r="P61" i="73"/>
  <c r="M61" i="73"/>
  <c r="J61" i="73"/>
  <c r="G61" i="73"/>
  <c r="D61" i="73"/>
  <c r="AE60" i="73"/>
  <c r="AB60" i="73"/>
  <c r="Y60" i="73"/>
  <c r="V60" i="73"/>
  <c r="S60" i="73"/>
  <c r="P60" i="73"/>
  <c r="M60" i="73"/>
  <c r="J60" i="73"/>
  <c r="G60" i="73"/>
  <c r="D60" i="73"/>
  <c r="AE59" i="73"/>
  <c r="AB59" i="73"/>
  <c r="Y59" i="73"/>
  <c r="V59" i="73"/>
  <c r="S59" i="73"/>
  <c r="P59" i="73"/>
  <c r="M59" i="73"/>
  <c r="J59" i="73"/>
  <c r="G59" i="73"/>
  <c r="D59" i="73"/>
  <c r="AE58" i="73"/>
  <c r="AB58" i="73"/>
  <c r="Y58" i="73"/>
  <c r="V58" i="73"/>
  <c r="S58" i="73"/>
  <c r="P58" i="73"/>
  <c r="M58" i="73"/>
  <c r="J58" i="73"/>
  <c r="G58" i="73"/>
  <c r="D58" i="73"/>
  <c r="AE57" i="73"/>
  <c r="AB57" i="73"/>
  <c r="Y57" i="73"/>
  <c r="V57" i="73"/>
  <c r="S57" i="73"/>
  <c r="P57" i="73"/>
  <c r="M57" i="73"/>
  <c r="J57" i="73"/>
  <c r="G57" i="73"/>
  <c r="D57" i="73"/>
  <c r="AE56" i="73"/>
  <c r="AB56" i="73"/>
  <c r="Y56" i="73"/>
  <c r="V56" i="73"/>
  <c r="S56" i="73"/>
  <c r="P56" i="73"/>
  <c r="M56" i="73"/>
  <c r="J56" i="73"/>
  <c r="G56" i="73"/>
  <c r="D56" i="73"/>
  <c r="AE55" i="73"/>
  <c r="AB55" i="73"/>
  <c r="Y55" i="73"/>
  <c r="V55" i="73"/>
  <c r="S55" i="73"/>
  <c r="P55" i="73"/>
  <c r="M55" i="73"/>
  <c r="J55" i="73"/>
  <c r="G55" i="73"/>
  <c r="D55" i="73"/>
  <c r="AE54" i="73"/>
  <c r="AB54" i="73"/>
  <c r="Y54" i="73"/>
  <c r="V54" i="73"/>
  <c r="S54" i="73"/>
  <c r="P54" i="73"/>
  <c r="M54" i="73"/>
  <c r="J54" i="73"/>
  <c r="G54" i="73"/>
  <c r="D54" i="73"/>
  <c r="AE53" i="73"/>
  <c r="AB53" i="73"/>
  <c r="Y53" i="73"/>
  <c r="V53" i="73"/>
  <c r="S53" i="73"/>
  <c r="P53" i="73"/>
  <c r="M53" i="73"/>
  <c r="J53" i="73"/>
  <c r="G53" i="73"/>
  <c r="D53" i="73"/>
  <c r="AE52" i="73"/>
  <c r="AB52" i="73"/>
  <c r="Y52" i="73"/>
  <c r="V52" i="73"/>
  <c r="S52" i="73"/>
  <c r="P52" i="73"/>
  <c r="M52" i="73"/>
  <c r="J52" i="73"/>
  <c r="G52" i="73"/>
  <c r="D52" i="73"/>
  <c r="AE51" i="73"/>
  <c r="AB51" i="73"/>
  <c r="Y51" i="73"/>
  <c r="V51" i="73"/>
  <c r="S51" i="73"/>
  <c r="P51" i="73"/>
  <c r="M51" i="73"/>
  <c r="J51" i="73"/>
  <c r="G51" i="73"/>
  <c r="D51" i="73"/>
  <c r="AE50" i="73"/>
  <c r="AB50" i="73"/>
  <c r="Y50" i="73"/>
  <c r="V50" i="73"/>
  <c r="S50" i="73"/>
  <c r="P50" i="73"/>
  <c r="M50" i="73"/>
  <c r="J50" i="73"/>
  <c r="G50" i="73"/>
  <c r="D50" i="73"/>
  <c r="AE49" i="73"/>
  <c r="AB49" i="73"/>
  <c r="Y49" i="73"/>
  <c r="V49" i="73"/>
  <c r="S49" i="73"/>
  <c r="P49" i="73"/>
  <c r="M49" i="73"/>
  <c r="J49" i="73"/>
  <c r="G49" i="73"/>
  <c r="D49" i="73"/>
  <c r="AE48" i="73"/>
  <c r="AB48" i="73"/>
  <c r="Y48" i="73"/>
  <c r="V48" i="73"/>
  <c r="S48" i="73"/>
  <c r="P48" i="73"/>
  <c r="M48" i="73"/>
  <c r="J48" i="73"/>
  <c r="G48" i="73"/>
  <c r="D48" i="73"/>
  <c r="AE47" i="73"/>
  <c r="AB47" i="73"/>
  <c r="Y47" i="73"/>
  <c r="V47" i="73"/>
  <c r="S47" i="73"/>
  <c r="P47" i="73"/>
  <c r="M47" i="73"/>
  <c r="J47" i="73"/>
  <c r="G47" i="73"/>
  <c r="D47" i="73"/>
  <c r="AE46" i="73"/>
  <c r="AB46" i="73"/>
  <c r="Y46" i="73"/>
  <c r="V46" i="73"/>
  <c r="S46" i="73"/>
  <c r="P46" i="73"/>
  <c r="M46" i="73"/>
  <c r="J46" i="73"/>
  <c r="G46" i="73"/>
  <c r="D46" i="73"/>
  <c r="AE45" i="73"/>
  <c r="AB45" i="73"/>
  <c r="Y45" i="73"/>
  <c r="V45" i="73"/>
  <c r="S45" i="73"/>
  <c r="P45" i="73"/>
  <c r="M45" i="73"/>
  <c r="J45" i="73"/>
  <c r="G45" i="73"/>
  <c r="D45" i="73"/>
  <c r="AE44" i="73"/>
  <c r="AB44" i="73"/>
  <c r="Y44" i="73"/>
  <c r="V44" i="73"/>
  <c r="S44" i="73"/>
  <c r="P44" i="73"/>
  <c r="M44" i="73"/>
  <c r="J44" i="73"/>
  <c r="G44" i="73"/>
  <c r="D44" i="73"/>
  <c r="AE43" i="73"/>
  <c r="AB43" i="73"/>
  <c r="Y43" i="73"/>
  <c r="V43" i="73"/>
  <c r="S43" i="73"/>
  <c r="P43" i="73"/>
  <c r="M43" i="73"/>
  <c r="J43" i="73"/>
  <c r="G43" i="73"/>
  <c r="D43" i="73"/>
  <c r="AE42" i="73"/>
  <c r="AB42" i="73"/>
  <c r="Y42" i="73"/>
  <c r="V42" i="73"/>
  <c r="S42" i="73"/>
  <c r="P42" i="73"/>
  <c r="M42" i="73"/>
  <c r="J42" i="73"/>
  <c r="G42" i="73"/>
  <c r="D42" i="73"/>
  <c r="AE41" i="73"/>
  <c r="AB41" i="73"/>
  <c r="Y41" i="73"/>
  <c r="V41" i="73"/>
  <c r="S41" i="73"/>
  <c r="P41" i="73"/>
  <c r="M41" i="73"/>
  <c r="J41" i="73"/>
  <c r="G41" i="73"/>
  <c r="D41" i="73"/>
  <c r="AE40" i="73"/>
  <c r="AB40" i="73"/>
  <c r="Y40" i="73"/>
  <c r="V40" i="73"/>
  <c r="S40" i="73"/>
  <c r="P40" i="73"/>
  <c r="M40" i="73"/>
  <c r="J40" i="73"/>
  <c r="G40" i="73"/>
  <c r="D40" i="73"/>
  <c r="AE39" i="73"/>
  <c r="AB39" i="73"/>
  <c r="Y39" i="73"/>
  <c r="V39" i="73"/>
  <c r="S39" i="73"/>
  <c r="P39" i="73"/>
  <c r="M39" i="73"/>
  <c r="J39" i="73"/>
  <c r="G39" i="73"/>
  <c r="D39" i="73"/>
  <c r="AE38" i="73"/>
  <c r="AB38" i="73"/>
  <c r="Y38" i="73"/>
  <c r="V38" i="73"/>
  <c r="S38" i="73"/>
  <c r="P38" i="73"/>
  <c r="M38" i="73"/>
  <c r="J38" i="73"/>
  <c r="G38" i="73"/>
  <c r="D38" i="73"/>
  <c r="AE37" i="73"/>
  <c r="AB37" i="73"/>
  <c r="Y37" i="73"/>
  <c r="V37" i="73"/>
  <c r="S37" i="73"/>
  <c r="P37" i="73"/>
  <c r="M37" i="73"/>
  <c r="J37" i="73"/>
  <c r="G37" i="73"/>
  <c r="D37" i="73"/>
  <c r="AE36" i="73"/>
  <c r="AB36" i="73"/>
  <c r="Y36" i="73"/>
  <c r="V36" i="73"/>
  <c r="S36" i="73"/>
  <c r="P36" i="73"/>
  <c r="M36" i="73"/>
  <c r="J36" i="73"/>
  <c r="G36" i="73"/>
  <c r="D36" i="73"/>
  <c r="AE35" i="73"/>
  <c r="AB35" i="73"/>
  <c r="Y35" i="73"/>
  <c r="V35" i="73"/>
  <c r="S35" i="73"/>
  <c r="P35" i="73"/>
  <c r="M35" i="73"/>
  <c r="J35" i="73"/>
  <c r="G35" i="73"/>
  <c r="D35" i="73"/>
  <c r="AE34" i="73"/>
  <c r="AB34" i="73"/>
  <c r="Y34" i="73"/>
  <c r="V34" i="73"/>
  <c r="S34" i="73"/>
  <c r="P34" i="73"/>
  <c r="M34" i="73"/>
  <c r="J34" i="73"/>
  <c r="G34" i="73"/>
  <c r="D34" i="73"/>
  <c r="AE33" i="73"/>
  <c r="AB33" i="73"/>
  <c r="Y33" i="73"/>
  <c r="V33" i="73"/>
  <c r="S33" i="73"/>
  <c r="P33" i="73"/>
  <c r="M33" i="73"/>
  <c r="J33" i="73"/>
  <c r="G33" i="73"/>
  <c r="D33" i="73"/>
  <c r="AE32" i="73"/>
  <c r="AB32" i="73"/>
  <c r="Y32" i="73"/>
  <c r="V32" i="73"/>
  <c r="S32" i="73"/>
  <c r="P32" i="73"/>
  <c r="M32" i="73"/>
  <c r="J32" i="73"/>
  <c r="G32" i="73"/>
  <c r="D32" i="73"/>
  <c r="AE31" i="73"/>
  <c r="AB31" i="73"/>
  <c r="Y31" i="73"/>
  <c r="V31" i="73"/>
  <c r="S31" i="73"/>
  <c r="P31" i="73"/>
  <c r="M31" i="73"/>
  <c r="J31" i="73"/>
  <c r="G31" i="73"/>
  <c r="D31" i="73"/>
  <c r="AE30" i="73"/>
  <c r="Y30" i="73"/>
  <c r="V30" i="73"/>
  <c r="S30" i="73"/>
  <c r="P30" i="73"/>
  <c r="M30" i="73"/>
  <c r="J30" i="73"/>
  <c r="G30" i="73"/>
  <c r="D30" i="73"/>
  <c r="AE29" i="73"/>
  <c r="AB29" i="73"/>
  <c r="Y29" i="73"/>
  <c r="V29" i="73"/>
  <c r="S29" i="73"/>
  <c r="P29" i="73"/>
  <c r="M29" i="73"/>
  <c r="J29" i="73"/>
  <c r="G29" i="73"/>
  <c r="D29" i="73"/>
  <c r="AE28" i="73"/>
  <c r="AB28" i="73"/>
  <c r="Y28" i="73"/>
  <c r="V28" i="73"/>
  <c r="S28" i="73"/>
  <c r="P28" i="73"/>
  <c r="M28" i="73"/>
  <c r="J28" i="73"/>
  <c r="G28" i="73"/>
  <c r="D28" i="73"/>
  <c r="AE27" i="73"/>
  <c r="AB27" i="73"/>
  <c r="Y27" i="73"/>
  <c r="V27" i="73"/>
  <c r="S27" i="73"/>
  <c r="P27" i="73"/>
  <c r="M27" i="73"/>
  <c r="J27" i="73"/>
  <c r="G27" i="73"/>
  <c r="D27" i="73"/>
  <c r="AE26" i="73"/>
  <c r="AB26" i="73"/>
  <c r="Y26" i="73"/>
  <c r="V26" i="73"/>
  <c r="S26" i="73"/>
  <c r="P26" i="73"/>
  <c r="M26" i="73"/>
  <c r="J26" i="73"/>
  <c r="G26" i="73"/>
  <c r="D26" i="73"/>
  <c r="AE25" i="73"/>
  <c r="AB25" i="73"/>
  <c r="Y25" i="73"/>
  <c r="V25" i="73"/>
  <c r="S25" i="73"/>
  <c r="P25" i="73"/>
  <c r="M25" i="73"/>
  <c r="J25" i="73"/>
  <c r="G25" i="73"/>
  <c r="D25" i="73"/>
  <c r="AE24" i="73"/>
  <c r="AB24" i="73"/>
  <c r="Y24" i="73"/>
  <c r="V24" i="73"/>
  <c r="S24" i="73"/>
  <c r="P24" i="73"/>
  <c r="M24" i="73"/>
  <c r="J24" i="73"/>
  <c r="G24" i="73"/>
  <c r="D24" i="73"/>
  <c r="AE23" i="73"/>
  <c r="AB23" i="73"/>
  <c r="Y23" i="73"/>
  <c r="V23" i="73"/>
  <c r="S23" i="73"/>
  <c r="P23" i="73"/>
  <c r="M23" i="73"/>
  <c r="J23" i="73"/>
  <c r="G23" i="73"/>
  <c r="D23" i="73"/>
  <c r="AE22" i="73"/>
  <c r="AB22" i="73"/>
  <c r="Y22" i="73"/>
  <c r="V22" i="73"/>
  <c r="S22" i="73"/>
  <c r="P22" i="73"/>
  <c r="M22" i="73"/>
  <c r="J22" i="73"/>
  <c r="G22" i="73"/>
  <c r="D22" i="73"/>
  <c r="AE21" i="73"/>
  <c r="AB21" i="73"/>
  <c r="Y21" i="73"/>
  <c r="V21" i="73"/>
  <c r="S21" i="73"/>
  <c r="P21" i="73"/>
  <c r="M21" i="73"/>
  <c r="J21" i="73"/>
  <c r="G21" i="73"/>
  <c r="D21" i="73"/>
  <c r="AE20" i="73"/>
  <c r="AB20" i="73"/>
  <c r="Y20" i="73"/>
  <c r="V20" i="73"/>
  <c r="S20" i="73"/>
  <c r="P20" i="73"/>
  <c r="M20" i="73"/>
  <c r="J20" i="73"/>
  <c r="G20" i="73"/>
  <c r="D20" i="73"/>
  <c r="AE19" i="73"/>
  <c r="AB19" i="73"/>
  <c r="Y19" i="73"/>
  <c r="V19" i="73"/>
  <c r="S19" i="73"/>
  <c r="P19" i="73"/>
  <c r="M19" i="73"/>
  <c r="J19" i="73"/>
  <c r="G19" i="73"/>
  <c r="D19" i="73"/>
  <c r="AE18" i="73"/>
  <c r="AB18" i="73"/>
  <c r="Y18" i="73"/>
  <c r="V18" i="73"/>
  <c r="S18" i="73"/>
  <c r="P18" i="73"/>
  <c r="M18" i="73"/>
  <c r="J18" i="73"/>
  <c r="G18" i="73"/>
  <c r="D18" i="73"/>
  <c r="AE17" i="73"/>
  <c r="AB17" i="73"/>
  <c r="Y17" i="73"/>
  <c r="V17" i="73"/>
  <c r="S17" i="73"/>
  <c r="P17" i="73"/>
  <c r="M17" i="73"/>
  <c r="J17" i="73"/>
  <c r="G17" i="73"/>
  <c r="D17" i="73"/>
  <c r="AE16" i="73"/>
  <c r="AB16" i="73"/>
  <c r="Y16" i="73"/>
  <c r="V16" i="73"/>
  <c r="S16" i="73"/>
  <c r="P16" i="73"/>
  <c r="M16" i="73"/>
  <c r="J16" i="73"/>
  <c r="G16" i="73"/>
  <c r="AE15" i="73"/>
  <c r="AB15" i="73"/>
  <c r="Y15" i="73"/>
  <c r="V15" i="73"/>
  <c r="S15" i="73"/>
  <c r="P15" i="73"/>
  <c r="M15" i="73"/>
  <c r="J15" i="73"/>
  <c r="G15" i="73"/>
  <c r="D15" i="73"/>
  <c r="AE14" i="73"/>
  <c r="AB14" i="73"/>
  <c r="Y14" i="73"/>
  <c r="V14" i="73"/>
  <c r="S14" i="73"/>
  <c r="P14" i="73"/>
  <c r="M14" i="73"/>
  <c r="J14" i="73"/>
  <c r="G14" i="73"/>
  <c r="D14" i="73"/>
  <c r="AE13" i="73"/>
  <c r="AB13" i="73"/>
  <c r="V13" i="73"/>
  <c r="S13" i="73"/>
  <c r="AE12" i="73"/>
  <c r="AB12" i="73"/>
  <c r="V12" i="73"/>
  <c r="S12" i="73"/>
  <c r="P12" i="73"/>
  <c r="J12" i="73"/>
  <c r="G12" i="73"/>
  <c r="D12" i="73"/>
  <c r="AE11" i="73"/>
  <c r="AB11" i="73"/>
  <c r="Y11" i="73"/>
  <c r="V11" i="73"/>
  <c r="S11" i="73"/>
  <c r="P11" i="73"/>
  <c r="M11" i="73"/>
  <c r="J11" i="73"/>
  <c r="G11" i="73"/>
  <c r="D11" i="73"/>
  <c r="AE10" i="73"/>
  <c r="AB10" i="73"/>
  <c r="Y10" i="73"/>
  <c r="V10" i="73"/>
  <c r="S10" i="73"/>
  <c r="P10" i="73"/>
  <c r="M10" i="73"/>
  <c r="J10" i="73"/>
  <c r="G10" i="73"/>
  <c r="D10" i="73"/>
  <c r="AE9" i="73"/>
  <c r="AB9" i="73"/>
  <c r="Y9" i="73"/>
  <c r="V9" i="73"/>
  <c r="S9" i="73"/>
  <c r="P9" i="73"/>
  <c r="M9" i="73"/>
  <c r="J9" i="73"/>
  <c r="G9" i="73"/>
  <c r="D9" i="73"/>
  <c r="AE8" i="73"/>
  <c r="Y8" i="73"/>
  <c r="V8" i="73"/>
  <c r="S8" i="73"/>
  <c r="P8" i="73"/>
  <c r="M8" i="73"/>
  <c r="J8" i="73"/>
  <c r="G8" i="73"/>
  <c r="D8" i="73"/>
  <c r="AE7" i="73"/>
  <c r="AB7" i="73"/>
  <c r="Y7" i="73"/>
  <c r="V7" i="73"/>
  <c r="P7" i="73"/>
  <c r="M7" i="73"/>
  <c r="J7" i="73"/>
  <c r="D7" i="73"/>
  <c r="AE6" i="73"/>
  <c r="AB6" i="73"/>
  <c r="S6" i="73"/>
  <c r="P6" i="73"/>
  <c r="J6" i="73"/>
  <c r="G6" i="73"/>
  <c r="D6" i="73"/>
  <c r="AD5" i="73"/>
  <c r="AC5" i="73"/>
  <c r="AA5" i="73"/>
  <c r="Z5" i="73"/>
  <c r="X5" i="73"/>
  <c r="W5" i="73"/>
  <c r="U5" i="73"/>
  <c r="T5" i="73"/>
  <c r="R5" i="73"/>
  <c r="Q5" i="73"/>
  <c r="O5" i="73"/>
  <c r="N5" i="73"/>
  <c r="L5" i="73"/>
  <c r="K5" i="73"/>
  <c r="I5" i="73"/>
  <c r="H5" i="73"/>
  <c r="F5" i="73"/>
  <c r="E5" i="73"/>
  <c r="C5" i="73"/>
  <c r="B5" i="73"/>
  <c r="AX72" i="72"/>
  <c r="AQ72" i="72"/>
  <c r="AJ72" i="72"/>
  <c r="AC72" i="72"/>
  <c r="V72" i="72"/>
  <c r="O72" i="72"/>
  <c r="H72" i="72"/>
  <c r="BE71" i="72"/>
  <c r="AX71" i="72"/>
  <c r="AQ71" i="72"/>
  <c r="AJ71" i="72"/>
  <c r="O71" i="72"/>
  <c r="H71" i="72"/>
  <c r="BE67" i="72"/>
  <c r="AX67" i="72"/>
  <c r="AC67" i="72"/>
  <c r="BL64" i="72"/>
  <c r="AC64" i="72"/>
  <c r="H64" i="72"/>
  <c r="AC63" i="72"/>
  <c r="V62" i="72"/>
  <c r="AX61" i="72"/>
  <c r="AQ61" i="72"/>
  <c r="AJ61" i="72"/>
  <c r="AC61" i="72"/>
  <c r="BE60" i="72"/>
  <c r="AX60" i="72"/>
  <c r="AQ60" i="72"/>
  <c r="AJ60" i="72"/>
  <c r="AC60" i="72"/>
  <c r="V60" i="72"/>
  <c r="O60" i="72"/>
  <c r="H60" i="72"/>
  <c r="BL59" i="72"/>
  <c r="AQ59" i="72"/>
  <c r="AJ59" i="72"/>
  <c r="O59" i="72"/>
  <c r="H59" i="72"/>
  <c r="BS58" i="72"/>
  <c r="BL58" i="72"/>
  <c r="BE58" i="72"/>
  <c r="AX58" i="72"/>
  <c r="AQ58" i="72"/>
  <c r="AJ58" i="72"/>
  <c r="AC58" i="72"/>
  <c r="V58" i="72"/>
  <c r="O58" i="72"/>
  <c r="H58" i="72"/>
  <c r="BS57" i="72"/>
  <c r="BL57" i="72"/>
  <c r="BE57" i="72"/>
  <c r="AX57" i="72"/>
  <c r="AQ57" i="72"/>
  <c r="AJ57" i="72"/>
  <c r="AC57" i="72"/>
  <c r="V57" i="72"/>
  <c r="O57" i="72"/>
  <c r="H57" i="72"/>
  <c r="BS56" i="72"/>
  <c r="BL56" i="72"/>
  <c r="BE56" i="72"/>
  <c r="AX56" i="72"/>
  <c r="AQ56" i="72"/>
  <c r="AJ56" i="72"/>
  <c r="AC56" i="72"/>
  <c r="V56" i="72"/>
  <c r="O56" i="72"/>
  <c r="H56" i="72"/>
  <c r="BS55" i="72"/>
  <c r="BL55" i="72"/>
  <c r="BE55" i="72"/>
  <c r="AX55" i="72"/>
  <c r="AQ55" i="72"/>
  <c r="AJ55" i="72"/>
  <c r="AC55" i="72"/>
  <c r="V55" i="72"/>
  <c r="O55" i="72"/>
  <c r="H55" i="72"/>
  <c r="BS54" i="72"/>
  <c r="BL54" i="72"/>
  <c r="BE54" i="72"/>
  <c r="AX54" i="72"/>
  <c r="AQ54" i="72"/>
  <c r="AJ54" i="72"/>
  <c r="AC54" i="72"/>
  <c r="V54" i="72"/>
  <c r="O54" i="72"/>
  <c r="H54" i="72"/>
  <c r="BS53" i="72"/>
  <c r="BL53" i="72"/>
  <c r="BE53" i="72"/>
  <c r="AX53" i="72"/>
  <c r="AQ53" i="72"/>
  <c r="AJ53" i="72"/>
  <c r="AC53" i="72"/>
  <c r="V53" i="72"/>
  <c r="O53" i="72"/>
  <c r="H53" i="72"/>
  <c r="BS52" i="72"/>
  <c r="BL52" i="72"/>
  <c r="BE52" i="72"/>
  <c r="AX52" i="72"/>
  <c r="AQ52" i="72"/>
  <c r="AJ52" i="72"/>
  <c r="V52" i="72"/>
  <c r="O52" i="72"/>
  <c r="BS51" i="72"/>
  <c r="BL51" i="72"/>
  <c r="BE51" i="72"/>
  <c r="AX51" i="72"/>
  <c r="AQ51" i="72"/>
  <c r="AJ51" i="72"/>
  <c r="AC51" i="72"/>
  <c r="V51" i="72"/>
  <c r="O51" i="72"/>
  <c r="BS50" i="72"/>
  <c r="BL50" i="72"/>
  <c r="BE50" i="72"/>
  <c r="AX50" i="72"/>
  <c r="AQ50" i="72"/>
  <c r="AJ50" i="72"/>
  <c r="AC50" i="72"/>
  <c r="V50" i="72"/>
  <c r="O50" i="72"/>
  <c r="H50" i="72"/>
  <c r="BS49" i="72"/>
  <c r="BL49" i="72"/>
  <c r="BE49" i="72"/>
  <c r="AX49" i="72"/>
  <c r="AQ49" i="72"/>
  <c r="AJ49" i="72"/>
  <c r="AC49" i="72"/>
  <c r="V49" i="72"/>
  <c r="O49" i="72"/>
  <c r="H49" i="72"/>
  <c r="BS48" i="72"/>
  <c r="BL48" i="72"/>
  <c r="BE48" i="72"/>
  <c r="AX48" i="72"/>
  <c r="AQ48" i="72"/>
  <c r="AJ48" i="72"/>
  <c r="AC48" i="72"/>
  <c r="V48" i="72"/>
  <c r="O48" i="72"/>
  <c r="H48" i="72"/>
  <c r="BS47" i="72"/>
  <c r="BL47" i="72"/>
  <c r="BE47" i="72"/>
  <c r="AX47" i="72"/>
  <c r="AQ47" i="72"/>
  <c r="AJ47" i="72"/>
  <c r="AC47" i="72"/>
  <c r="V47" i="72"/>
  <c r="O47" i="72"/>
  <c r="H47" i="72"/>
  <c r="BS46" i="72"/>
  <c r="BL46" i="72"/>
  <c r="BE46" i="72"/>
  <c r="AX46" i="72"/>
  <c r="AQ46" i="72"/>
  <c r="AJ46" i="72"/>
  <c r="AC46" i="72"/>
  <c r="V46" i="72"/>
  <c r="O46" i="72"/>
  <c r="H46" i="72"/>
  <c r="BS45" i="72"/>
  <c r="BL45" i="72"/>
  <c r="BE45" i="72"/>
  <c r="AX45" i="72"/>
  <c r="AQ45" i="72"/>
  <c r="AJ45" i="72"/>
  <c r="AC45" i="72"/>
  <c r="V45" i="72"/>
  <c r="O45" i="72"/>
  <c r="H45" i="72"/>
  <c r="BS44" i="72"/>
  <c r="BL44" i="72"/>
  <c r="BE44" i="72"/>
  <c r="AX44" i="72"/>
  <c r="AQ44" i="72"/>
  <c r="AJ44" i="72"/>
  <c r="AC44" i="72"/>
  <c r="V44" i="72"/>
  <c r="O44" i="72"/>
  <c r="H44" i="72"/>
  <c r="BS43" i="72"/>
  <c r="BL43" i="72"/>
  <c r="BE43" i="72"/>
  <c r="AX43" i="72"/>
  <c r="AQ43" i="72"/>
  <c r="AJ43" i="72"/>
  <c r="AC43" i="72"/>
  <c r="V43" i="72"/>
  <c r="O43" i="72"/>
  <c r="H43" i="72"/>
  <c r="BS42" i="72"/>
  <c r="BL42" i="72"/>
  <c r="BE42" i="72"/>
  <c r="AX42" i="72"/>
  <c r="AQ42" i="72"/>
  <c r="AJ42" i="72"/>
  <c r="AC42" i="72"/>
  <c r="V42" i="72"/>
  <c r="O42" i="72"/>
  <c r="H42" i="72"/>
  <c r="BS41" i="72"/>
  <c r="BL41" i="72"/>
  <c r="BE41" i="72"/>
  <c r="AX41" i="72"/>
  <c r="AQ41" i="72"/>
  <c r="AJ41" i="72"/>
  <c r="AC41" i="72"/>
  <c r="V41" i="72"/>
  <c r="O41" i="72"/>
  <c r="H41" i="72"/>
  <c r="BS40" i="72"/>
  <c r="BL40" i="72"/>
  <c r="BE40" i="72"/>
  <c r="AX40" i="72"/>
  <c r="AQ40" i="72"/>
  <c r="AJ40" i="72"/>
  <c r="AC40" i="72"/>
  <c r="V40" i="72"/>
  <c r="O40" i="72"/>
  <c r="H40" i="72"/>
  <c r="BS39" i="72"/>
  <c r="BL39" i="72"/>
  <c r="BE39" i="72"/>
  <c r="AX39" i="72"/>
  <c r="AQ39" i="72"/>
  <c r="AJ39" i="72"/>
  <c r="AC39" i="72"/>
  <c r="V39" i="72"/>
  <c r="O39" i="72"/>
  <c r="H39" i="72"/>
  <c r="BS38" i="72"/>
  <c r="BL38" i="72"/>
  <c r="AX38" i="72"/>
  <c r="AQ38" i="72"/>
  <c r="AJ38" i="72"/>
  <c r="O38" i="72"/>
  <c r="H38" i="72"/>
  <c r="BS37" i="72"/>
  <c r="BL37" i="72"/>
  <c r="BE37" i="72"/>
  <c r="AX37" i="72"/>
  <c r="AQ37" i="72"/>
  <c r="AJ37" i="72"/>
  <c r="AC37" i="72"/>
  <c r="V37" i="72"/>
  <c r="O37" i="72"/>
  <c r="H37" i="72"/>
  <c r="BS36" i="72"/>
  <c r="BL36" i="72"/>
  <c r="BE36" i="72"/>
  <c r="AX36" i="72"/>
  <c r="AQ36" i="72"/>
  <c r="AJ36" i="72"/>
  <c r="AC36" i="72"/>
  <c r="V36" i="72"/>
  <c r="O36" i="72"/>
  <c r="H36" i="72"/>
  <c r="BS35" i="72"/>
  <c r="BL35" i="72"/>
  <c r="BE35" i="72"/>
  <c r="AX35" i="72"/>
  <c r="AQ35" i="72"/>
  <c r="AJ35" i="72"/>
  <c r="AC35" i="72"/>
  <c r="V35" i="72"/>
  <c r="O35" i="72"/>
  <c r="H35" i="72"/>
  <c r="BS34" i="72"/>
  <c r="BL34" i="72"/>
  <c r="BE34" i="72"/>
  <c r="AX34" i="72"/>
  <c r="AQ34" i="72"/>
  <c r="AJ34" i="72"/>
  <c r="AC34" i="72"/>
  <c r="V34" i="72"/>
  <c r="O34" i="72"/>
  <c r="BS33" i="72"/>
  <c r="BL33" i="72"/>
  <c r="BE33" i="72"/>
  <c r="AX33" i="72"/>
  <c r="AQ33" i="72"/>
  <c r="AJ33" i="72"/>
  <c r="AC33" i="72"/>
  <c r="V33" i="72"/>
  <c r="O33" i="72"/>
  <c r="H33" i="72"/>
  <c r="BS32" i="72"/>
  <c r="BL32" i="72"/>
  <c r="BE32" i="72"/>
  <c r="AX32" i="72"/>
  <c r="AQ32" i="72"/>
  <c r="AJ32" i="72"/>
  <c r="AC32" i="72"/>
  <c r="V32" i="72"/>
  <c r="O32" i="72"/>
  <c r="H32" i="72"/>
  <c r="BS31" i="72"/>
  <c r="BL31" i="72"/>
  <c r="BE31" i="72"/>
  <c r="AX31" i="72"/>
  <c r="AQ31" i="72"/>
  <c r="AJ31" i="72"/>
  <c r="AC31" i="72"/>
  <c r="V31" i="72"/>
  <c r="O31" i="72"/>
  <c r="H31" i="72"/>
  <c r="BS30" i="72"/>
  <c r="BL30" i="72"/>
  <c r="BE30" i="72"/>
  <c r="AX30" i="72"/>
  <c r="AQ30" i="72"/>
  <c r="AJ30" i="72"/>
  <c r="AC30" i="72"/>
  <c r="V30" i="72"/>
  <c r="O30" i="72"/>
  <c r="H30" i="72"/>
  <c r="BS29" i="72"/>
  <c r="BL29" i="72"/>
  <c r="BE29" i="72"/>
  <c r="AX29" i="72"/>
  <c r="AQ29" i="72"/>
  <c r="AJ29" i="72"/>
  <c r="AC29" i="72"/>
  <c r="V29" i="72"/>
  <c r="O29" i="72"/>
  <c r="H29" i="72"/>
  <c r="BS28" i="72"/>
  <c r="BL28" i="72"/>
  <c r="BE28" i="72"/>
  <c r="AX28" i="72"/>
  <c r="AQ28" i="72"/>
  <c r="AJ28" i="72"/>
  <c r="AC28" i="72"/>
  <c r="V28" i="72"/>
  <c r="O28" i="72"/>
  <c r="H28" i="72"/>
  <c r="BS27" i="72"/>
  <c r="BL27" i="72"/>
  <c r="BE27" i="72"/>
  <c r="AX27" i="72"/>
  <c r="AQ27" i="72"/>
  <c r="AJ27" i="72"/>
  <c r="AC27" i="72"/>
  <c r="V27" i="72"/>
  <c r="O27" i="72"/>
  <c r="H27" i="72"/>
  <c r="BS26" i="72"/>
  <c r="BL26" i="72"/>
  <c r="BE26" i="72"/>
  <c r="AX26" i="72"/>
  <c r="AQ26" i="72"/>
  <c r="AJ26" i="72"/>
  <c r="AC26" i="72"/>
  <c r="V26" i="72"/>
  <c r="O26" i="72"/>
  <c r="H26" i="72"/>
  <c r="BS25" i="72"/>
  <c r="BL25" i="72"/>
  <c r="BE25" i="72"/>
  <c r="AX25" i="72"/>
  <c r="AQ25" i="72"/>
  <c r="AJ25" i="72"/>
  <c r="AC25" i="72"/>
  <c r="V25" i="72"/>
  <c r="O25" i="72"/>
  <c r="H25" i="72"/>
  <c r="BS24" i="72"/>
  <c r="BL24" i="72"/>
  <c r="BE24" i="72"/>
  <c r="AX24" i="72"/>
  <c r="AQ24" i="72"/>
  <c r="AJ24" i="72"/>
  <c r="AC24" i="72"/>
  <c r="V24" i="72"/>
  <c r="O24" i="72"/>
  <c r="H24" i="72"/>
  <c r="BS23" i="72"/>
  <c r="BL23" i="72"/>
  <c r="BE23" i="72"/>
  <c r="AX23" i="72"/>
  <c r="AQ23" i="72"/>
  <c r="AJ23" i="72"/>
  <c r="AC23" i="72"/>
  <c r="V23" i="72"/>
  <c r="O23" i="72"/>
  <c r="H23" i="72"/>
  <c r="BS22" i="72"/>
  <c r="BL22" i="72"/>
  <c r="BE22" i="72"/>
  <c r="AX22" i="72"/>
  <c r="AQ22" i="72"/>
  <c r="AJ22" i="72"/>
  <c r="AC22" i="72"/>
  <c r="V22" i="72"/>
  <c r="O22" i="72"/>
  <c r="H22" i="72"/>
  <c r="BS21" i="72"/>
  <c r="BL21" i="72"/>
  <c r="BE21" i="72"/>
  <c r="AX21" i="72"/>
  <c r="AQ21" i="72"/>
  <c r="AJ21" i="72"/>
  <c r="AC21" i="72"/>
  <c r="V21" i="72"/>
  <c r="O21" i="72"/>
  <c r="H21" i="72"/>
  <c r="BS20" i="72"/>
  <c r="BL20" i="72"/>
  <c r="BE20" i="72"/>
  <c r="AX20" i="72"/>
  <c r="AQ20" i="72"/>
  <c r="AJ20" i="72"/>
  <c r="AC20" i="72"/>
  <c r="V20" i="72"/>
  <c r="O20" i="72"/>
  <c r="H20" i="72"/>
  <c r="BS19" i="72"/>
  <c r="BL19" i="72"/>
  <c r="BE19" i="72"/>
  <c r="AX19" i="72"/>
  <c r="AQ19" i="72"/>
  <c r="AJ19" i="72"/>
  <c r="AC19" i="72"/>
  <c r="V19" i="72"/>
  <c r="O19" i="72"/>
  <c r="H19" i="72"/>
  <c r="BS18" i="72"/>
  <c r="BL18" i="72"/>
  <c r="BE18" i="72"/>
  <c r="AX18" i="72"/>
  <c r="AQ18" i="72"/>
  <c r="AJ18" i="72"/>
  <c r="AC18" i="72"/>
  <c r="V18" i="72"/>
  <c r="O18" i="72"/>
  <c r="H18" i="72"/>
  <c r="BS17" i="72"/>
  <c r="BL17" i="72"/>
  <c r="BE17" i="72"/>
  <c r="AX17" i="72"/>
  <c r="AQ17" i="72"/>
  <c r="AJ17" i="72"/>
  <c r="AC17" i="72"/>
  <c r="V17" i="72"/>
  <c r="O17" i="72"/>
  <c r="H17" i="72"/>
  <c r="BS16" i="72"/>
  <c r="BL16" i="72"/>
  <c r="BE16" i="72"/>
  <c r="AX16" i="72"/>
  <c r="AQ16" i="72"/>
  <c r="AJ16" i="72"/>
  <c r="AC16" i="72"/>
  <c r="V16" i="72"/>
  <c r="O16" i="72"/>
  <c r="H16" i="72"/>
  <c r="BS15" i="72"/>
  <c r="BL15" i="72"/>
  <c r="BE15" i="72"/>
  <c r="AX15" i="72"/>
  <c r="AQ15" i="72"/>
  <c r="AJ15" i="72"/>
  <c r="AC15" i="72"/>
  <c r="V15" i="72"/>
  <c r="O15" i="72"/>
  <c r="H15" i="72"/>
  <c r="BS14" i="72"/>
  <c r="BL14" i="72"/>
  <c r="BE14" i="72"/>
  <c r="AX14" i="72"/>
  <c r="AQ14" i="72"/>
  <c r="AJ14" i="72"/>
  <c r="AC14" i="72"/>
  <c r="V14" i="72"/>
  <c r="O14" i="72"/>
  <c r="H14" i="72"/>
  <c r="BS13" i="72"/>
  <c r="BL13" i="72"/>
  <c r="BE13" i="72"/>
  <c r="AX13" i="72"/>
  <c r="AQ13" i="72"/>
  <c r="AJ13" i="72"/>
  <c r="AC13" i="72"/>
  <c r="V13" i="72"/>
  <c r="O13" i="72"/>
  <c r="H13" i="72"/>
  <c r="BS12" i="72"/>
  <c r="BL12" i="72"/>
  <c r="BE12" i="72"/>
  <c r="AX12" i="72"/>
  <c r="AQ12" i="72"/>
  <c r="AJ12" i="72"/>
  <c r="AC12" i="72"/>
  <c r="V12" i="72"/>
  <c r="O12" i="72"/>
  <c r="H12" i="72"/>
  <c r="BS11" i="72"/>
  <c r="BL11" i="72"/>
  <c r="BE11" i="72"/>
  <c r="AX11" i="72"/>
  <c r="AQ11" i="72"/>
  <c r="AJ11" i="72"/>
  <c r="AC11" i="72"/>
  <c r="V11" i="72"/>
  <c r="O11" i="72"/>
  <c r="H11" i="72"/>
  <c r="BS10" i="72"/>
  <c r="BL10" i="72"/>
  <c r="BE10" i="72"/>
  <c r="AX10" i="72"/>
  <c r="AQ10" i="72"/>
  <c r="AJ10" i="72"/>
  <c r="AC10" i="72"/>
  <c r="V10" i="72"/>
  <c r="O10" i="72"/>
  <c r="H10" i="72"/>
  <c r="BS9" i="72"/>
  <c r="BL9" i="72"/>
  <c r="BE9" i="72"/>
  <c r="AX9" i="72"/>
  <c r="AQ9" i="72"/>
  <c r="AJ9" i="72"/>
  <c r="AC9" i="72"/>
  <c r="V9" i="72"/>
  <c r="O9" i="72"/>
  <c r="H9" i="72"/>
  <c r="BS8" i="72"/>
  <c r="BL8" i="72"/>
  <c r="BE8" i="72"/>
  <c r="AX8" i="72"/>
  <c r="AQ8" i="72"/>
  <c r="AJ8" i="72"/>
  <c r="AC8" i="72"/>
  <c r="V8" i="72"/>
  <c r="O8" i="72"/>
  <c r="H8" i="72"/>
  <c r="BS7" i="72"/>
  <c r="BL7" i="72"/>
  <c r="BE7" i="72"/>
  <c r="AX7" i="72"/>
  <c r="AQ7" i="72"/>
  <c r="AJ7" i="72"/>
  <c r="AC7" i="72"/>
  <c r="V7" i="72"/>
  <c r="O7" i="72"/>
  <c r="H7" i="72"/>
  <c r="BS6" i="72"/>
  <c r="BE6" i="72"/>
  <c r="AX6" i="72"/>
  <c r="O6" i="72"/>
  <c r="BS5" i="72"/>
  <c r="BL5" i="72"/>
  <c r="BE5" i="72"/>
  <c r="AX5" i="72"/>
  <c r="AQ5" i="72"/>
  <c r="AI5" i="72"/>
  <c r="AH5" i="72"/>
  <c r="AG5" i="72"/>
  <c r="AF5" i="72"/>
  <c r="AE5" i="72"/>
  <c r="AD5" i="72"/>
  <c r="AB5" i="72"/>
  <c r="AA5" i="72"/>
  <c r="Z5" i="72"/>
  <c r="Y5" i="72"/>
  <c r="X5" i="72"/>
  <c r="W5" i="72"/>
  <c r="U5" i="72"/>
  <c r="T5" i="72"/>
  <c r="S5" i="72"/>
  <c r="R5" i="72"/>
  <c r="Q5" i="72"/>
  <c r="P5" i="72"/>
  <c r="N5" i="72"/>
  <c r="M5" i="72"/>
  <c r="L5" i="72"/>
  <c r="K5" i="72"/>
  <c r="J5" i="72"/>
  <c r="I5" i="72"/>
  <c r="G5" i="72"/>
  <c r="F5" i="72"/>
  <c r="E5" i="72"/>
  <c r="D5" i="72"/>
  <c r="C5" i="72"/>
  <c r="B5" i="72"/>
  <c r="J5" i="73" l="1"/>
  <c r="AB5" i="73"/>
  <c r="V5" i="72"/>
  <c r="AC5" i="72"/>
  <c r="AJ5" i="72"/>
  <c r="H5" i="72"/>
  <c r="V5" i="73"/>
  <c r="O5" i="72"/>
  <c r="P5" i="73"/>
  <c r="D5" i="73"/>
  <c r="M5" i="73"/>
  <c r="G5" i="73"/>
  <c r="AE5" i="73"/>
  <c r="Y5" i="73"/>
  <c r="S5" i="73"/>
  <c r="AE35" i="12" l="1"/>
  <c r="AE36" i="12"/>
  <c r="AE21" i="12"/>
  <c r="AE39" i="12"/>
  <c r="AE27" i="12"/>
  <c r="AE44" i="12"/>
  <c r="AE29" i="12"/>
  <c r="AE43" i="12"/>
  <c r="AE6" i="12"/>
  <c r="AE14" i="12"/>
  <c r="AE13" i="12"/>
  <c r="AE16" i="12"/>
  <c r="AB35" i="12"/>
  <c r="AB36" i="12"/>
  <c r="AB21" i="12"/>
  <c r="AB39" i="12"/>
  <c r="AB27" i="12"/>
  <c r="AB44" i="12"/>
  <c r="AB29" i="12"/>
  <c r="AB43" i="12"/>
  <c r="AB6" i="12"/>
  <c r="AB14" i="12"/>
  <c r="AB13" i="12"/>
  <c r="AB16" i="12"/>
  <c r="Y35" i="12"/>
  <c r="Y36" i="12"/>
  <c r="Y21" i="12"/>
  <c r="Y39" i="12"/>
  <c r="Y27" i="12"/>
  <c r="Y44" i="12"/>
  <c r="Y29" i="12"/>
  <c r="Y43" i="12"/>
  <c r="Y6" i="12"/>
  <c r="Y14" i="12"/>
  <c r="Y13" i="12"/>
  <c r="Y16" i="12"/>
  <c r="Y48" i="12"/>
  <c r="V35" i="12"/>
  <c r="V36" i="12"/>
  <c r="V21" i="12"/>
  <c r="V38" i="12"/>
  <c r="V39" i="12"/>
  <c r="V27" i="12"/>
  <c r="V44" i="12"/>
  <c r="V29" i="12"/>
  <c r="V43" i="12"/>
  <c r="V6" i="12"/>
  <c r="V14" i="12"/>
  <c r="V13" i="12"/>
  <c r="V16" i="12"/>
  <c r="S35" i="12"/>
  <c r="S36" i="12"/>
  <c r="S21" i="12"/>
  <c r="S39" i="12"/>
  <c r="S27" i="12"/>
  <c r="S44" i="12"/>
  <c r="S29" i="12"/>
  <c r="S43" i="12"/>
  <c r="S6" i="12"/>
  <c r="S14" i="12"/>
  <c r="S13" i="12"/>
  <c r="S16" i="12"/>
  <c r="S17" i="12"/>
  <c r="S20" i="12"/>
  <c r="S26" i="12"/>
  <c r="S40" i="12"/>
  <c r="S23" i="12"/>
  <c r="S11" i="12"/>
  <c r="S9" i="12"/>
  <c r="S30" i="12"/>
  <c r="S19" i="12"/>
  <c r="S42" i="12"/>
  <c r="S37" i="12"/>
  <c r="S41" i="12"/>
  <c r="S7" i="12"/>
  <c r="S33" i="12"/>
  <c r="S25" i="12"/>
  <c r="S24" i="12"/>
  <c r="S34" i="12"/>
  <c r="S18" i="12"/>
  <c r="S31" i="12"/>
  <c r="S47" i="12"/>
  <c r="S8" i="12"/>
  <c r="S10" i="12"/>
  <c r="S12" i="12"/>
  <c r="S46" i="12"/>
  <c r="S28" i="12"/>
  <c r="S32" i="12"/>
  <c r="S22" i="12"/>
  <c r="S45" i="12"/>
  <c r="S15" i="12"/>
  <c r="S5" i="12"/>
  <c r="V17" i="12"/>
  <c r="V20" i="12"/>
  <c r="V26" i="12"/>
  <c r="V40" i="12"/>
  <c r="V23" i="12"/>
  <c r="V11" i="12"/>
  <c r="V9" i="12"/>
  <c r="V30" i="12"/>
  <c r="V19" i="12"/>
  <c r="V42" i="12"/>
  <c r="V37" i="12"/>
  <c r="V41" i="12"/>
  <c r="V7" i="12"/>
  <c r="V33" i="12"/>
  <c r="V25" i="12"/>
  <c r="V24" i="12"/>
  <c r="V34" i="12"/>
  <c r="V18" i="12"/>
  <c r="V31" i="12"/>
  <c r="V47" i="12"/>
  <c r="V8" i="12"/>
  <c r="V10" i="12"/>
  <c r="V12" i="12"/>
  <c r="V46" i="12"/>
  <c r="V28" i="12"/>
  <c r="V32" i="12"/>
  <c r="V22" i="12"/>
  <c r="V45" i="12"/>
  <c r="V15" i="12"/>
  <c r="V5" i="12"/>
  <c r="Y17" i="12"/>
  <c r="Y20" i="12"/>
  <c r="Y26" i="12"/>
  <c r="Y40" i="12"/>
  <c r="Y23" i="12"/>
  <c r="Y11" i="12"/>
  <c r="Y9" i="12"/>
  <c r="Y30" i="12"/>
  <c r="Y19" i="12"/>
  <c r="Y42" i="12"/>
  <c r="Y37" i="12"/>
  <c r="Y41" i="12"/>
  <c r="Y7" i="12"/>
  <c r="Y33" i="12"/>
  <c r="Y25" i="12"/>
  <c r="Y24" i="12"/>
  <c r="Y34" i="12"/>
  <c r="Y18" i="12"/>
  <c r="Y31" i="12"/>
  <c r="Y47" i="12"/>
  <c r="Y8" i="12"/>
  <c r="Y10" i="12"/>
  <c r="Y12" i="12"/>
  <c r="Y46" i="12"/>
  <c r="Y28" i="12"/>
  <c r="Y32" i="12"/>
  <c r="Y22" i="12"/>
  <c r="Y45" i="12"/>
  <c r="Y15" i="12"/>
  <c r="Y5" i="12"/>
  <c r="AB17" i="12"/>
  <c r="AB20" i="12"/>
  <c r="AB26" i="12"/>
  <c r="AB40" i="12"/>
  <c r="AB23" i="12"/>
  <c r="AB11" i="12"/>
  <c r="AB9" i="12"/>
  <c r="AB30" i="12"/>
  <c r="AB19" i="12"/>
  <c r="AB42" i="12"/>
  <c r="AB37" i="12"/>
  <c r="AB41" i="12"/>
  <c r="AB7" i="12"/>
  <c r="AB33" i="12"/>
  <c r="AB25" i="12"/>
  <c r="AB24" i="12"/>
  <c r="AB34" i="12"/>
  <c r="AB18" i="12"/>
  <c r="AB31" i="12"/>
  <c r="AB47" i="12"/>
  <c r="AB8" i="12"/>
  <c r="AB10" i="12"/>
  <c r="AB12" i="12"/>
  <c r="AB46" i="12"/>
  <c r="AB28" i="12"/>
  <c r="AB32" i="12"/>
  <c r="AB22" i="12"/>
  <c r="AB45" i="12"/>
  <c r="AB15" i="12"/>
  <c r="AB5" i="12"/>
  <c r="AE37" i="12"/>
  <c r="AE42" i="12"/>
  <c r="AE19" i="12"/>
  <c r="AE30" i="12"/>
  <c r="AE9" i="12"/>
  <c r="AE11" i="12"/>
  <c r="AE23" i="12"/>
  <c r="AE40" i="12"/>
  <c r="AE26" i="12"/>
  <c r="AE20" i="12"/>
  <c r="AE17" i="12"/>
  <c r="D17" i="12"/>
  <c r="D20" i="12"/>
  <c r="D26" i="12"/>
  <c r="D40" i="12"/>
  <c r="D23" i="12"/>
  <c r="D11" i="12"/>
  <c r="D9" i="12"/>
  <c r="D30" i="12"/>
  <c r="D19" i="12"/>
  <c r="D42" i="12"/>
  <c r="D37" i="12"/>
  <c r="D41" i="12"/>
  <c r="D16" i="12"/>
  <c r="D13" i="12"/>
  <c r="D14" i="12"/>
  <c r="D6" i="12"/>
  <c r="D43" i="12"/>
  <c r="D29" i="12"/>
  <c r="D44" i="12"/>
  <c r="D27" i="12"/>
  <c r="D39" i="12"/>
  <c r="D38" i="12"/>
  <c r="D21" i="12"/>
  <c r="D36" i="12"/>
  <c r="D7" i="12"/>
  <c r="D33" i="12"/>
  <c r="D25" i="12"/>
  <c r="D24" i="12"/>
  <c r="D48" i="12"/>
  <c r="D34" i="12"/>
  <c r="D18" i="12"/>
  <c r="D31" i="12"/>
  <c r="D47" i="12"/>
  <c r="D8" i="12"/>
  <c r="D10" i="12"/>
  <c r="D12" i="12"/>
  <c r="D46" i="12"/>
  <c r="D28" i="12"/>
  <c r="D32" i="12"/>
  <c r="D22" i="12"/>
  <c r="D45" i="12"/>
  <c r="D15" i="12"/>
  <c r="D35" i="12"/>
  <c r="D5" i="12"/>
  <c r="G17" i="12"/>
  <c r="G20" i="12"/>
  <c r="G26" i="12"/>
  <c r="G40" i="12"/>
  <c r="G23" i="12"/>
  <c r="G11" i="12"/>
  <c r="G9" i="12"/>
  <c r="G30" i="12"/>
  <c r="G19" i="12"/>
  <c r="G42" i="12"/>
  <c r="G37" i="12"/>
  <c r="G41" i="12"/>
  <c r="G16" i="12"/>
  <c r="G13" i="12"/>
  <c r="G14" i="12"/>
  <c r="G6" i="12"/>
  <c r="G43" i="12"/>
  <c r="G29" i="12"/>
  <c r="G44" i="12"/>
  <c r="G27" i="12"/>
  <c r="G39" i="12"/>
  <c r="G38" i="12"/>
  <c r="G21" i="12"/>
  <c r="G36" i="12"/>
  <c r="G7" i="12"/>
  <c r="G33" i="12"/>
  <c r="G25" i="12"/>
  <c r="G24" i="12"/>
  <c r="G48" i="12"/>
  <c r="G34" i="12"/>
  <c r="G18" i="12"/>
  <c r="G31" i="12"/>
  <c r="G47" i="12"/>
  <c r="G8" i="12"/>
  <c r="G10" i="12"/>
  <c r="G12" i="12"/>
  <c r="G46" i="12"/>
  <c r="G28" i="12"/>
  <c r="G32" i="12"/>
  <c r="G22" i="12"/>
  <c r="G45" i="12"/>
  <c r="G15" i="12"/>
  <c r="G5" i="12"/>
  <c r="J17" i="12"/>
  <c r="J20" i="12"/>
  <c r="J26" i="12"/>
  <c r="J40" i="12"/>
  <c r="J23" i="12"/>
  <c r="J11" i="12"/>
  <c r="J9" i="12"/>
  <c r="J30" i="12"/>
  <c r="J19" i="12"/>
  <c r="J42" i="12"/>
  <c r="J37" i="12"/>
  <c r="J41" i="12"/>
  <c r="J16" i="12"/>
  <c r="J13" i="12"/>
  <c r="J14" i="12"/>
  <c r="J6" i="12"/>
  <c r="J43" i="12"/>
  <c r="J29" i="12"/>
  <c r="J44" i="12"/>
  <c r="J27" i="12"/>
  <c r="J39" i="12"/>
  <c r="J21" i="12"/>
  <c r="J36" i="12"/>
  <c r="J7" i="12"/>
  <c r="J33" i="12"/>
  <c r="J25" i="12"/>
  <c r="J24" i="12"/>
  <c r="J48" i="12"/>
  <c r="J34" i="12"/>
  <c r="J18" i="12"/>
  <c r="J31" i="12"/>
  <c r="J47" i="12"/>
  <c r="J8" i="12"/>
  <c r="J10" i="12"/>
  <c r="J12" i="12"/>
  <c r="J46" i="12"/>
  <c r="J28" i="12"/>
  <c r="J32" i="12"/>
  <c r="J22" i="12"/>
  <c r="J45" i="12"/>
  <c r="J15" i="12"/>
  <c r="J5" i="12"/>
  <c r="M17" i="12"/>
  <c r="M20" i="12"/>
  <c r="M26" i="12"/>
  <c r="M40" i="12"/>
  <c r="M23" i="12"/>
  <c r="M11" i="12"/>
  <c r="M9" i="12"/>
  <c r="M30" i="12"/>
  <c r="M19" i="12"/>
  <c r="M42" i="12"/>
  <c r="M37" i="12"/>
  <c r="M41" i="12"/>
  <c r="M16" i="12"/>
  <c r="M13" i="12"/>
  <c r="M14" i="12"/>
  <c r="M6" i="12"/>
  <c r="M43" i="12"/>
  <c r="M29" i="12"/>
  <c r="M44" i="12"/>
  <c r="M27" i="12"/>
  <c r="M39" i="12"/>
  <c r="M21" i="12"/>
  <c r="M36" i="12"/>
  <c r="M7" i="12"/>
  <c r="M33" i="12"/>
  <c r="M25" i="12"/>
  <c r="M24" i="12"/>
  <c r="M48" i="12"/>
  <c r="M34" i="12"/>
  <c r="M18" i="12"/>
  <c r="M31" i="12"/>
  <c r="M47" i="12"/>
  <c r="M8" i="12"/>
  <c r="M10" i="12"/>
  <c r="M12" i="12"/>
  <c r="M46" i="12"/>
  <c r="M28" i="12"/>
  <c r="M32" i="12"/>
  <c r="M22" i="12"/>
  <c r="M45" i="12"/>
  <c r="M15" i="12"/>
  <c r="M35" i="12"/>
  <c r="M5" i="12"/>
  <c r="P17" i="12"/>
  <c r="P20" i="12"/>
  <c r="P26" i="12"/>
  <c r="P40" i="12"/>
  <c r="P23" i="12"/>
  <c r="P11" i="12"/>
  <c r="P9" i="12"/>
  <c r="P30" i="12"/>
  <c r="P19" i="12"/>
  <c r="P42" i="12"/>
  <c r="P37" i="12"/>
  <c r="P41" i="12"/>
  <c r="P16" i="12"/>
  <c r="P13" i="12"/>
  <c r="P14" i="12"/>
  <c r="P6" i="12"/>
  <c r="P43" i="12"/>
  <c r="P29" i="12"/>
  <c r="P44" i="12"/>
  <c r="P27" i="12"/>
  <c r="P39" i="12"/>
  <c r="P21" i="12"/>
  <c r="P36" i="12"/>
  <c r="P7" i="12"/>
  <c r="P33" i="12"/>
  <c r="P25" i="12"/>
  <c r="P24" i="12"/>
  <c r="P34" i="12"/>
  <c r="P18" i="12"/>
  <c r="P31" i="12"/>
  <c r="P47" i="12"/>
  <c r="P8" i="12"/>
  <c r="P10" i="12"/>
  <c r="P12" i="12"/>
  <c r="P46" i="12"/>
  <c r="P28" i="12"/>
  <c r="P32" i="12"/>
  <c r="P22" i="12"/>
  <c r="P45" i="12"/>
  <c r="P15" i="12"/>
  <c r="P35" i="12"/>
  <c r="P5" i="12"/>
  <c r="AE5" i="12" l="1"/>
  <c r="AE15" i="12"/>
  <c r="H40" i="9" l="1"/>
  <c r="O40" i="9"/>
  <c r="V40" i="9"/>
  <c r="AC40" i="9"/>
  <c r="AJ40" i="9"/>
  <c r="AQ40" i="9"/>
  <c r="AX40" i="9"/>
  <c r="BE40" i="9"/>
  <c r="BL40" i="9"/>
  <c r="BS40" i="9"/>
  <c r="H42" i="9"/>
  <c r="H27" i="9"/>
  <c r="H17" i="9"/>
  <c r="H13" i="9"/>
  <c r="H24" i="9"/>
  <c r="H35" i="9"/>
  <c r="H43" i="9"/>
  <c r="H30" i="9"/>
  <c r="H38" i="9"/>
  <c r="H8" i="9"/>
  <c r="H9" i="9"/>
  <c r="H10" i="9"/>
  <c r="H31" i="9"/>
  <c r="H36" i="9"/>
  <c r="H34" i="9"/>
  <c r="H45" i="9"/>
  <c r="H18" i="9"/>
  <c r="H23" i="9"/>
  <c r="H22" i="9"/>
  <c r="H20" i="9"/>
  <c r="H11" i="9"/>
  <c r="H48" i="9"/>
  <c r="H41" i="9"/>
  <c r="H28" i="9"/>
  <c r="H44" i="9"/>
  <c r="H19" i="9"/>
  <c r="H21" i="9"/>
  <c r="H26" i="9"/>
  <c r="H47" i="9"/>
  <c r="H15" i="9"/>
  <c r="H25" i="9"/>
  <c r="H29" i="9"/>
  <c r="H6" i="9"/>
  <c r="H32" i="9"/>
  <c r="H33" i="9"/>
  <c r="H12" i="9"/>
  <c r="H14" i="9"/>
  <c r="H16" i="9"/>
  <c r="H39" i="9"/>
  <c r="H7" i="9"/>
  <c r="H37" i="9"/>
  <c r="H46" i="9"/>
  <c r="H5" i="9"/>
  <c r="O42" i="9"/>
  <c r="O27" i="9"/>
  <c r="O17" i="9"/>
  <c r="O13" i="9"/>
  <c r="O24" i="9"/>
  <c r="O35" i="9"/>
  <c r="O43" i="9"/>
  <c r="O30" i="9"/>
  <c r="O38" i="9"/>
  <c r="O8" i="9"/>
  <c r="O9" i="9"/>
  <c r="O10" i="9"/>
  <c r="O31" i="9"/>
  <c r="O36" i="9"/>
  <c r="O34" i="9"/>
  <c r="O45" i="9"/>
  <c r="O18" i="9"/>
  <c r="O23" i="9"/>
  <c r="O22" i="9"/>
  <c r="O20" i="9"/>
  <c r="O11" i="9"/>
  <c r="O48" i="9"/>
  <c r="O41" i="9"/>
  <c r="O28" i="9"/>
  <c r="O44" i="9"/>
  <c r="O19" i="9"/>
  <c r="O21" i="9"/>
  <c r="O26" i="9"/>
  <c r="O47" i="9"/>
  <c r="O15" i="9"/>
  <c r="O25" i="9"/>
  <c r="O29" i="9"/>
  <c r="O6" i="9"/>
  <c r="O32" i="9"/>
  <c r="O33" i="9"/>
  <c r="O12" i="9"/>
  <c r="O14" i="9"/>
  <c r="O16" i="9"/>
  <c r="O39" i="9"/>
  <c r="O7" i="9"/>
  <c r="O37" i="9"/>
  <c r="O5" i="9"/>
  <c r="V42" i="9"/>
  <c r="V27" i="9"/>
  <c r="V17" i="9"/>
  <c r="V13" i="9"/>
  <c r="V24" i="9"/>
  <c r="V35" i="9"/>
  <c r="V43" i="9"/>
  <c r="V30" i="9"/>
  <c r="V38" i="9"/>
  <c r="V8" i="9"/>
  <c r="V9" i="9"/>
  <c r="V10" i="9"/>
  <c r="V31" i="9"/>
  <c r="V36" i="9"/>
  <c r="V34" i="9"/>
  <c r="V45" i="9"/>
  <c r="V18" i="9"/>
  <c r="V23" i="9"/>
  <c r="V22" i="9"/>
  <c r="V20" i="9"/>
  <c r="V11" i="9"/>
  <c r="V41" i="9"/>
  <c r="V28" i="9"/>
  <c r="V44" i="9"/>
  <c r="V19" i="9"/>
  <c r="V21" i="9"/>
  <c r="V26" i="9"/>
  <c r="V47" i="9"/>
  <c r="V15" i="9"/>
  <c r="V25" i="9"/>
  <c r="V29" i="9"/>
  <c r="V6" i="9"/>
  <c r="V32" i="9"/>
  <c r="V33" i="9"/>
  <c r="V12" i="9"/>
  <c r="V14" i="9"/>
  <c r="V16" i="9"/>
  <c r="V39" i="9"/>
  <c r="V7" i="9"/>
  <c r="V37" i="9"/>
  <c r="V5" i="9"/>
  <c r="AC42" i="9"/>
  <c r="AC27" i="9"/>
  <c r="AC17" i="9"/>
  <c r="AC13" i="9"/>
  <c r="AC24" i="9"/>
  <c r="AC35" i="9"/>
  <c r="AC43" i="9"/>
  <c r="AC30" i="9"/>
  <c r="AC38" i="9"/>
  <c r="AC8" i="9"/>
  <c r="AC9" i="9"/>
  <c r="AC10" i="9"/>
  <c r="AC31" i="9"/>
  <c r="AC36" i="9"/>
  <c r="AC34" i="9"/>
  <c r="AC45" i="9"/>
  <c r="AC18" i="9"/>
  <c r="AC23" i="9"/>
  <c r="AC22" i="9"/>
  <c r="AC20" i="9"/>
  <c r="AC11" i="9"/>
  <c r="AC41" i="9"/>
  <c r="AC28" i="9"/>
  <c r="AC44" i="9"/>
  <c r="AC19" i="9"/>
  <c r="AC21" i="9"/>
  <c r="AC26" i="9"/>
  <c r="AC47" i="9"/>
  <c r="AC15" i="9"/>
  <c r="AC25" i="9"/>
  <c r="AC29" i="9"/>
  <c r="AC6" i="9"/>
  <c r="AC32" i="9"/>
  <c r="AC33" i="9"/>
  <c r="AC12" i="9"/>
  <c r="AC14" i="9"/>
  <c r="AC16" i="9"/>
  <c r="AC39" i="9"/>
  <c r="AC7" i="9"/>
  <c r="AC37" i="9"/>
  <c r="AC46" i="9"/>
  <c r="AC5" i="9"/>
  <c r="AJ42" i="9"/>
  <c r="AJ27" i="9"/>
  <c r="AJ17" i="9"/>
  <c r="AJ13" i="9"/>
  <c r="AJ24" i="9"/>
  <c r="AJ35" i="9"/>
  <c r="AJ43" i="9"/>
  <c r="AJ30" i="9"/>
  <c r="AJ38" i="9"/>
  <c r="AJ8" i="9"/>
  <c r="AJ9" i="9"/>
  <c r="AJ10" i="9"/>
  <c r="AJ31" i="9"/>
  <c r="AJ36" i="9"/>
  <c r="AJ34" i="9"/>
  <c r="AJ45" i="9"/>
  <c r="AJ18" i="9"/>
  <c r="AJ23" i="9"/>
  <c r="AJ22" i="9"/>
  <c r="AJ20" i="9"/>
  <c r="AJ11" i="9"/>
  <c r="AJ41" i="9"/>
  <c r="AJ28" i="9"/>
  <c r="AJ44" i="9"/>
  <c r="AJ19" i="9"/>
  <c r="AJ21" i="9"/>
  <c r="AJ26" i="9"/>
  <c r="AJ15" i="9"/>
  <c r="AJ25" i="9"/>
  <c r="AJ29" i="9"/>
  <c r="AJ6" i="9"/>
  <c r="AJ32" i="9"/>
  <c r="AJ33" i="9"/>
  <c r="AJ12" i="9"/>
  <c r="AJ14" i="9"/>
  <c r="AJ16" i="9"/>
  <c r="AJ39" i="9"/>
  <c r="AJ7" i="9"/>
  <c r="AJ37" i="9"/>
  <c r="AJ46" i="9"/>
  <c r="AJ5" i="9"/>
  <c r="AQ42" i="9"/>
  <c r="AQ27" i="9"/>
  <c r="AQ17" i="9"/>
  <c r="AQ13" i="9"/>
  <c r="AQ24" i="9"/>
  <c r="AQ35" i="9"/>
  <c r="AQ43" i="9"/>
  <c r="AQ30" i="9"/>
  <c r="AQ38" i="9"/>
  <c r="AQ8" i="9"/>
  <c r="AQ9" i="9"/>
  <c r="AQ10" i="9"/>
  <c r="AQ31" i="9"/>
  <c r="AQ36" i="9"/>
  <c r="AQ34" i="9"/>
  <c r="AQ45" i="9"/>
  <c r="AQ18" i="9"/>
  <c r="AQ23" i="9"/>
  <c r="AQ22" i="9"/>
  <c r="AQ20" i="9"/>
  <c r="AQ11" i="9"/>
  <c r="AQ41" i="9"/>
  <c r="AQ28" i="9"/>
  <c r="AQ44" i="9"/>
  <c r="AQ19" i="9"/>
  <c r="AQ21" i="9"/>
  <c r="AQ26" i="9"/>
  <c r="AQ15" i="9"/>
  <c r="AQ25" i="9"/>
  <c r="AQ29" i="9"/>
  <c r="AQ6" i="9"/>
  <c r="AQ32" i="9"/>
  <c r="AQ33" i="9"/>
  <c r="AQ12" i="9"/>
  <c r="AQ14" i="9"/>
  <c r="AQ16" i="9"/>
  <c r="AQ39" i="9"/>
  <c r="AQ7" i="9"/>
  <c r="AQ37" i="9"/>
  <c r="AQ46" i="9"/>
  <c r="AQ5" i="9"/>
  <c r="AX42" i="9"/>
  <c r="AX27" i="9"/>
  <c r="AX17" i="9"/>
  <c r="AX13" i="9"/>
  <c r="AX24" i="9"/>
  <c r="AX35" i="9"/>
  <c r="AX43" i="9"/>
  <c r="AX30" i="9"/>
  <c r="AX38" i="9"/>
  <c r="AX8" i="9"/>
  <c r="AX9" i="9"/>
  <c r="AX10" i="9"/>
  <c r="AX31" i="9"/>
  <c r="AX36" i="9"/>
  <c r="AX34" i="9"/>
  <c r="AX45" i="9"/>
  <c r="AX18" i="9"/>
  <c r="AX23" i="9"/>
  <c r="AX22" i="9"/>
  <c r="AX20" i="9"/>
  <c r="AX11" i="9"/>
  <c r="AX48" i="9"/>
  <c r="AX41" i="9"/>
  <c r="AX28" i="9"/>
  <c r="AX44" i="9"/>
  <c r="AX19" i="9"/>
  <c r="AX21" i="9"/>
  <c r="AX26" i="9"/>
  <c r="AX15" i="9"/>
  <c r="AX25" i="9"/>
  <c r="AX29" i="9"/>
  <c r="AX6" i="9"/>
  <c r="AX32" i="9"/>
  <c r="AX33" i="9"/>
  <c r="AX12" i="9"/>
  <c r="AX14" i="9"/>
  <c r="AX16" i="9"/>
  <c r="AX39" i="9"/>
  <c r="AX7" i="9"/>
  <c r="AX37" i="9"/>
  <c r="AX46" i="9"/>
  <c r="AX5" i="9"/>
  <c r="BE42" i="9"/>
  <c r="BE27" i="9"/>
  <c r="BE17" i="9"/>
  <c r="BE13" i="9"/>
  <c r="BE24" i="9"/>
  <c r="BE35" i="9"/>
  <c r="BE43" i="9"/>
  <c r="BE30" i="9"/>
  <c r="BE38" i="9"/>
  <c r="BE8" i="9"/>
  <c r="BE9" i="9"/>
  <c r="BE10" i="9"/>
  <c r="BE31" i="9"/>
  <c r="BE36" i="9"/>
  <c r="BE34" i="9"/>
  <c r="BE45" i="9"/>
  <c r="BE18" i="9"/>
  <c r="BE23" i="9"/>
  <c r="BE22" i="9"/>
  <c r="BE20" i="9"/>
  <c r="BE11" i="9"/>
  <c r="BE41" i="9"/>
  <c r="BE28" i="9"/>
  <c r="BE44" i="9"/>
  <c r="BE19" i="9"/>
  <c r="BE21" i="9"/>
  <c r="BE26" i="9"/>
  <c r="BE47" i="9"/>
  <c r="BE15" i="9"/>
  <c r="BE25" i="9"/>
  <c r="BE29" i="9"/>
  <c r="BE6" i="9"/>
  <c r="BE32" i="9"/>
  <c r="BE33" i="9"/>
  <c r="BE12" i="9"/>
  <c r="BE14" i="9"/>
  <c r="BE16" i="9"/>
  <c r="BE39" i="9"/>
  <c r="BE7" i="9"/>
  <c r="BE37" i="9"/>
  <c r="BE46" i="9"/>
  <c r="BE5" i="9"/>
  <c r="BL42" i="9"/>
  <c r="BL27" i="9"/>
  <c r="BL17" i="9"/>
  <c r="BL13" i="9"/>
  <c r="BL24" i="9"/>
  <c r="BL35" i="9"/>
  <c r="BL43" i="9"/>
  <c r="BL30" i="9"/>
  <c r="BL38" i="9"/>
  <c r="BL8" i="9"/>
  <c r="BL9" i="9"/>
  <c r="BL10" i="9"/>
  <c r="BL31" i="9"/>
  <c r="BL36" i="9"/>
  <c r="BL34" i="9"/>
  <c r="BL45" i="9"/>
  <c r="BL18" i="9"/>
  <c r="BL23" i="9"/>
  <c r="BL22" i="9"/>
  <c r="BL20" i="9"/>
  <c r="BL11" i="9"/>
  <c r="BL41" i="9"/>
  <c r="BL28" i="9"/>
  <c r="BL44" i="9"/>
  <c r="BL19" i="9"/>
  <c r="BL21" i="9"/>
  <c r="BL26" i="9"/>
  <c r="BL15" i="9"/>
  <c r="BL25" i="9"/>
  <c r="BL29" i="9"/>
  <c r="BL6" i="9"/>
  <c r="BL32" i="9"/>
  <c r="BL33" i="9"/>
  <c r="BL12" i="9"/>
  <c r="BL14" i="9"/>
  <c r="BL16" i="9"/>
  <c r="BL39" i="9"/>
  <c r="BL7" i="9"/>
  <c r="BL37" i="9"/>
  <c r="BL46" i="9"/>
  <c r="BL5" i="9"/>
  <c r="BS11" i="9"/>
  <c r="BS20" i="9"/>
  <c r="BS22" i="9"/>
  <c r="BS23" i="9"/>
  <c r="BS18" i="9"/>
  <c r="BS45" i="9"/>
  <c r="BS34" i="9"/>
  <c r="BS36" i="9"/>
  <c r="BS31" i="9"/>
  <c r="BS10" i="9"/>
  <c r="BS9" i="9"/>
  <c r="BS8" i="9"/>
  <c r="BS38" i="9"/>
  <c r="BS30" i="9"/>
  <c r="BS43" i="9"/>
  <c r="BS35" i="9"/>
  <c r="BS24" i="9"/>
  <c r="BS13" i="9"/>
  <c r="BS17" i="9"/>
  <c r="BS27" i="9"/>
  <c r="BS42" i="9"/>
  <c r="BS39" i="9"/>
  <c r="BS16" i="9"/>
  <c r="BS14" i="9"/>
  <c r="BS19" i="9"/>
  <c r="C16" i="71" l="1"/>
  <c r="E16" i="71"/>
  <c r="G16" i="71"/>
  <c r="I16" i="71"/>
  <c r="K16" i="71"/>
  <c r="M16" i="71"/>
  <c r="O16" i="71"/>
  <c r="Q16" i="71"/>
  <c r="S16" i="71"/>
  <c r="U16" i="71"/>
  <c r="C6" i="71"/>
  <c r="E6" i="71"/>
  <c r="G6" i="71"/>
  <c r="I6" i="71"/>
  <c r="K6" i="71"/>
  <c r="M6" i="71"/>
  <c r="O6" i="71"/>
  <c r="Q6" i="71"/>
  <c r="S6" i="71"/>
  <c r="U6" i="71"/>
  <c r="C7" i="71"/>
  <c r="E7" i="71"/>
  <c r="G7" i="71"/>
  <c r="I7" i="71"/>
  <c r="K7" i="71"/>
  <c r="M7" i="71"/>
  <c r="O7" i="71"/>
  <c r="Q7" i="71"/>
  <c r="S7" i="71"/>
  <c r="U7" i="71"/>
  <c r="C8" i="71"/>
  <c r="E8" i="71"/>
  <c r="G8" i="71"/>
  <c r="I8" i="71"/>
  <c r="K8" i="71"/>
  <c r="M8" i="71"/>
  <c r="O8" i="71"/>
  <c r="Q8" i="71"/>
  <c r="S8" i="71"/>
  <c r="U8" i="71"/>
  <c r="C10" i="71"/>
  <c r="E10" i="71"/>
  <c r="G10" i="71"/>
  <c r="I10" i="71"/>
  <c r="K10" i="71"/>
  <c r="M10" i="71"/>
  <c r="O10" i="71"/>
  <c r="Q10" i="71"/>
  <c r="S10" i="71"/>
  <c r="U10" i="71"/>
  <c r="C9" i="71"/>
  <c r="E9" i="71"/>
  <c r="G9" i="71"/>
  <c r="I9" i="71"/>
  <c r="K9" i="71"/>
  <c r="M9" i="71"/>
  <c r="O9" i="71"/>
  <c r="Q9" i="71"/>
  <c r="S9" i="71"/>
  <c r="U9" i="71"/>
  <c r="C12" i="71"/>
  <c r="E12" i="71"/>
  <c r="G12" i="71"/>
  <c r="I12" i="71"/>
  <c r="K12" i="71"/>
  <c r="M12" i="71"/>
  <c r="O12" i="71"/>
  <c r="Q12" i="71"/>
  <c r="S12" i="71"/>
  <c r="U12" i="71"/>
  <c r="C13" i="71"/>
  <c r="E13" i="71"/>
  <c r="G13" i="71"/>
  <c r="I13" i="71"/>
  <c r="K13" i="71"/>
  <c r="M13" i="71"/>
  <c r="O13" i="71"/>
  <c r="Q13" i="71"/>
  <c r="S13" i="71"/>
  <c r="U13" i="71"/>
  <c r="C14" i="71"/>
  <c r="E14" i="71"/>
  <c r="G14" i="71"/>
  <c r="I14" i="71"/>
  <c r="K14" i="71"/>
  <c r="M14" i="71"/>
  <c r="O14" i="71"/>
  <c r="Q14" i="71"/>
  <c r="S14" i="71"/>
  <c r="U14" i="71"/>
  <c r="C15" i="71"/>
  <c r="E15" i="71"/>
  <c r="G15" i="71"/>
  <c r="I15" i="71"/>
  <c r="K15" i="71"/>
  <c r="M15" i="71"/>
  <c r="O15" i="71"/>
  <c r="Q15" i="71"/>
  <c r="S15" i="71"/>
  <c r="U15" i="71"/>
  <c r="C11" i="71"/>
  <c r="E11" i="71"/>
  <c r="G11" i="71"/>
  <c r="I11" i="71"/>
  <c r="K11" i="71"/>
  <c r="M11" i="71"/>
  <c r="O11" i="71"/>
  <c r="Q11" i="71"/>
  <c r="S11" i="71"/>
  <c r="U11" i="71"/>
  <c r="C19" i="71"/>
  <c r="E19" i="71"/>
  <c r="G19" i="71"/>
  <c r="I19" i="71"/>
  <c r="K19" i="71"/>
  <c r="M19" i="71"/>
  <c r="O19" i="71"/>
  <c r="Q19" i="71"/>
  <c r="S19" i="71"/>
  <c r="U19" i="71"/>
  <c r="C17" i="71"/>
  <c r="E17" i="71"/>
  <c r="G17" i="71"/>
  <c r="I17" i="71"/>
  <c r="K17" i="71"/>
  <c r="M17" i="71"/>
  <c r="O17" i="71"/>
  <c r="Q17" i="71"/>
  <c r="S17" i="71"/>
  <c r="U17" i="71"/>
  <c r="C18" i="71"/>
  <c r="E18" i="71"/>
  <c r="G18" i="71"/>
  <c r="I18" i="71"/>
  <c r="K18" i="71"/>
  <c r="M18" i="71"/>
  <c r="O18" i="71"/>
  <c r="Q18" i="71"/>
  <c r="S18" i="71"/>
  <c r="U18" i="71"/>
  <c r="C20" i="71"/>
  <c r="E20" i="71"/>
  <c r="G20" i="71"/>
  <c r="I20" i="71"/>
  <c r="K20" i="71"/>
  <c r="M20" i="71"/>
  <c r="O20" i="71"/>
  <c r="Q20" i="71"/>
  <c r="S20" i="71"/>
  <c r="U20" i="71"/>
  <c r="C22" i="71"/>
  <c r="E22" i="71"/>
  <c r="G22" i="71"/>
  <c r="I22" i="71"/>
  <c r="K22" i="71"/>
  <c r="M22" i="71"/>
  <c r="O22" i="71"/>
  <c r="Q22" i="71"/>
  <c r="S22" i="71"/>
  <c r="U22" i="71"/>
  <c r="C24" i="71"/>
  <c r="E24" i="71"/>
  <c r="G24" i="71"/>
  <c r="I24" i="71"/>
  <c r="K24" i="71"/>
  <c r="M24" i="71"/>
  <c r="O24" i="71"/>
  <c r="Q24" i="71"/>
  <c r="S24" i="71"/>
  <c r="U24" i="71"/>
  <c r="C23" i="71"/>
  <c r="E23" i="71"/>
  <c r="G23" i="71"/>
  <c r="I23" i="71"/>
  <c r="K23" i="71"/>
  <c r="M23" i="71"/>
  <c r="O23" i="71"/>
  <c r="Q23" i="71"/>
  <c r="S23" i="71"/>
  <c r="U23" i="71"/>
  <c r="C25" i="71"/>
  <c r="E25" i="71"/>
  <c r="G25" i="71"/>
  <c r="I25" i="71"/>
  <c r="K25" i="71"/>
  <c r="M25" i="71"/>
  <c r="O25" i="71"/>
  <c r="Q25" i="71"/>
  <c r="S25" i="71"/>
  <c r="U25" i="71"/>
  <c r="C27" i="71"/>
  <c r="E27" i="71"/>
  <c r="G27" i="71"/>
  <c r="I27" i="71"/>
  <c r="K27" i="71"/>
  <c r="M27" i="71"/>
  <c r="O27" i="71"/>
  <c r="Q27" i="71"/>
  <c r="S27" i="71"/>
  <c r="U27" i="71"/>
  <c r="C21" i="71"/>
  <c r="E21" i="71"/>
  <c r="G21" i="71"/>
  <c r="I21" i="71"/>
  <c r="K21" i="71"/>
  <c r="M21" i="71"/>
  <c r="O21" i="71"/>
  <c r="Q21" i="71"/>
  <c r="S21" i="71"/>
  <c r="U21" i="71"/>
  <c r="C26" i="71"/>
  <c r="E26" i="71"/>
  <c r="G26" i="71"/>
  <c r="I26" i="71"/>
  <c r="K26" i="71"/>
  <c r="M26" i="71"/>
  <c r="O26" i="71"/>
  <c r="Q26" i="71"/>
  <c r="S26" i="71"/>
  <c r="U26" i="71"/>
  <c r="C28" i="71"/>
  <c r="E28" i="71"/>
  <c r="G28" i="71"/>
  <c r="I28" i="71"/>
  <c r="K28" i="71"/>
  <c r="M28" i="71"/>
  <c r="O28" i="71"/>
  <c r="Q28" i="71"/>
  <c r="S28" i="71"/>
  <c r="U28" i="71"/>
  <c r="C29" i="71"/>
  <c r="E29" i="71"/>
  <c r="G29" i="71"/>
  <c r="I29" i="71"/>
  <c r="K29" i="71"/>
  <c r="M29" i="71"/>
  <c r="O29" i="71"/>
  <c r="Q29" i="71"/>
  <c r="S29" i="71"/>
  <c r="U29" i="71"/>
  <c r="C30" i="71"/>
  <c r="E30" i="71"/>
  <c r="G30" i="71"/>
  <c r="I30" i="71"/>
  <c r="K30" i="71"/>
  <c r="M30" i="71"/>
  <c r="O30" i="71"/>
  <c r="Q30" i="71"/>
  <c r="S30" i="71"/>
  <c r="U30" i="71"/>
  <c r="C35" i="71"/>
  <c r="E35" i="71"/>
  <c r="G35" i="71"/>
  <c r="I35" i="71"/>
  <c r="K35" i="71"/>
  <c r="M35" i="71"/>
  <c r="O35" i="71"/>
  <c r="Q35" i="71"/>
  <c r="S35" i="71"/>
  <c r="U35" i="71"/>
  <c r="C31" i="71"/>
  <c r="E31" i="71"/>
  <c r="G31" i="71"/>
  <c r="I31" i="71"/>
  <c r="K31" i="71"/>
  <c r="M31" i="71"/>
  <c r="O31" i="71"/>
  <c r="Q31" i="71"/>
  <c r="S31" i="71"/>
  <c r="U31" i="71"/>
  <c r="C32" i="71"/>
  <c r="E32" i="71"/>
  <c r="G32" i="71"/>
  <c r="I32" i="71"/>
  <c r="K32" i="71"/>
  <c r="M32" i="71"/>
  <c r="O32" i="71"/>
  <c r="Q32" i="71"/>
  <c r="S32" i="71"/>
  <c r="U32" i="71"/>
  <c r="C34" i="71"/>
  <c r="E34" i="71"/>
  <c r="G34" i="71"/>
  <c r="I34" i="71"/>
  <c r="K34" i="71"/>
  <c r="M34" i="71"/>
  <c r="O34" i="71"/>
  <c r="Q34" i="71"/>
  <c r="S34" i="71"/>
  <c r="U34" i="71"/>
  <c r="C36" i="71"/>
  <c r="E36" i="71"/>
  <c r="G36" i="71"/>
  <c r="I36" i="71"/>
  <c r="K36" i="71"/>
  <c r="M36" i="71"/>
  <c r="O36" i="71"/>
  <c r="Q36" i="71"/>
  <c r="S36" i="71"/>
  <c r="U36" i="71"/>
  <c r="C44" i="71"/>
  <c r="E44" i="71"/>
  <c r="G44" i="71"/>
  <c r="I44" i="71"/>
  <c r="K44" i="71"/>
  <c r="M44" i="71"/>
  <c r="O44" i="71"/>
  <c r="Q44" i="71"/>
  <c r="S44" i="71"/>
  <c r="U44" i="71"/>
  <c r="C37" i="71"/>
  <c r="E37" i="71"/>
  <c r="G37" i="71"/>
  <c r="I37" i="71"/>
  <c r="K37" i="71"/>
  <c r="M37" i="71"/>
  <c r="O37" i="71"/>
  <c r="Q37" i="71"/>
  <c r="S37" i="71"/>
  <c r="U37" i="71"/>
  <c r="C45" i="71"/>
  <c r="E45" i="71"/>
  <c r="G45" i="71"/>
  <c r="I45" i="71"/>
  <c r="K45" i="71"/>
  <c r="M45" i="71"/>
  <c r="O45" i="71"/>
  <c r="Q45" i="71"/>
  <c r="S45" i="71"/>
  <c r="U45" i="71"/>
  <c r="C38" i="71"/>
  <c r="E38" i="71"/>
  <c r="G38" i="71"/>
  <c r="I38" i="71"/>
  <c r="K38" i="71"/>
  <c r="M38" i="71"/>
  <c r="O38" i="71"/>
  <c r="Q38" i="71"/>
  <c r="S38" i="71"/>
  <c r="U38" i="71"/>
  <c r="C41" i="71"/>
  <c r="E41" i="71"/>
  <c r="G41" i="71"/>
  <c r="I41" i="71"/>
  <c r="K41" i="71"/>
  <c r="M41" i="71"/>
  <c r="O41" i="71"/>
  <c r="Q41" i="71"/>
  <c r="S41" i="71"/>
  <c r="U41" i="71"/>
  <c r="C42" i="71"/>
  <c r="E42" i="71"/>
  <c r="G42" i="71"/>
  <c r="I42" i="71"/>
  <c r="K42" i="71"/>
  <c r="M42" i="71"/>
  <c r="O42" i="71"/>
  <c r="Q42" i="71"/>
  <c r="S42" i="71"/>
  <c r="U42" i="71"/>
  <c r="C39" i="71"/>
  <c r="E39" i="71"/>
  <c r="G39" i="71"/>
  <c r="I39" i="71"/>
  <c r="K39" i="71"/>
  <c r="M39" i="71"/>
  <c r="O39" i="71"/>
  <c r="Q39" i="71"/>
  <c r="S39" i="71"/>
  <c r="U39" i="71"/>
  <c r="C43" i="71"/>
  <c r="E43" i="71"/>
  <c r="G43" i="71"/>
  <c r="I43" i="71"/>
  <c r="K43" i="71"/>
  <c r="M43" i="71"/>
  <c r="O43" i="71"/>
  <c r="Q43" i="71"/>
  <c r="S43" i="71"/>
  <c r="U43" i="71"/>
  <c r="C46" i="71"/>
  <c r="E46" i="71"/>
  <c r="G46" i="71"/>
  <c r="I46" i="71"/>
  <c r="K46" i="71"/>
  <c r="M46" i="71"/>
  <c r="O46" i="71"/>
  <c r="Q46" i="71"/>
  <c r="S46" i="71"/>
  <c r="U46" i="71"/>
  <c r="C33" i="71"/>
  <c r="E33" i="71"/>
  <c r="G33" i="71"/>
  <c r="I33" i="71"/>
  <c r="K33" i="71"/>
  <c r="M33" i="71"/>
  <c r="O33" i="71"/>
  <c r="Q33" i="71"/>
  <c r="S33" i="71"/>
  <c r="U33" i="71"/>
  <c r="C40" i="71"/>
  <c r="E40" i="71"/>
  <c r="G40" i="71"/>
  <c r="I40" i="71"/>
  <c r="K40" i="71"/>
  <c r="M40" i="71"/>
  <c r="O40" i="71"/>
  <c r="Q40" i="71"/>
  <c r="S40" i="71"/>
  <c r="U40" i="71"/>
  <c r="C48" i="71"/>
  <c r="E48" i="71"/>
  <c r="G48" i="71"/>
  <c r="I48" i="71"/>
  <c r="K48" i="71"/>
  <c r="M48" i="71"/>
  <c r="O48" i="71"/>
  <c r="Q48" i="71"/>
  <c r="S48" i="71"/>
  <c r="U48" i="71"/>
  <c r="C47" i="71"/>
  <c r="E47" i="71"/>
  <c r="G47" i="71"/>
  <c r="I47" i="71"/>
  <c r="K47" i="71"/>
  <c r="M47" i="71"/>
  <c r="O47" i="71"/>
  <c r="Q47" i="71"/>
  <c r="S47" i="71"/>
  <c r="U47" i="71"/>
  <c r="C49" i="71"/>
  <c r="E49" i="71"/>
  <c r="G49" i="71"/>
  <c r="I49" i="71"/>
  <c r="K49" i="71"/>
  <c r="M49" i="71"/>
  <c r="O49" i="71"/>
  <c r="Q49" i="71"/>
  <c r="S49" i="71"/>
  <c r="U49" i="71"/>
  <c r="C52" i="71"/>
  <c r="E52" i="71"/>
  <c r="G52" i="71"/>
  <c r="I52" i="71"/>
  <c r="K52" i="71"/>
  <c r="M52" i="71"/>
  <c r="O52" i="71"/>
  <c r="Q52" i="71"/>
  <c r="S52" i="71"/>
  <c r="U52" i="71"/>
  <c r="C56" i="71"/>
  <c r="E56" i="71"/>
  <c r="G56" i="71"/>
  <c r="I56" i="71"/>
  <c r="K56" i="71"/>
  <c r="M56" i="71"/>
  <c r="O56" i="71"/>
  <c r="Q56" i="71"/>
  <c r="S56" i="71"/>
  <c r="U56" i="71"/>
  <c r="C64" i="71"/>
  <c r="E64" i="71"/>
  <c r="G64" i="71"/>
  <c r="I64" i="71"/>
  <c r="K64" i="71"/>
  <c r="M64" i="71"/>
  <c r="O64" i="71"/>
  <c r="Q64" i="71"/>
  <c r="S64" i="71"/>
  <c r="U64" i="71"/>
  <c r="C53" i="71"/>
  <c r="E53" i="71"/>
  <c r="G53" i="71"/>
  <c r="I53" i="71"/>
  <c r="K53" i="71"/>
  <c r="M53" i="71"/>
  <c r="O53" i="71"/>
  <c r="Q53" i="71"/>
  <c r="S53" i="71"/>
  <c r="U53" i="71"/>
  <c r="C51" i="71"/>
  <c r="E51" i="71"/>
  <c r="G51" i="71"/>
  <c r="I51" i="71"/>
  <c r="K51" i="71"/>
  <c r="M51" i="71"/>
  <c r="O51" i="71"/>
  <c r="Q51" i="71"/>
  <c r="S51" i="71"/>
  <c r="U51" i="71"/>
  <c r="C50" i="71"/>
  <c r="E50" i="71"/>
  <c r="G50" i="71"/>
  <c r="I50" i="71"/>
  <c r="K50" i="71"/>
  <c r="M50" i="71"/>
  <c r="O50" i="71"/>
  <c r="Q50" i="71"/>
  <c r="S50" i="71"/>
  <c r="U50" i="71"/>
  <c r="C74" i="71"/>
  <c r="E74" i="71"/>
  <c r="G74" i="71"/>
  <c r="I74" i="71"/>
  <c r="K74" i="71"/>
  <c r="M74" i="71"/>
  <c r="O74" i="71"/>
  <c r="Q74" i="71"/>
  <c r="S74" i="71"/>
  <c r="U74" i="71"/>
  <c r="C57" i="71"/>
  <c r="E57" i="71"/>
  <c r="G57" i="71"/>
  <c r="I57" i="71"/>
  <c r="K57" i="71"/>
  <c r="M57" i="71"/>
  <c r="O57" i="71"/>
  <c r="Q57" i="71"/>
  <c r="S57" i="71"/>
  <c r="U57" i="71"/>
  <c r="C58" i="71"/>
  <c r="E58" i="71"/>
  <c r="G58" i="71"/>
  <c r="I58" i="71"/>
  <c r="K58" i="71"/>
  <c r="M58" i="71"/>
  <c r="O58" i="71"/>
  <c r="Q58" i="71"/>
  <c r="S58" i="71"/>
  <c r="U58" i="71"/>
  <c r="C54" i="71"/>
  <c r="E54" i="71"/>
  <c r="G54" i="71"/>
  <c r="I54" i="71"/>
  <c r="K54" i="71"/>
  <c r="M54" i="71"/>
  <c r="O54" i="71"/>
  <c r="Q54" i="71"/>
  <c r="S54" i="71"/>
  <c r="U54" i="71"/>
  <c r="C55" i="71"/>
  <c r="E55" i="71"/>
  <c r="G55" i="71"/>
  <c r="I55" i="71"/>
  <c r="K55" i="71"/>
  <c r="M55" i="71"/>
  <c r="O55" i="71"/>
  <c r="Q55" i="71"/>
  <c r="S55" i="71"/>
  <c r="U55" i="71"/>
  <c r="C59" i="71"/>
  <c r="E59" i="71"/>
  <c r="G59" i="71"/>
  <c r="I59" i="71"/>
  <c r="K59" i="71"/>
  <c r="M59" i="71"/>
  <c r="O59" i="71"/>
  <c r="Q59" i="71"/>
  <c r="S59" i="71"/>
  <c r="U59" i="71"/>
  <c r="C62" i="71"/>
  <c r="E62" i="71"/>
  <c r="G62" i="71"/>
  <c r="I62" i="71"/>
  <c r="K62" i="71"/>
  <c r="M62" i="71"/>
  <c r="O62" i="71"/>
  <c r="Q62" i="71"/>
  <c r="S62" i="71"/>
  <c r="U62" i="71"/>
  <c r="C65" i="71"/>
  <c r="E65" i="71"/>
  <c r="G65" i="71"/>
  <c r="I65" i="71"/>
  <c r="K65" i="71"/>
  <c r="M65" i="71"/>
  <c r="O65" i="71"/>
  <c r="Q65" i="71"/>
  <c r="S65" i="71"/>
  <c r="U65" i="71"/>
  <c r="C67" i="71"/>
  <c r="E67" i="71"/>
  <c r="G67" i="71"/>
  <c r="I67" i="71"/>
  <c r="K67" i="71"/>
  <c r="M67" i="71"/>
  <c r="O67" i="71"/>
  <c r="Q67" i="71"/>
  <c r="S67" i="71"/>
  <c r="U67" i="71"/>
  <c r="C73" i="71"/>
  <c r="E73" i="71"/>
  <c r="G73" i="71"/>
  <c r="I73" i="71"/>
  <c r="K73" i="71"/>
  <c r="M73" i="71"/>
  <c r="O73" i="71"/>
  <c r="Q73" i="71"/>
  <c r="S73" i="71"/>
  <c r="U73" i="71"/>
  <c r="C61" i="71"/>
  <c r="E61" i="71"/>
  <c r="G61" i="71"/>
  <c r="I61" i="71"/>
  <c r="K61" i="71"/>
  <c r="M61" i="71"/>
  <c r="O61" i="71"/>
  <c r="Q61" i="71"/>
  <c r="S61" i="71"/>
  <c r="U61" i="71"/>
  <c r="C63" i="71"/>
  <c r="E63" i="71"/>
  <c r="G63" i="71"/>
  <c r="I63" i="71"/>
  <c r="K63" i="71"/>
  <c r="M63" i="71"/>
  <c r="O63" i="71"/>
  <c r="Q63" i="71"/>
  <c r="S63" i="71"/>
  <c r="U63" i="71"/>
  <c r="C68" i="71"/>
  <c r="E68" i="71"/>
  <c r="G68" i="71"/>
  <c r="I68" i="71"/>
  <c r="K68" i="71"/>
  <c r="M68" i="71"/>
  <c r="O68" i="71"/>
  <c r="Q68" i="71"/>
  <c r="S68" i="71"/>
  <c r="U68" i="71"/>
  <c r="C60" i="71"/>
  <c r="E60" i="71"/>
  <c r="G60" i="71"/>
  <c r="I60" i="71"/>
  <c r="K60" i="71"/>
  <c r="M60" i="71"/>
  <c r="O60" i="71"/>
  <c r="Q60" i="71"/>
  <c r="S60" i="71"/>
  <c r="U60" i="71"/>
  <c r="C71" i="71"/>
  <c r="E71" i="71"/>
  <c r="G71" i="71"/>
  <c r="I71" i="71"/>
  <c r="K71" i="71"/>
  <c r="M71" i="71"/>
  <c r="O71" i="71"/>
  <c r="Q71" i="71"/>
  <c r="S71" i="71"/>
  <c r="U71" i="71"/>
  <c r="C66" i="71"/>
  <c r="E66" i="71"/>
  <c r="G66" i="71"/>
  <c r="I66" i="71"/>
  <c r="K66" i="71"/>
  <c r="M66" i="71"/>
  <c r="O66" i="71"/>
  <c r="Q66" i="71"/>
  <c r="S66" i="71"/>
  <c r="U66" i="71"/>
  <c r="C69" i="71"/>
  <c r="E69" i="71"/>
  <c r="G69" i="71"/>
  <c r="I69" i="71"/>
  <c r="K69" i="71"/>
  <c r="M69" i="71"/>
  <c r="O69" i="71"/>
  <c r="Q69" i="71"/>
  <c r="S69" i="71"/>
  <c r="U69" i="71"/>
  <c r="C72" i="71"/>
  <c r="E72" i="71"/>
  <c r="G72" i="71"/>
  <c r="I72" i="71"/>
  <c r="K72" i="71"/>
  <c r="M72" i="71"/>
  <c r="O72" i="71"/>
  <c r="Q72" i="71"/>
  <c r="S72" i="71"/>
  <c r="U72" i="71"/>
  <c r="C70" i="71"/>
  <c r="E70" i="71"/>
  <c r="G70" i="71"/>
  <c r="I70" i="71"/>
  <c r="K70" i="71"/>
  <c r="M70" i="71"/>
  <c r="O70" i="71"/>
  <c r="Q70" i="71"/>
  <c r="S70" i="71"/>
  <c r="U70" i="71"/>
  <c r="B75" i="71"/>
  <c r="C75" i="71" s="1"/>
  <c r="D75" i="71"/>
  <c r="E75" i="71" s="1"/>
  <c r="F75" i="71"/>
  <c r="G75" i="71" s="1"/>
  <c r="H75" i="71"/>
  <c r="I75" i="71" s="1"/>
  <c r="J75" i="71"/>
  <c r="K75" i="71"/>
  <c r="L75" i="71"/>
  <c r="M75" i="71" s="1"/>
  <c r="N75" i="71"/>
  <c r="O75" i="71" s="1"/>
  <c r="P75" i="71"/>
  <c r="Q75" i="71"/>
  <c r="R75" i="71"/>
  <c r="S75" i="71"/>
  <c r="T75" i="71"/>
  <c r="U75" i="71" s="1"/>
  <c r="M5" i="71" l="1"/>
  <c r="Q5" i="71"/>
  <c r="S5" i="71"/>
  <c r="C5" i="71"/>
  <c r="I5" i="71"/>
  <c r="K5" i="71"/>
  <c r="O5" i="71"/>
  <c r="G5" i="71"/>
  <c r="U5" i="71"/>
  <c r="E5" i="71"/>
  <c r="E18" i="69" l="1"/>
  <c r="C17" i="69"/>
  <c r="E17" i="69" s="1"/>
  <c r="C16" i="69"/>
  <c r="E16" i="69" s="1"/>
  <c r="E15" i="69"/>
  <c r="E14" i="69"/>
  <c r="E13" i="69"/>
  <c r="E12" i="69"/>
  <c r="E11" i="69"/>
  <c r="E10" i="69"/>
  <c r="E9" i="69"/>
  <c r="B14" i="35" l="1"/>
  <c r="B6" i="35"/>
  <c r="B7" i="35"/>
  <c r="B8" i="35"/>
  <c r="B9" i="35"/>
  <c r="B10" i="35"/>
  <c r="B11" i="35"/>
  <c r="B12" i="35"/>
  <c r="B13" i="35"/>
  <c r="B5" i="35"/>
  <c r="F16" i="19" l="1"/>
  <c r="B5" i="66" l="1"/>
  <c r="B7" i="64"/>
  <c r="Q94" i="29" l="1"/>
  <c r="U18" i="29"/>
  <c r="U76" i="29"/>
  <c r="U41" i="29"/>
  <c r="U63" i="29"/>
  <c r="U71" i="29"/>
  <c r="U26" i="29"/>
  <c r="U59" i="29"/>
  <c r="U32" i="29"/>
  <c r="U77" i="29"/>
  <c r="U29" i="29"/>
  <c r="U9" i="29"/>
  <c r="U43" i="29"/>
  <c r="U27" i="29"/>
  <c r="U14" i="29"/>
  <c r="U46" i="29"/>
  <c r="U31" i="29"/>
  <c r="U12" i="29"/>
  <c r="U15" i="29"/>
  <c r="U36" i="29"/>
  <c r="U30" i="29"/>
  <c r="U44" i="29"/>
  <c r="U28" i="29"/>
  <c r="U38" i="29"/>
  <c r="U56" i="29"/>
  <c r="U51" i="29"/>
  <c r="U48" i="29"/>
  <c r="U45" i="29"/>
  <c r="U68" i="29"/>
  <c r="U23" i="29"/>
  <c r="U72" i="29"/>
  <c r="U73" i="29"/>
  <c r="U16" i="29"/>
  <c r="U64" i="29"/>
  <c r="U10" i="29"/>
  <c r="U78" i="29"/>
  <c r="U42" i="29"/>
  <c r="U7" i="29"/>
  <c r="U74" i="29"/>
  <c r="U6" i="29"/>
  <c r="U57" i="29"/>
  <c r="U21" i="29"/>
  <c r="U66" i="29"/>
  <c r="U40" i="29"/>
  <c r="U69" i="29"/>
  <c r="U19" i="29"/>
  <c r="U25" i="29"/>
  <c r="U39" i="29"/>
  <c r="U20" i="29"/>
  <c r="U13" i="29"/>
  <c r="U37" i="29"/>
  <c r="U11" i="29"/>
  <c r="U67" i="29"/>
  <c r="U79" i="29"/>
  <c r="U24" i="29"/>
  <c r="U70" i="29"/>
  <c r="U75" i="29"/>
  <c r="U80" i="29"/>
  <c r="U81" i="29"/>
  <c r="U82" i="29"/>
  <c r="U47" i="29"/>
  <c r="U17" i="29"/>
  <c r="U60" i="29"/>
  <c r="U83" i="29"/>
  <c r="U22" i="29"/>
  <c r="U35" i="29"/>
  <c r="U49" i="29"/>
  <c r="U8" i="29"/>
  <c r="U58" i="29"/>
  <c r="U84" i="29"/>
  <c r="U50" i="29"/>
  <c r="U85" i="29"/>
  <c r="U86" i="29"/>
  <c r="U87" i="29"/>
  <c r="U54" i="29"/>
  <c r="U55" i="29"/>
  <c r="U34" i="29"/>
  <c r="U61" i="29"/>
  <c r="U62" i="29"/>
  <c r="U88" i="29"/>
  <c r="U33" i="29"/>
  <c r="U52" i="29"/>
  <c r="U53" i="29"/>
  <c r="U89" i="29"/>
  <c r="U90" i="29"/>
  <c r="U91" i="29"/>
  <c r="U92" i="29"/>
  <c r="U93" i="29"/>
  <c r="U94" i="29"/>
  <c r="U95" i="29"/>
  <c r="U96" i="29"/>
  <c r="U97" i="29"/>
  <c r="U98" i="29"/>
  <c r="U99" i="29"/>
  <c r="U100" i="29"/>
  <c r="U101" i="29"/>
  <c r="U102" i="29"/>
  <c r="U103" i="29"/>
  <c r="U104" i="29"/>
  <c r="U105" i="29"/>
  <c r="U106" i="29"/>
  <c r="U107" i="29"/>
  <c r="U108" i="29"/>
  <c r="U109" i="29"/>
  <c r="S18" i="29"/>
  <c r="S76" i="29"/>
  <c r="S41" i="29"/>
  <c r="S63" i="29"/>
  <c r="S71" i="29"/>
  <c r="S26" i="29"/>
  <c r="S59" i="29"/>
  <c r="S32" i="29"/>
  <c r="S77" i="29"/>
  <c r="S29" i="29"/>
  <c r="S9" i="29"/>
  <c r="S43" i="29"/>
  <c r="S27" i="29"/>
  <c r="S14" i="29"/>
  <c r="S46" i="29"/>
  <c r="S31" i="29"/>
  <c r="S12" i="29"/>
  <c r="S15" i="29"/>
  <c r="S36" i="29"/>
  <c r="S30" i="29"/>
  <c r="S44" i="29"/>
  <c r="S28" i="29"/>
  <c r="S38" i="29"/>
  <c r="S56" i="29"/>
  <c r="S51" i="29"/>
  <c r="S48" i="29"/>
  <c r="S45" i="29"/>
  <c r="S68" i="29"/>
  <c r="S23" i="29"/>
  <c r="S72" i="29"/>
  <c r="S73" i="29"/>
  <c r="S16" i="29"/>
  <c r="S64" i="29"/>
  <c r="S10" i="29"/>
  <c r="S78" i="29"/>
  <c r="S42" i="29"/>
  <c r="S7" i="29"/>
  <c r="S74" i="29"/>
  <c r="S6" i="29"/>
  <c r="S57" i="29"/>
  <c r="S21" i="29"/>
  <c r="S66" i="29"/>
  <c r="S40" i="29"/>
  <c r="S69" i="29"/>
  <c r="S19" i="29"/>
  <c r="S25" i="29"/>
  <c r="S39" i="29"/>
  <c r="S20" i="29"/>
  <c r="S13" i="29"/>
  <c r="S37" i="29"/>
  <c r="S11" i="29"/>
  <c r="S67" i="29"/>
  <c r="S79" i="29"/>
  <c r="S24" i="29"/>
  <c r="S70" i="29"/>
  <c r="S75" i="29"/>
  <c r="S80" i="29"/>
  <c r="S81" i="29"/>
  <c r="S82" i="29"/>
  <c r="S47" i="29"/>
  <c r="S17" i="29"/>
  <c r="S60" i="29"/>
  <c r="S83" i="29"/>
  <c r="S22" i="29"/>
  <c r="S35" i="29"/>
  <c r="S49" i="29"/>
  <c r="S8" i="29"/>
  <c r="S58" i="29"/>
  <c r="S84" i="29"/>
  <c r="S50" i="29"/>
  <c r="S85" i="29"/>
  <c r="S86" i="29"/>
  <c r="S87" i="29"/>
  <c r="S54" i="29"/>
  <c r="S55" i="29"/>
  <c r="S34" i="29"/>
  <c r="S61" i="29"/>
  <c r="S62" i="29"/>
  <c r="S88" i="29"/>
  <c r="S33" i="29"/>
  <c r="S52" i="29"/>
  <c r="S53" i="29"/>
  <c r="S89" i="29"/>
  <c r="S90" i="29"/>
  <c r="S91" i="29"/>
  <c r="S92" i="29"/>
  <c r="S93" i="29"/>
  <c r="S94" i="29"/>
  <c r="S95" i="29"/>
  <c r="S96" i="29"/>
  <c r="S97" i="29"/>
  <c r="S98" i="29"/>
  <c r="S99" i="29"/>
  <c r="S100" i="29"/>
  <c r="S101" i="29"/>
  <c r="S102" i="29"/>
  <c r="S103" i="29"/>
  <c r="S104" i="29"/>
  <c r="S105" i="29"/>
  <c r="S106" i="29"/>
  <c r="S107" i="29"/>
  <c r="S108" i="29"/>
  <c r="S109" i="29"/>
  <c r="Q18" i="29"/>
  <c r="Q76" i="29"/>
  <c r="Q41" i="29"/>
  <c r="Q63" i="29"/>
  <c r="Q71" i="29"/>
  <c r="Q26" i="29"/>
  <c r="Q59" i="29"/>
  <c r="Q32" i="29"/>
  <c r="Q77" i="29"/>
  <c r="Q29" i="29"/>
  <c r="Q9" i="29"/>
  <c r="Q43" i="29"/>
  <c r="Q27" i="29"/>
  <c r="Q14" i="29"/>
  <c r="Q46" i="29"/>
  <c r="Q31" i="29"/>
  <c r="Q12" i="29"/>
  <c r="Q15" i="29"/>
  <c r="Q36" i="29"/>
  <c r="Q30" i="29"/>
  <c r="Q44" i="29"/>
  <c r="Q28" i="29"/>
  <c r="Q38" i="29"/>
  <c r="Q56" i="29"/>
  <c r="Q51" i="29"/>
  <c r="Q48" i="29"/>
  <c r="Q45" i="29"/>
  <c r="Q68" i="29"/>
  <c r="Q23" i="29"/>
  <c r="Q72" i="29"/>
  <c r="Q73" i="29"/>
  <c r="Q16" i="29"/>
  <c r="Q64" i="29"/>
  <c r="Q10" i="29"/>
  <c r="Q78" i="29"/>
  <c r="Q42" i="29"/>
  <c r="Q7" i="29"/>
  <c r="Q74" i="29"/>
  <c r="Q6" i="29"/>
  <c r="Q57" i="29"/>
  <c r="Q21" i="29"/>
  <c r="Q66" i="29"/>
  <c r="Q40" i="29"/>
  <c r="Q69" i="29"/>
  <c r="Q19" i="29"/>
  <c r="Q25" i="29"/>
  <c r="Q39" i="29"/>
  <c r="Q20" i="29"/>
  <c r="Q13" i="29"/>
  <c r="Q37" i="29"/>
  <c r="Q11" i="29"/>
  <c r="Q67" i="29"/>
  <c r="Q79" i="29"/>
  <c r="Q24" i="29"/>
  <c r="Q70" i="29"/>
  <c r="Q75" i="29"/>
  <c r="Q80" i="29"/>
  <c r="Q81" i="29"/>
  <c r="Q82" i="29"/>
  <c r="Q47" i="29"/>
  <c r="Q17" i="29"/>
  <c r="Q60" i="29"/>
  <c r="Q83" i="29"/>
  <c r="Q22" i="29"/>
  <c r="Q35" i="29"/>
  <c r="Q49" i="29"/>
  <c r="Q8" i="29"/>
  <c r="Q58" i="29"/>
  <c r="Q84" i="29"/>
  <c r="Q50" i="29"/>
  <c r="Q85" i="29"/>
  <c r="Q86" i="29"/>
  <c r="Q87" i="29"/>
  <c r="Q54" i="29"/>
  <c r="Q55" i="29"/>
  <c r="Q34" i="29"/>
  <c r="Q61" i="29"/>
  <c r="Q62" i="29"/>
  <c r="Q88" i="29"/>
  <c r="Q33" i="29"/>
  <c r="Q52" i="29"/>
  <c r="Q53" i="29"/>
  <c r="Q89" i="29"/>
  <c r="Q90" i="29"/>
  <c r="Q91" i="29"/>
  <c r="Q92" i="29"/>
  <c r="Q93" i="29"/>
  <c r="Q95" i="29"/>
  <c r="Q96" i="29"/>
  <c r="Q97" i="29"/>
  <c r="Q98" i="29"/>
  <c r="Q99" i="29"/>
  <c r="Q100" i="29"/>
  <c r="Q101" i="29"/>
  <c r="Q102" i="29"/>
  <c r="Q103" i="29"/>
  <c r="Q104" i="29"/>
  <c r="Q105" i="29"/>
  <c r="Q106" i="29"/>
  <c r="Q107" i="29"/>
  <c r="Q108" i="29"/>
  <c r="Q109" i="29"/>
  <c r="O18" i="29"/>
  <c r="O76" i="29"/>
  <c r="O41" i="29"/>
  <c r="O63" i="29"/>
  <c r="O71" i="29"/>
  <c r="O26" i="29"/>
  <c r="O59" i="29"/>
  <c r="O32" i="29"/>
  <c r="O77" i="29"/>
  <c r="O29" i="29"/>
  <c r="O9" i="29"/>
  <c r="O43" i="29"/>
  <c r="O27" i="29"/>
  <c r="O14" i="29"/>
  <c r="O46" i="29"/>
  <c r="O31" i="29"/>
  <c r="O12" i="29"/>
  <c r="O15" i="29"/>
  <c r="O36" i="29"/>
  <c r="O30" i="29"/>
  <c r="O44" i="29"/>
  <c r="O28" i="29"/>
  <c r="O38" i="29"/>
  <c r="O56" i="29"/>
  <c r="O51" i="29"/>
  <c r="O48" i="29"/>
  <c r="O45" i="29"/>
  <c r="O68" i="29"/>
  <c r="O23" i="29"/>
  <c r="O72" i="29"/>
  <c r="O73" i="29"/>
  <c r="O16" i="29"/>
  <c r="O64" i="29"/>
  <c r="O10" i="29"/>
  <c r="O78" i="29"/>
  <c r="O42" i="29"/>
  <c r="O7" i="29"/>
  <c r="O74" i="29"/>
  <c r="O6" i="29"/>
  <c r="O57" i="29"/>
  <c r="O21" i="29"/>
  <c r="O66" i="29"/>
  <c r="O40" i="29"/>
  <c r="O69" i="29"/>
  <c r="O19" i="29"/>
  <c r="O25" i="29"/>
  <c r="O39" i="29"/>
  <c r="O20" i="29"/>
  <c r="O13" i="29"/>
  <c r="O37" i="29"/>
  <c r="O11" i="29"/>
  <c r="O67" i="29"/>
  <c r="O79" i="29"/>
  <c r="O24" i="29"/>
  <c r="O70" i="29"/>
  <c r="O75" i="29"/>
  <c r="O80" i="29"/>
  <c r="O81" i="29"/>
  <c r="O82" i="29"/>
  <c r="O47" i="29"/>
  <c r="O17" i="29"/>
  <c r="O60" i="29"/>
  <c r="O83" i="29"/>
  <c r="O22" i="29"/>
  <c r="O35" i="29"/>
  <c r="O49" i="29"/>
  <c r="O8" i="29"/>
  <c r="O58" i="29"/>
  <c r="O84" i="29"/>
  <c r="O50" i="29"/>
  <c r="O85" i="29"/>
  <c r="O86" i="29"/>
  <c r="O87" i="29"/>
  <c r="O54" i="29"/>
  <c r="O55" i="29"/>
  <c r="O34" i="29"/>
  <c r="O61" i="29"/>
  <c r="O62" i="29"/>
  <c r="O88" i="29"/>
  <c r="O33" i="29"/>
  <c r="O52" i="29"/>
  <c r="O53" i="29"/>
  <c r="O89" i="29"/>
  <c r="O90" i="29"/>
  <c r="O91" i="29"/>
  <c r="O92" i="29"/>
  <c r="O93" i="29"/>
  <c r="O94" i="29"/>
  <c r="O95" i="29"/>
  <c r="O96" i="29"/>
  <c r="O97" i="29"/>
  <c r="O98" i="29"/>
  <c r="O99" i="29"/>
  <c r="O100" i="29"/>
  <c r="O101" i="29"/>
  <c r="O102" i="29"/>
  <c r="O103" i="29"/>
  <c r="O104" i="29"/>
  <c r="O105" i="29"/>
  <c r="O106" i="29"/>
  <c r="O107" i="29"/>
  <c r="O108" i="29"/>
  <c r="O109" i="29"/>
  <c r="M18" i="29"/>
  <c r="M76" i="29"/>
  <c r="M41" i="29"/>
  <c r="M63" i="29"/>
  <c r="M71" i="29"/>
  <c r="M26" i="29"/>
  <c r="M59" i="29"/>
  <c r="M32" i="29"/>
  <c r="M77" i="29"/>
  <c r="M29" i="29"/>
  <c r="M9" i="29"/>
  <c r="M43" i="29"/>
  <c r="M27" i="29"/>
  <c r="M14" i="29"/>
  <c r="M46" i="29"/>
  <c r="M31" i="29"/>
  <c r="M12" i="29"/>
  <c r="M15" i="29"/>
  <c r="M36" i="29"/>
  <c r="M30" i="29"/>
  <c r="M44" i="29"/>
  <c r="M28" i="29"/>
  <c r="M38" i="29"/>
  <c r="M56" i="29"/>
  <c r="M51" i="29"/>
  <c r="M48" i="29"/>
  <c r="M45" i="29"/>
  <c r="M68" i="29"/>
  <c r="M23" i="29"/>
  <c r="M72" i="29"/>
  <c r="M73" i="29"/>
  <c r="M16" i="29"/>
  <c r="M64" i="29"/>
  <c r="M10" i="29"/>
  <c r="M78" i="29"/>
  <c r="M42" i="29"/>
  <c r="M7" i="29"/>
  <c r="M74" i="29"/>
  <c r="M6" i="29"/>
  <c r="M57" i="29"/>
  <c r="M21" i="29"/>
  <c r="M66" i="29"/>
  <c r="M40" i="29"/>
  <c r="M69" i="29"/>
  <c r="M19" i="29"/>
  <c r="M25" i="29"/>
  <c r="M39" i="29"/>
  <c r="M20" i="29"/>
  <c r="M13" i="29"/>
  <c r="M37" i="29"/>
  <c r="M11" i="29"/>
  <c r="M67" i="29"/>
  <c r="M79" i="29"/>
  <c r="M24" i="29"/>
  <c r="M70" i="29"/>
  <c r="M75" i="29"/>
  <c r="M80" i="29"/>
  <c r="M81" i="29"/>
  <c r="M82" i="29"/>
  <c r="M47" i="29"/>
  <c r="M17" i="29"/>
  <c r="M60" i="29"/>
  <c r="M83" i="29"/>
  <c r="M22" i="29"/>
  <c r="M35" i="29"/>
  <c r="M49" i="29"/>
  <c r="M8" i="29"/>
  <c r="M58" i="29"/>
  <c r="M84" i="29"/>
  <c r="M50" i="29"/>
  <c r="M85" i="29"/>
  <c r="M86" i="29"/>
  <c r="M87" i="29"/>
  <c r="M54" i="29"/>
  <c r="M55" i="29"/>
  <c r="M34" i="29"/>
  <c r="M61" i="29"/>
  <c r="M62" i="29"/>
  <c r="M88" i="29"/>
  <c r="M33" i="29"/>
  <c r="M52" i="29"/>
  <c r="M53" i="29"/>
  <c r="M89" i="29"/>
  <c r="M90" i="29"/>
  <c r="M91" i="29"/>
  <c r="M92" i="29"/>
  <c r="M93" i="29"/>
  <c r="M94" i="29"/>
  <c r="M95" i="29"/>
  <c r="M96" i="29"/>
  <c r="M97" i="29"/>
  <c r="M98" i="29"/>
  <c r="M99" i="29"/>
  <c r="M100" i="29"/>
  <c r="M101" i="29"/>
  <c r="M102" i="29"/>
  <c r="M103" i="29"/>
  <c r="M104" i="29"/>
  <c r="M105" i="29"/>
  <c r="M106" i="29"/>
  <c r="M107" i="29"/>
  <c r="M108" i="29"/>
  <c r="L109" i="29"/>
  <c r="M109" i="29" s="1"/>
  <c r="K18" i="29"/>
  <c r="K76" i="29"/>
  <c r="K41" i="29"/>
  <c r="K63" i="29"/>
  <c r="K71" i="29"/>
  <c r="K26" i="29"/>
  <c r="K59" i="29"/>
  <c r="K32" i="29"/>
  <c r="K77" i="29"/>
  <c r="K29" i="29"/>
  <c r="K9" i="29"/>
  <c r="K43" i="29"/>
  <c r="K27" i="29"/>
  <c r="K14" i="29"/>
  <c r="K46" i="29"/>
  <c r="K31" i="29"/>
  <c r="K12" i="29"/>
  <c r="K15" i="29"/>
  <c r="K36" i="29"/>
  <c r="K30" i="29"/>
  <c r="K44" i="29"/>
  <c r="K28" i="29"/>
  <c r="K38" i="29"/>
  <c r="K56" i="29"/>
  <c r="K51" i="29"/>
  <c r="K48" i="29"/>
  <c r="K45" i="29"/>
  <c r="K68" i="29"/>
  <c r="K23" i="29"/>
  <c r="K72" i="29"/>
  <c r="K73" i="29"/>
  <c r="K16" i="29"/>
  <c r="K64" i="29"/>
  <c r="K10" i="29"/>
  <c r="K78" i="29"/>
  <c r="K42" i="29"/>
  <c r="K7" i="29"/>
  <c r="K74" i="29"/>
  <c r="K6" i="29"/>
  <c r="K57" i="29"/>
  <c r="K21" i="29"/>
  <c r="K66" i="29"/>
  <c r="K40" i="29"/>
  <c r="K69" i="29"/>
  <c r="K19" i="29"/>
  <c r="K25" i="29"/>
  <c r="K39" i="29"/>
  <c r="K20" i="29"/>
  <c r="K13" i="29"/>
  <c r="K37" i="29"/>
  <c r="K11" i="29"/>
  <c r="K67" i="29"/>
  <c r="K79" i="29"/>
  <c r="K24" i="29"/>
  <c r="K70" i="29"/>
  <c r="K75" i="29"/>
  <c r="K80" i="29"/>
  <c r="K81" i="29"/>
  <c r="K82" i="29"/>
  <c r="K47" i="29"/>
  <c r="K17" i="29"/>
  <c r="K60" i="29"/>
  <c r="K83" i="29"/>
  <c r="K22" i="29"/>
  <c r="K35" i="29"/>
  <c r="K49" i="29"/>
  <c r="K8" i="29"/>
  <c r="K58" i="29"/>
  <c r="K84" i="29"/>
  <c r="K50" i="29"/>
  <c r="K85" i="29"/>
  <c r="K86" i="29"/>
  <c r="K87" i="29"/>
  <c r="K54" i="29"/>
  <c r="K55" i="29"/>
  <c r="K34" i="29"/>
  <c r="K61" i="29"/>
  <c r="K62" i="29"/>
  <c r="K88" i="29"/>
  <c r="K33" i="29"/>
  <c r="K52" i="29"/>
  <c r="K53" i="29"/>
  <c r="K89" i="29"/>
  <c r="K90" i="29"/>
  <c r="K91" i="29"/>
  <c r="K92" i="29"/>
  <c r="K93" i="29"/>
  <c r="K94" i="29"/>
  <c r="K95" i="29"/>
  <c r="K96" i="29"/>
  <c r="K97" i="29"/>
  <c r="K98" i="29"/>
  <c r="K99" i="29"/>
  <c r="K100" i="29"/>
  <c r="K101" i="29"/>
  <c r="K102" i="29"/>
  <c r="K103" i="29"/>
  <c r="K104" i="29"/>
  <c r="K105" i="29"/>
  <c r="K106" i="29"/>
  <c r="K107" i="29"/>
  <c r="K108" i="29"/>
  <c r="K109" i="29"/>
  <c r="I18" i="29"/>
  <c r="I76" i="29"/>
  <c r="I41" i="29"/>
  <c r="I63" i="29"/>
  <c r="I71" i="29"/>
  <c r="I26" i="29"/>
  <c r="I59" i="29"/>
  <c r="I32" i="29"/>
  <c r="I77" i="29"/>
  <c r="I29" i="29"/>
  <c r="I9" i="29"/>
  <c r="I43" i="29"/>
  <c r="I27" i="29"/>
  <c r="I14" i="29"/>
  <c r="I46" i="29"/>
  <c r="I31" i="29"/>
  <c r="I12" i="29"/>
  <c r="I15" i="29"/>
  <c r="I36" i="29"/>
  <c r="I30" i="29"/>
  <c r="I44" i="29"/>
  <c r="I28" i="29"/>
  <c r="I38" i="29"/>
  <c r="I56" i="29"/>
  <c r="I51" i="29"/>
  <c r="I48" i="29"/>
  <c r="I45" i="29"/>
  <c r="I68" i="29"/>
  <c r="I23" i="29"/>
  <c r="I72" i="29"/>
  <c r="I73" i="29"/>
  <c r="I16" i="29"/>
  <c r="I64" i="29"/>
  <c r="I10" i="29"/>
  <c r="I78" i="29"/>
  <c r="I42" i="29"/>
  <c r="I7" i="29"/>
  <c r="I74" i="29"/>
  <c r="I6" i="29"/>
  <c r="I57" i="29"/>
  <c r="I21" i="29"/>
  <c r="I66" i="29"/>
  <c r="I40" i="29"/>
  <c r="I69" i="29"/>
  <c r="I19" i="29"/>
  <c r="I25" i="29"/>
  <c r="I39" i="29"/>
  <c r="I20" i="29"/>
  <c r="I13" i="29"/>
  <c r="I37" i="29"/>
  <c r="I11" i="29"/>
  <c r="I67" i="29"/>
  <c r="I79" i="29"/>
  <c r="I24" i="29"/>
  <c r="I70" i="29"/>
  <c r="I75" i="29"/>
  <c r="I80" i="29"/>
  <c r="I81" i="29"/>
  <c r="I82" i="29"/>
  <c r="I47" i="29"/>
  <c r="I17" i="29"/>
  <c r="I60" i="29"/>
  <c r="I83" i="29"/>
  <c r="I22" i="29"/>
  <c r="I35" i="29"/>
  <c r="I49" i="29"/>
  <c r="I8" i="29"/>
  <c r="I58" i="29"/>
  <c r="I84" i="29"/>
  <c r="I50" i="29"/>
  <c r="I85" i="29"/>
  <c r="I86" i="29"/>
  <c r="I87" i="29"/>
  <c r="I54" i="29"/>
  <c r="I55" i="29"/>
  <c r="I34" i="29"/>
  <c r="I61" i="29"/>
  <c r="I62" i="29"/>
  <c r="I88" i="29"/>
  <c r="I33" i="29"/>
  <c r="I52" i="29"/>
  <c r="I53" i="29"/>
  <c r="I89" i="29"/>
  <c r="I90" i="29"/>
  <c r="I91" i="29"/>
  <c r="I92" i="29"/>
  <c r="I93" i="29"/>
  <c r="I94" i="29"/>
  <c r="I95" i="29"/>
  <c r="I96" i="29"/>
  <c r="I97" i="29"/>
  <c r="I98" i="29"/>
  <c r="I99" i="29"/>
  <c r="I100" i="29"/>
  <c r="I101" i="29"/>
  <c r="I102" i="29"/>
  <c r="I103" i="29"/>
  <c r="I104" i="29"/>
  <c r="I105" i="29"/>
  <c r="I106" i="29"/>
  <c r="I107" i="29"/>
  <c r="I108" i="29"/>
  <c r="H109" i="29"/>
  <c r="I109" i="29" s="1"/>
  <c r="G18" i="29"/>
  <c r="G76" i="29"/>
  <c r="G41" i="29"/>
  <c r="G63" i="29"/>
  <c r="G71" i="29"/>
  <c r="G26" i="29"/>
  <c r="G59" i="29"/>
  <c r="G32" i="29"/>
  <c r="G77" i="29"/>
  <c r="G29" i="29"/>
  <c r="G9" i="29"/>
  <c r="G43" i="29"/>
  <c r="G27" i="29"/>
  <c r="G14" i="29"/>
  <c r="G46" i="29"/>
  <c r="G31" i="29"/>
  <c r="G12" i="29"/>
  <c r="G15" i="29"/>
  <c r="G36" i="29"/>
  <c r="G30" i="29"/>
  <c r="G44" i="29"/>
  <c r="G28" i="29"/>
  <c r="G38" i="29"/>
  <c r="G56" i="29"/>
  <c r="G51" i="29"/>
  <c r="G48" i="29"/>
  <c r="G45" i="29"/>
  <c r="G68" i="29"/>
  <c r="G23" i="29"/>
  <c r="G72" i="29"/>
  <c r="G73" i="29"/>
  <c r="G16" i="29"/>
  <c r="G64" i="29"/>
  <c r="G10" i="29"/>
  <c r="G78" i="29"/>
  <c r="G42" i="29"/>
  <c r="G7" i="29"/>
  <c r="G74" i="29"/>
  <c r="G6" i="29"/>
  <c r="G57" i="29"/>
  <c r="G21" i="29"/>
  <c r="G66" i="29"/>
  <c r="G40" i="29"/>
  <c r="G69" i="29"/>
  <c r="G19" i="29"/>
  <c r="G25" i="29"/>
  <c r="G39" i="29"/>
  <c r="G20" i="29"/>
  <c r="G13" i="29"/>
  <c r="G37" i="29"/>
  <c r="G11" i="29"/>
  <c r="G67" i="29"/>
  <c r="G79" i="29"/>
  <c r="G24" i="29"/>
  <c r="G70" i="29"/>
  <c r="G75" i="29"/>
  <c r="G80" i="29"/>
  <c r="G81" i="29"/>
  <c r="G82" i="29"/>
  <c r="G47" i="29"/>
  <c r="G17" i="29"/>
  <c r="G60" i="29"/>
  <c r="G83" i="29"/>
  <c r="G22" i="29"/>
  <c r="G35" i="29"/>
  <c r="G49" i="29"/>
  <c r="G8" i="29"/>
  <c r="G58" i="29"/>
  <c r="G84" i="29"/>
  <c r="G50" i="29"/>
  <c r="G85" i="29"/>
  <c r="G86" i="29"/>
  <c r="G87" i="29"/>
  <c r="G54" i="29"/>
  <c r="G55" i="29"/>
  <c r="G34" i="29"/>
  <c r="G61" i="29"/>
  <c r="G62" i="29"/>
  <c r="G88" i="29"/>
  <c r="G33" i="29"/>
  <c r="G52" i="29"/>
  <c r="G53" i="29"/>
  <c r="G89" i="29"/>
  <c r="G90" i="29"/>
  <c r="G91" i="29"/>
  <c r="G92" i="29"/>
  <c r="G93" i="29"/>
  <c r="G94" i="29"/>
  <c r="G95" i="29"/>
  <c r="G96" i="29"/>
  <c r="G97" i="29"/>
  <c r="G98" i="29"/>
  <c r="G99" i="29"/>
  <c r="G100" i="29"/>
  <c r="G101" i="29"/>
  <c r="G102" i="29"/>
  <c r="G103" i="29"/>
  <c r="G104" i="29"/>
  <c r="G105" i="29"/>
  <c r="G106" i="29"/>
  <c r="G107" i="29"/>
  <c r="G108" i="29"/>
  <c r="F109" i="29"/>
  <c r="G109" i="29" s="1"/>
  <c r="E18" i="29"/>
  <c r="E76" i="29"/>
  <c r="E41" i="29"/>
  <c r="E63" i="29"/>
  <c r="E71" i="29"/>
  <c r="E26" i="29"/>
  <c r="E59" i="29"/>
  <c r="E32" i="29"/>
  <c r="E77" i="29"/>
  <c r="E29" i="29"/>
  <c r="E9" i="29"/>
  <c r="E43" i="29"/>
  <c r="E27" i="29"/>
  <c r="E14" i="29"/>
  <c r="E46" i="29"/>
  <c r="E31" i="29"/>
  <c r="E12" i="29"/>
  <c r="E15" i="29"/>
  <c r="E36" i="29"/>
  <c r="E30" i="29"/>
  <c r="E44" i="29"/>
  <c r="E28" i="29"/>
  <c r="E38" i="29"/>
  <c r="E56" i="29"/>
  <c r="E51" i="29"/>
  <c r="E48" i="29"/>
  <c r="E45" i="29"/>
  <c r="E68" i="29"/>
  <c r="E23" i="29"/>
  <c r="E72" i="29"/>
  <c r="E73" i="29"/>
  <c r="E16" i="29"/>
  <c r="E64" i="29"/>
  <c r="E10" i="29"/>
  <c r="E78" i="29"/>
  <c r="E42" i="29"/>
  <c r="E7" i="29"/>
  <c r="E74" i="29"/>
  <c r="E6" i="29"/>
  <c r="E57" i="29"/>
  <c r="E21" i="29"/>
  <c r="E66" i="29"/>
  <c r="E40" i="29"/>
  <c r="E69" i="29"/>
  <c r="E19" i="29"/>
  <c r="E25" i="29"/>
  <c r="E39" i="29"/>
  <c r="E20" i="29"/>
  <c r="E13" i="29"/>
  <c r="E37" i="29"/>
  <c r="E11" i="29"/>
  <c r="E67" i="29"/>
  <c r="E79" i="29"/>
  <c r="E24" i="29"/>
  <c r="E70" i="29"/>
  <c r="E75" i="29"/>
  <c r="E80" i="29"/>
  <c r="E81" i="29"/>
  <c r="E82" i="29"/>
  <c r="E47" i="29"/>
  <c r="E17" i="29"/>
  <c r="E60" i="29"/>
  <c r="E83" i="29"/>
  <c r="E22" i="29"/>
  <c r="E35" i="29"/>
  <c r="E49" i="29"/>
  <c r="E8" i="29"/>
  <c r="E58" i="29"/>
  <c r="E84" i="29"/>
  <c r="E50" i="29"/>
  <c r="E85" i="29"/>
  <c r="E86" i="29"/>
  <c r="E87" i="29"/>
  <c r="E54" i="29"/>
  <c r="E55" i="29"/>
  <c r="E34" i="29"/>
  <c r="E61" i="29"/>
  <c r="E62" i="29"/>
  <c r="E88" i="29"/>
  <c r="E33" i="29"/>
  <c r="E52" i="29"/>
  <c r="E53" i="29"/>
  <c r="E89" i="29"/>
  <c r="E90" i="29"/>
  <c r="E91" i="29"/>
  <c r="E92" i="29"/>
  <c r="E93" i="29"/>
  <c r="E94" i="29"/>
  <c r="E95" i="29"/>
  <c r="E96" i="29"/>
  <c r="E97" i="29"/>
  <c r="E98" i="29"/>
  <c r="E99" i="29"/>
  <c r="E100" i="29"/>
  <c r="E101" i="29"/>
  <c r="E102" i="29"/>
  <c r="E103" i="29"/>
  <c r="E104" i="29"/>
  <c r="E105" i="29"/>
  <c r="E106" i="29"/>
  <c r="E107" i="29"/>
  <c r="E108" i="29"/>
  <c r="E109" i="29"/>
  <c r="C18" i="29"/>
  <c r="C76" i="29"/>
  <c r="C41" i="29"/>
  <c r="C63" i="29"/>
  <c r="C71" i="29"/>
  <c r="C26" i="29"/>
  <c r="C59" i="29"/>
  <c r="C32" i="29"/>
  <c r="C77" i="29"/>
  <c r="C29" i="29"/>
  <c r="C9" i="29"/>
  <c r="C43" i="29"/>
  <c r="C27" i="29"/>
  <c r="C14" i="29"/>
  <c r="C46" i="29"/>
  <c r="C31" i="29"/>
  <c r="C12" i="29"/>
  <c r="C15" i="29"/>
  <c r="C36" i="29"/>
  <c r="C30" i="29"/>
  <c r="C44" i="29"/>
  <c r="C28" i="29"/>
  <c r="C38" i="29"/>
  <c r="C56" i="29"/>
  <c r="C51" i="29"/>
  <c r="C48" i="29"/>
  <c r="C45" i="29"/>
  <c r="C68" i="29"/>
  <c r="C23" i="29"/>
  <c r="C72" i="29"/>
  <c r="C73" i="29"/>
  <c r="C16" i="29"/>
  <c r="C64" i="29"/>
  <c r="C10" i="29"/>
  <c r="C78" i="29"/>
  <c r="C42" i="29"/>
  <c r="C7" i="29"/>
  <c r="C74" i="29"/>
  <c r="C6" i="29"/>
  <c r="C57" i="29"/>
  <c r="C21" i="29"/>
  <c r="C66" i="29"/>
  <c r="C40" i="29"/>
  <c r="C69" i="29"/>
  <c r="C19" i="29"/>
  <c r="C25" i="29"/>
  <c r="C39" i="29"/>
  <c r="C20" i="29"/>
  <c r="C13" i="29"/>
  <c r="C37" i="29"/>
  <c r="C11" i="29"/>
  <c r="C67" i="29"/>
  <c r="C79" i="29"/>
  <c r="C24" i="29"/>
  <c r="C70" i="29"/>
  <c r="C75" i="29"/>
  <c r="C80" i="29"/>
  <c r="C81" i="29"/>
  <c r="C82" i="29"/>
  <c r="C47" i="29"/>
  <c r="C17" i="29"/>
  <c r="C60" i="29"/>
  <c r="C83" i="29"/>
  <c r="C22" i="29"/>
  <c r="C35" i="29"/>
  <c r="C49" i="29"/>
  <c r="C8" i="29"/>
  <c r="C58" i="29"/>
  <c r="C84" i="29"/>
  <c r="C50" i="29"/>
  <c r="C85" i="29"/>
  <c r="C86" i="29"/>
  <c r="C87" i="29"/>
  <c r="C54" i="29"/>
  <c r="C55" i="29"/>
  <c r="C34" i="29"/>
  <c r="C61" i="29"/>
  <c r="C62" i="29"/>
  <c r="C88" i="29"/>
  <c r="C33" i="29"/>
  <c r="C52" i="29"/>
  <c r="C53" i="29"/>
  <c r="C89" i="29"/>
  <c r="C90" i="29"/>
  <c r="C91" i="29"/>
  <c r="C92" i="29"/>
  <c r="C93" i="29"/>
  <c r="C94" i="29"/>
  <c r="C95" i="29"/>
  <c r="C96" i="29"/>
  <c r="C97" i="29"/>
  <c r="C98" i="29"/>
  <c r="C99" i="29"/>
  <c r="C100" i="29"/>
  <c r="C101" i="29"/>
  <c r="C102" i="29"/>
  <c r="C103" i="29"/>
  <c r="C104" i="29"/>
  <c r="C105" i="29"/>
  <c r="C106" i="29"/>
  <c r="C107" i="29"/>
  <c r="C108" i="29"/>
  <c r="C109" i="29"/>
  <c r="C65" i="29"/>
  <c r="C5" i="29" l="1"/>
  <c r="E10" i="22" l="1"/>
  <c r="C5" i="22"/>
  <c r="D3" i="15" l="1"/>
  <c r="D4" i="6" l="1"/>
  <c r="C4" i="2" l="1"/>
  <c r="D11" i="1" l="1"/>
  <c r="D6" i="1"/>
  <c r="D7" i="1"/>
  <c r="D8" i="1"/>
  <c r="D9" i="1"/>
  <c r="D10" i="1"/>
  <c r="D5" i="1"/>
  <c r="B16" i="66" l="1"/>
  <c r="B14" i="66"/>
  <c r="B15" i="66"/>
  <c r="B13" i="66"/>
  <c r="B12" i="66"/>
  <c r="B11" i="66"/>
  <c r="B9" i="66"/>
  <c r="B10" i="66"/>
  <c r="B8" i="66"/>
  <c r="B7" i="66"/>
  <c r="B6" i="66"/>
  <c r="E4" i="66"/>
  <c r="H4" i="66"/>
  <c r="F4" i="66"/>
  <c r="G4" i="66"/>
  <c r="D4" i="66"/>
  <c r="C4" i="66"/>
  <c r="J14" i="65"/>
  <c r="F14" i="65"/>
  <c r="B14" i="65"/>
  <c r="J13" i="65"/>
  <c r="F13" i="65"/>
  <c r="B13" i="65"/>
  <c r="J12" i="65"/>
  <c r="F12" i="65"/>
  <c r="B12" i="65"/>
  <c r="J11" i="65"/>
  <c r="F11" i="65"/>
  <c r="B11" i="65"/>
  <c r="J10" i="65"/>
  <c r="F10" i="65"/>
  <c r="B10" i="65"/>
  <c r="J9" i="65"/>
  <c r="F9" i="65"/>
  <c r="B9" i="65"/>
  <c r="J8" i="65"/>
  <c r="F8" i="65"/>
  <c r="B8" i="65"/>
  <c r="J7" i="65"/>
  <c r="F7" i="65"/>
  <c r="B7" i="65"/>
  <c r="J6" i="65"/>
  <c r="F6" i="65"/>
  <c r="B6" i="65"/>
  <c r="B15" i="64"/>
  <c r="B14" i="64"/>
  <c r="B13" i="64"/>
  <c r="B12" i="64"/>
  <c r="B11" i="64"/>
  <c r="B10" i="64"/>
  <c r="B9" i="64"/>
  <c r="B8" i="64"/>
  <c r="B16" i="64"/>
  <c r="F13" i="63"/>
  <c r="B13" i="63"/>
  <c r="F12" i="63"/>
  <c r="B12" i="63"/>
  <c r="F11" i="63"/>
  <c r="B11" i="63"/>
  <c r="F10" i="63"/>
  <c r="B10" i="63"/>
  <c r="F9" i="63"/>
  <c r="B9" i="63"/>
  <c r="F8" i="63"/>
  <c r="B8" i="63"/>
  <c r="F7" i="63"/>
  <c r="B7" i="63"/>
  <c r="F6" i="63"/>
  <c r="B6" i="63"/>
  <c r="F5" i="63"/>
  <c r="B5" i="63"/>
  <c r="F14" i="63"/>
  <c r="B13" i="61"/>
  <c r="B12" i="61"/>
  <c r="B11" i="61"/>
  <c r="B10" i="61"/>
  <c r="B9" i="61"/>
  <c r="B8" i="61"/>
  <c r="B7" i="61"/>
  <c r="B6" i="61"/>
  <c r="B5" i="61"/>
  <c r="B14" i="61"/>
  <c r="B4" i="66" l="1"/>
  <c r="B14" i="56" l="1"/>
  <c r="P14" i="56" s="1"/>
  <c r="F14" i="56" s="1"/>
  <c r="M13" i="56"/>
  <c r="C13" i="56" s="1"/>
  <c r="B13" i="56"/>
  <c r="P13" i="56" s="1"/>
  <c r="F13" i="56" s="1"/>
  <c r="B12" i="56"/>
  <c r="P12" i="56" s="1"/>
  <c r="F12" i="56" s="1"/>
  <c r="B11" i="56"/>
  <c r="P11" i="56" s="1"/>
  <c r="F11" i="56" s="1"/>
  <c r="B10" i="56"/>
  <c r="P10" i="56" s="1"/>
  <c r="F10" i="56" s="1"/>
  <c r="B9" i="56"/>
  <c r="M9" i="56" s="1"/>
  <c r="C9" i="56" s="1"/>
  <c r="B8" i="56"/>
  <c r="N8" i="56" s="1"/>
  <c r="D8" i="56" s="1"/>
  <c r="B7" i="56"/>
  <c r="O7" i="56" s="1"/>
  <c r="E7" i="56" s="1"/>
  <c r="B6" i="56"/>
  <c r="P6" i="56" s="1"/>
  <c r="F6" i="56" s="1"/>
  <c r="B5" i="56"/>
  <c r="P5" i="56" s="1"/>
  <c r="F5" i="56" s="1"/>
  <c r="P14" i="55"/>
  <c r="K14" i="55"/>
  <c r="N14" i="55" s="1"/>
  <c r="H14" i="55"/>
  <c r="C14" i="55"/>
  <c r="F14" i="55" s="1"/>
  <c r="K13" i="55"/>
  <c r="C13" i="55"/>
  <c r="P12" i="55"/>
  <c r="K12" i="55"/>
  <c r="N12" i="55" s="1"/>
  <c r="L12" i="55" s="1"/>
  <c r="C12" i="55"/>
  <c r="H12" i="55" s="1"/>
  <c r="P11" i="55"/>
  <c r="K11" i="55"/>
  <c r="N11" i="55" s="1"/>
  <c r="C11" i="55"/>
  <c r="F11" i="55" s="1"/>
  <c r="K10" i="55"/>
  <c r="P10" i="55" s="1"/>
  <c r="C10" i="55"/>
  <c r="H10" i="55" s="1"/>
  <c r="N9" i="55"/>
  <c r="K9" i="55"/>
  <c r="P9" i="55" s="1"/>
  <c r="C9" i="55"/>
  <c r="H9" i="55" s="1"/>
  <c r="K8" i="55"/>
  <c r="C8" i="55"/>
  <c r="F8" i="55" s="1"/>
  <c r="K7" i="55"/>
  <c r="N7" i="55" s="1"/>
  <c r="C7" i="55"/>
  <c r="F7" i="55" s="1"/>
  <c r="K6" i="55"/>
  <c r="P6" i="55" s="1"/>
  <c r="H6" i="55"/>
  <c r="C6" i="55"/>
  <c r="F6" i="55" s="1"/>
  <c r="P15" i="55"/>
  <c r="C15" i="55"/>
  <c r="H15" i="55" s="1"/>
  <c r="Q17" i="54"/>
  <c r="G17" i="54" s="1"/>
  <c r="P17" i="54"/>
  <c r="O17" i="54"/>
  <c r="E17" i="54" s="1"/>
  <c r="N17" i="54"/>
  <c r="Q16" i="54"/>
  <c r="G16" i="54" s="1"/>
  <c r="P16" i="54"/>
  <c r="O16" i="54"/>
  <c r="E16" i="54" s="1"/>
  <c r="N16" i="54"/>
  <c r="Q15" i="54"/>
  <c r="G15" i="54" s="1"/>
  <c r="P15" i="54"/>
  <c r="O15" i="54"/>
  <c r="E15" i="54" s="1"/>
  <c r="N15" i="54"/>
  <c r="Q14" i="54"/>
  <c r="G14" i="54" s="1"/>
  <c r="P14" i="54"/>
  <c r="O14" i="54"/>
  <c r="E14" i="54" s="1"/>
  <c r="N14" i="54"/>
  <c r="Q13" i="54"/>
  <c r="G13" i="54" s="1"/>
  <c r="P13" i="54"/>
  <c r="O13" i="54"/>
  <c r="E13" i="54" s="1"/>
  <c r="N13" i="54"/>
  <c r="Q12" i="54"/>
  <c r="G12" i="54" s="1"/>
  <c r="P12" i="54"/>
  <c r="O12" i="54"/>
  <c r="E12" i="54" s="1"/>
  <c r="N12" i="54"/>
  <c r="Q11" i="54"/>
  <c r="G11" i="54" s="1"/>
  <c r="P11" i="54"/>
  <c r="O11" i="54"/>
  <c r="E11" i="54" s="1"/>
  <c r="N11" i="54"/>
  <c r="Q10" i="54"/>
  <c r="G10" i="54" s="1"/>
  <c r="P10" i="54"/>
  <c r="O10" i="54"/>
  <c r="E10" i="54" s="1"/>
  <c r="N10" i="54"/>
  <c r="Q9" i="54"/>
  <c r="G9" i="54" s="1"/>
  <c r="P9" i="54"/>
  <c r="O9" i="54"/>
  <c r="E9" i="54" s="1"/>
  <c r="N9" i="54"/>
  <c r="Q8" i="54"/>
  <c r="G8" i="54" s="1"/>
  <c r="P8" i="54"/>
  <c r="O8" i="54"/>
  <c r="E8" i="54" s="1"/>
  <c r="N8" i="54"/>
  <c r="Q7" i="54"/>
  <c r="G7" i="54" s="1"/>
  <c r="P7" i="54"/>
  <c r="O7" i="54"/>
  <c r="E7" i="54" s="1"/>
  <c r="N7" i="54"/>
  <c r="Q6" i="54"/>
  <c r="G6" i="54" s="1"/>
  <c r="P6" i="54"/>
  <c r="O6" i="54"/>
  <c r="E6" i="54" s="1"/>
  <c r="N6" i="54"/>
  <c r="Q20" i="54"/>
  <c r="P20" i="54"/>
  <c r="O20" i="54"/>
  <c r="N20" i="54"/>
  <c r="D20" i="54" s="1"/>
  <c r="G20" i="54"/>
  <c r="F20" i="54"/>
  <c r="E20" i="54"/>
  <c r="Q19" i="54"/>
  <c r="P19" i="54"/>
  <c r="F19" i="54" s="1"/>
  <c r="O19" i="54"/>
  <c r="N19" i="54"/>
  <c r="D19" i="54" s="1"/>
  <c r="G19" i="54"/>
  <c r="E19" i="54"/>
  <c r="Q18" i="54"/>
  <c r="P18" i="54"/>
  <c r="F18" i="54" s="1"/>
  <c r="O18" i="54"/>
  <c r="E18" i="54" s="1"/>
  <c r="N18" i="54"/>
  <c r="D18" i="54" s="1"/>
  <c r="G18" i="54"/>
  <c r="F17" i="54"/>
  <c r="D17" i="54"/>
  <c r="F16" i="54"/>
  <c r="D16" i="54"/>
  <c r="F15" i="54"/>
  <c r="D15" i="54"/>
  <c r="F14" i="54"/>
  <c r="D14" i="54"/>
  <c r="F13" i="54"/>
  <c r="D13" i="54"/>
  <c r="F12" i="54"/>
  <c r="D12" i="54"/>
  <c r="F11" i="54"/>
  <c r="D11" i="54"/>
  <c r="F10" i="54"/>
  <c r="D10" i="54"/>
  <c r="F9" i="54"/>
  <c r="D9" i="54"/>
  <c r="F8" i="54"/>
  <c r="D8" i="54"/>
  <c r="F7" i="54"/>
  <c r="D7" i="54"/>
  <c r="F6" i="54"/>
  <c r="D6" i="54"/>
  <c r="H4" i="53"/>
  <c r="I7" i="53" s="1"/>
  <c r="F4" i="53"/>
  <c r="G7" i="53" s="1"/>
  <c r="D4" i="53"/>
  <c r="E7" i="53" s="1"/>
  <c r="B4" i="53"/>
  <c r="C5" i="53" s="1"/>
  <c r="J4" i="53"/>
  <c r="K7" i="53" s="1"/>
  <c r="C30" i="52"/>
  <c r="H30" i="52" s="1"/>
  <c r="C29" i="52"/>
  <c r="F29" i="52" s="1"/>
  <c r="C28" i="52"/>
  <c r="F28" i="52" s="1"/>
  <c r="C27" i="52"/>
  <c r="H27" i="52" s="1"/>
  <c r="C26" i="52"/>
  <c r="H26" i="52" s="1"/>
  <c r="C25" i="52"/>
  <c r="H25" i="52" s="1"/>
  <c r="C24" i="52"/>
  <c r="H24" i="52" s="1"/>
  <c r="C23" i="52"/>
  <c r="H23" i="52" s="1"/>
  <c r="C22" i="52"/>
  <c r="H22" i="52" s="1"/>
  <c r="G15" i="52"/>
  <c r="F15" i="52"/>
  <c r="D15" i="52"/>
  <c r="G14" i="52"/>
  <c r="F14" i="52"/>
  <c r="D14" i="52"/>
  <c r="G13" i="52"/>
  <c r="F13" i="52"/>
  <c r="D13" i="52"/>
  <c r="G12" i="52"/>
  <c r="F12" i="52"/>
  <c r="D12" i="52"/>
  <c r="G11" i="52"/>
  <c r="F11" i="52"/>
  <c r="D11" i="52"/>
  <c r="G10" i="52"/>
  <c r="F10" i="52"/>
  <c r="D10" i="52"/>
  <c r="G9" i="52"/>
  <c r="F9" i="52"/>
  <c r="D9" i="52"/>
  <c r="G8" i="52"/>
  <c r="F8" i="52"/>
  <c r="D8" i="52"/>
  <c r="G7" i="52"/>
  <c r="F7" i="52"/>
  <c r="D7" i="52"/>
  <c r="H31" i="52"/>
  <c r="G16" i="52"/>
  <c r="F16" i="52"/>
  <c r="D16" i="52"/>
  <c r="B37" i="51"/>
  <c r="B36" i="51"/>
  <c r="B35" i="51"/>
  <c r="B34" i="51"/>
  <c r="B19" i="51"/>
  <c r="B18" i="51"/>
  <c r="B17" i="51"/>
  <c r="B16" i="51"/>
  <c r="B38" i="51"/>
  <c r="B20" i="51"/>
  <c r="O29" i="50"/>
  <c r="O33" i="50"/>
  <c r="O30" i="50"/>
  <c r="O32" i="50"/>
  <c r="O31" i="50"/>
  <c r="O35" i="50"/>
  <c r="O37" i="50"/>
  <c r="O34" i="50"/>
  <c r="O36" i="50"/>
  <c r="O39" i="50"/>
  <c r="O38" i="50"/>
  <c r="O40" i="50"/>
  <c r="O41" i="50"/>
  <c r="O26" i="50"/>
  <c r="D14" i="50"/>
  <c r="D42" i="50" s="1"/>
  <c r="E14" i="50"/>
  <c r="E42" i="50" s="1"/>
  <c r="F14" i="50"/>
  <c r="F42" i="50" s="1"/>
  <c r="G14" i="50"/>
  <c r="G42" i="50" s="1"/>
  <c r="H14" i="50"/>
  <c r="H42" i="50" s="1"/>
  <c r="I14" i="50"/>
  <c r="I42" i="50" s="1"/>
  <c r="J14" i="50"/>
  <c r="J42" i="50" s="1"/>
  <c r="K14" i="50"/>
  <c r="K42" i="50" s="1"/>
  <c r="L14" i="50"/>
  <c r="L42" i="50" s="1"/>
  <c r="M14" i="50"/>
  <c r="M42" i="50" s="1"/>
  <c r="N14" i="50"/>
  <c r="N42" i="50" s="1"/>
  <c r="O14" i="50"/>
  <c r="O42" i="50" s="1"/>
  <c r="P14" i="50"/>
  <c r="P42" i="50" s="1"/>
  <c r="Q14" i="50"/>
  <c r="Q42" i="50" s="1"/>
  <c r="C14" i="50"/>
  <c r="C42" i="50" s="1"/>
  <c r="AB4" i="48"/>
  <c r="J4" i="48" s="1"/>
  <c r="AB5" i="48"/>
  <c r="J5" i="48" s="1"/>
  <c r="AB6" i="48"/>
  <c r="J6" i="48" s="1"/>
  <c r="AB7" i="48"/>
  <c r="J7" i="48" s="1"/>
  <c r="AB8" i="48"/>
  <c r="J8" i="48" s="1"/>
  <c r="AB9" i="48"/>
  <c r="J9" i="48" s="1"/>
  <c r="AB10" i="48"/>
  <c r="J10" i="48" s="1"/>
  <c r="AB11" i="48"/>
  <c r="J11" i="48" s="1"/>
  <c r="AB12" i="48"/>
  <c r="J12" i="48" s="1"/>
  <c r="AB13" i="48"/>
  <c r="J13" i="48" s="1"/>
  <c r="AB14" i="48"/>
  <c r="J14" i="48" s="1"/>
  <c r="AB15" i="48"/>
  <c r="J15" i="48" s="1"/>
  <c r="AB16" i="48"/>
  <c r="J16" i="48" s="1"/>
  <c r="AB17" i="48"/>
  <c r="J17" i="48" s="1"/>
  <c r="AB18" i="48"/>
  <c r="J18" i="48" s="1"/>
  <c r="AB19" i="48"/>
  <c r="J19" i="48" s="1"/>
  <c r="AB20" i="48"/>
  <c r="J20" i="48" s="1"/>
  <c r="AB21" i="48"/>
  <c r="J21" i="48" s="1"/>
  <c r="AB22" i="48"/>
  <c r="J22" i="48" s="1"/>
  <c r="AB23" i="48"/>
  <c r="J23" i="48" s="1"/>
  <c r="AB24" i="48"/>
  <c r="J24" i="48" s="1"/>
  <c r="AB25" i="48"/>
  <c r="J25" i="48" s="1"/>
  <c r="AB26" i="48"/>
  <c r="J26" i="48" s="1"/>
  <c r="AB27" i="48"/>
  <c r="J27" i="48" s="1"/>
  <c r="AB28" i="48"/>
  <c r="J28" i="48" s="1"/>
  <c r="AB29" i="48"/>
  <c r="J29" i="48" s="1"/>
  <c r="AB30" i="48"/>
  <c r="J30" i="48" s="1"/>
  <c r="AB31" i="48"/>
  <c r="J31" i="48" s="1"/>
  <c r="AB32" i="48"/>
  <c r="J32" i="48" s="1"/>
  <c r="AB3" i="48"/>
  <c r="J3" i="48" s="1"/>
  <c r="P4" i="48"/>
  <c r="D4" i="48" s="1"/>
  <c r="P5" i="48"/>
  <c r="P6" i="48"/>
  <c r="P7" i="48"/>
  <c r="P8" i="48"/>
  <c r="D8" i="48" s="1"/>
  <c r="P9" i="48"/>
  <c r="P10" i="48"/>
  <c r="P11" i="48"/>
  <c r="P12" i="48"/>
  <c r="D12" i="48" s="1"/>
  <c r="P13" i="48"/>
  <c r="P14" i="48"/>
  <c r="P15" i="48"/>
  <c r="D15" i="48" s="1"/>
  <c r="P16" i="48"/>
  <c r="D16" i="48" s="1"/>
  <c r="P17" i="48"/>
  <c r="P18" i="48"/>
  <c r="P19" i="48"/>
  <c r="D19" i="48" s="1"/>
  <c r="P20" i="48"/>
  <c r="D20" i="48" s="1"/>
  <c r="P21" i="48"/>
  <c r="P22" i="48"/>
  <c r="P23" i="48"/>
  <c r="D23" i="48" s="1"/>
  <c r="P24" i="48"/>
  <c r="D24" i="48" s="1"/>
  <c r="P25" i="48"/>
  <c r="D25" i="48" s="1"/>
  <c r="P26" i="48"/>
  <c r="P27" i="48"/>
  <c r="D27" i="48" s="1"/>
  <c r="P28" i="48"/>
  <c r="D28" i="48" s="1"/>
  <c r="P29" i="48"/>
  <c r="D29" i="48" s="1"/>
  <c r="P30" i="48"/>
  <c r="D30" i="48" s="1"/>
  <c r="P31" i="48"/>
  <c r="P32" i="48"/>
  <c r="D32" i="48" s="1"/>
  <c r="R4" i="48"/>
  <c r="R5" i="48"/>
  <c r="R6" i="48"/>
  <c r="R7" i="48"/>
  <c r="E7" i="48" s="1"/>
  <c r="R8" i="48"/>
  <c r="R9" i="48"/>
  <c r="R10" i="48"/>
  <c r="R11" i="48"/>
  <c r="R12" i="48"/>
  <c r="R13" i="48"/>
  <c r="E13" i="48" s="1"/>
  <c r="R14" i="48"/>
  <c r="R15" i="48"/>
  <c r="R16" i="48"/>
  <c r="R17" i="48"/>
  <c r="R18" i="48"/>
  <c r="E18" i="48" s="1"/>
  <c r="R19" i="48"/>
  <c r="R20" i="48"/>
  <c r="E20" i="48" s="1"/>
  <c r="R21" i="48"/>
  <c r="R22" i="48"/>
  <c r="E22" i="48" s="1"/>
  <c r="R23" i="48"/>
  <c r="R24" i="48"/>
  <c r="E24" i="48" s="1"/>
  <c r="R25" i="48"/>
  <c r="R26" i="48"/>
  <c r="E26" i="48" s="1"/>
  <c r="R27" i="48"/>
  <c r="R28" i="48"/>
  <c r="E28" i="48" s="1"/>
  <c r="R29" i="48"/>
  <c r="E29" i="48" s="1"/>
  <c r="R30" i="48"/>
  <c r="E30" i="48" s="1"/>
  <c r="R31" i="48"/>
  <c r="E31" i="48" s="1"/>
  <c r="R32" i="48"/>
  <c r="E32" i="48" s="1"/>
  <c r="T4" i="48"/>
  <c r="F4" i="48" s="1"/>
  <c r="T5" i="48"/>
  <c r="T6" i="48"/>
  <c r="F6" i="48" s="1"/>
  <c r="T7" i="48"/>
  <c r="T8" i="48"/>
  <c r="F8" i="48" s="1"/>
  <c r="T9" i="48"/>
  <c r="T10" i="48"/>
  <c r="T11" i="48"/>
  <c r="T12" i="48"/>
  <c r="T13" i="48"/>
  <c r="F13" i="48" s="1"/>
  <c r="T14" i="48"/>
  <c r="F14" i="48" s="1"/>
  <c r="T15" i="48"/>
  <c r="F15" i="48" s="1"/>
  <c r="T16" i="48"/>
  <c r="T17" i="48"/>
  <c r="T18" i="48"/>
  <c r="T19" i="48"/>
  <c r="F19" i="48" s="1"/>
  <c r="T20" i="48"/>
  <c r="T21" i="48"/>
  <c r="F21" i="48" s="1"/>
  <c r="T22" i="48"/>
  <c r="F22" i="48" s="1"/>
  <c r="T23" i="48"/>
  <c r="F23" i="48" s="1"/>
  <c r="T24" i="48"/>
  <c r="T25" i="48"/>
  <c r="F25" i="48" s="1"/>
  <c r="T26" i="48"/>
  <c r="T27" i="48"/>
  <c r="F27" i="48" s="1"/>
  <c r="T28" i="48"/>
  <c r="F28" i="48" s="1"/>
  <c r="T29" i="48"/>
  <c r="F29" i="48" s="1"/>
  <c r="T30" i="48"/>
  <c r="F30" i="48" s="1"/>
  <c r="T31" i="48"/>
  <c r="F31" i="48" s="1"/>
  <c r="T32" i="48"/>
  <c r="F32" i="48" s="1"/>
  <c r="V4" i="48"/>
  <c r="V5" i="48"/>
  <c r="V6" i="48"/>
  <c r="V7" i="48"/>
  <c r="G7" i="48" s="1"/>
  <c r="V8" i="48"/>
  <c r="G8" i="48" s="1"/>
  <c r="V9" i="48"/>
  <c r="G9" i="48" s="1"/>
  <c r="V10" i="48"/>
  <c r="G10" i="48" s="1"/>
  <c r="V11" i="48"/>
  <c r="V12" i="48"/>
  <c r="V13" i="48"/>
  <c r="V14" i="48"/>
  <c r="V15" i="48"/>
  <c r="G15" i="48" s="1"/>
  <c r="V16" i="48"/>
  <c r="G16" i="48" s="1"/>
  <c r="V17" i="48"/>
  <c r="G17" i="48" s="1"/>
  <c r="V18" i="48"/>
  <c r="G18" i="48" s="1"/>
  <c r="V19" i="48"/>
  <c r="V20" i="48"/>
  <c r="G20" i="48" s="1"/>
  <c r="V21" i="48"/>
  <c r="V22" i="48"/>
  <c r="V23" i="48"/>
  <c r="G23" i="48" s="1"/>
  <c r="V24" i="48"/>
  <c r="G24" i="48" s="1"/>
  <c r="V25" i="48"/>
  <c r="G25" i="48" s="1"/>
  <c r="V26" i="48"/>
  <c r="G26" i="48" s="1"/>
  <c r="V27" i="48"/>
  <c r="V28" i="48"/>
  <c r="V29" i="48"/>
  <c r="G29" i="48" s="1"/>
  <c r="V30" i="48"/>
  <c r="G30" i="48" s="1"/>
  <c r="V31" i="48"/>
  <c r="G31" i="48" s="1"/>
  <c r="V32" i="48"/>
  <c r="G32" i="48" s="1"/>
  <c r="X4" i="48"/>
  <c r="H4" i="48" s="1"/>
  <c r="X5" i="48"/>
  <c r="X6" i="48"/>
  <c r="X7" i="48"/>
  <c r="X8" i="48"/>
  <c r="H8" i="48" s="1"/>
  <c r="X9" i="48"/>
  <c r="H9" i="48" s="1"/>
  <c r="X10" i="48"/>
  <c r="X11" i="48"/>
  <c r="H11" i="48" s="1"/>
  <c r="X12" i="48"/>
  <c r="H12" i="48" s="1"/>
  <c r="X13" i="48"/>
  <c r="H13" i="48" s="1"/>
  <c r="X14" i="48"/>
  <c r="H14" i="48" s="1"/>
  <c r="X15" i="48"/>
  <c r="H15" i="48" s="1"/>
  <c r="X16" i="48"/>
  <c r="H16" i="48" s="1"/>
  <c r="X17" i="48"/>
  <c r="H17" i="48" s="1"/>
  <c r="X18" i="48"/>
  <c r="X19" i="48"/>
  <c r="H19" i="48" s="1"/>
  <c r="X20" i="48"/>
  <c r="H20" i="48" s="1"/>
  <c r="X21" i="48"/>
  <c r="H21" i="48" s="1"/>
  <c r="X22" i="48"/>
  <c r="X23" i="48"/>
  <c r="H23" i="48" s="1"/>
  <c r="X24" i="48"/>
  <c r="H24" i="48" s="1"/>
  <c r="X25" i="48"/>
  <c r="H25" i="48" s="1"/>
  <c r="X26" i="48"/>
  <c r="X27" i="48"/>
  <c r="H27" i="48" s="1"/>
  <c r="X28" i="48"/>
  <c r="H28" i="48" s="1"/>
  <c r="X29" i="48"/>
  <c r="X30" i="48"/>
  <c r="H30" i="48" s="1"/>
  <c r="X31" i="48"/>
  <c r="X32" i="48"/>
  <c r="H32" i="48" s="1"/>
  <c r="Z4" i="48"/>
  <c r="Z5" i="48"/>
  <c r="Z6" i="48"/>
  <c r="Z7" i="48"/>
  <c r="Z8" i="48"/>
  <c r="Z9" i="48"/>
  <c r="Z10" i="48"/>
  <c r="I10" i="48" s="1"/>
  <c r="Z11" i="48"/>
  <c r="I11" i="48" s="1"/>
  <c r="Z12" i="48"/>
  <c r="I12" i="48" s="1"/>
  <c r="Z13" i="48"/>
  <c r="Z14" i="48"/>
  <c r="I14" i="48" s="1"/>
  <c r="Z15" i="48"/>
  <c r="Z16" i="48"/>
  <c r="Z17" i="48"/>
  <c r="Z18" i="48"/>
  <c r="I18" i="48" s="1"/>
  <c r="Z19" i="48"/>
  <c r="Z20" i="48"/>
  <c r="Z21" i="48"/>
  <c r="Z22" i="48"/>
  <c r="Z23" i="48"/>
  <c r="Z24" i="48"/>
  <c r="I24" i="48" s="1"/>
  <c r="Z25" i="48"/>
  <c r="Z26" i="48"/>
  <c r="I26" i="48" s="1"/>
  <c r="Z27" i="48"/>
  <c r="I27" i="48" s="1"/>
  <c r="Z28" i="48"/>
  <c r="I28" i="48" s="1"/>
  <c r="Z29" i="48"/>
  <c r="Z30" i="48"/>
  <c r="I30" i="48" s="1"/>
  <c r="Z31" i="48"/>
  <c r="I31" i="48" s="1"/>
  <c r="Z32" i="48"/>
  <c r="I32" i="48" s="1"/>
  <c r="N32" i="48"/>
  <c r="C32" i="48" s="1"/>
  <c r="D31" i="48"/>
  <c r="N31" i="48"/>
  <c r="C31" i="48" s="1"/>
  <c r="H31" i="48"/>
  <c r="N30" i="48"/>
  <c r="C30" i="48" s="1"/>
  <c r="I29" i="48"/>
  <c r="H29" i="48"/>
  <c r="N29" i="48"/>
  <c r="C29" i="48" s="1"/>
  <c r="G28" i="48"/>
  <c r="N28" i="48"/>
  <c r="C28" i="48" s="1"/>
  <c r="G27" i="48"/>
  <c r="E27" i="48"/>
  <c r="N27" i="48"/>
  <c r="C27" i="48" s="1"/>
  <c r="H26" i="48"/>
  <c r="F26" i="48"/>
  <c r="D26" i="48"/>
  <c r="N26" i="48"/>
  <c r="C26" i="48" s="1"/>
  <c r="I25" i="48"/>
  <c r="E25" i="48"/>
  <c r="N25" i="48"/>
  <c r="C25" i="48" s="1"/>
  <c r="F24" i="48"/>
  <c r="N24" i="48"/>
  <c r="C24" i="48" s="1"/>
  <c r="I23" i="48"/>
  <c r="E23" i="48"/>
  <c r="N23" i="48"/>
  <c r="C23" i="48" s="1"/>
  <c r="I22" i="48"/>
  <c r="H22" i="48"/>
  <c r="G22" i="48"/>
  <c r="D22" i="48"/>
  <c r="N22" i="48"/>
  <c r="C22" i="48" s="1"/>
  <c r="I21" i="48"/>
  <c r="G21" i="48"/>
  <c r="E21" i="48"/>
  <c r="D21" i="48"/>
  <c r="N21" i="48"/>
  <c r="C21" i="48" s="1"/>
  <c r="I20" i="48"/>
  <c r="F20" i="48"/>
  <c r="N20" i="48"/>
  <c r="C20" i="48" s="1"/>
  <c r="I19" i="48"/>
  <c r="G19" i="48"/>
  <c r="E19" i="48"/>
  <c r="N19" i="48"/>
  <c r="C19" i="48" s="1"/>
  <c r="H18" i="48"/>
  <c r="F18" i="48"/>
  <c r="D18" i="48"/>
  <c r="N18" i="48"/>
  <c r="C18" i="48" s="1"/>
  <c r="I17" i="48"/>
  <c r="F17" i="48"/>
  <c r="E17" i="48"/>
  <c r="D17" i="48"/>
  <c r="N17" i="48"/>
  <c r="C17" i="48" s="1"/>
  <c r="I16" i="48"/>
  <c r="F16" i="48"/>
  <c r="E16" i="48"/>
  <c r="N16" i="48"/>
  <c r="C16" i="48" s="1"/>
  <c r="I15" i="48"/>
  <c r="E15" i="48"/>
  <c r="N15" i="48"/>
  <c r="C15" i="48" s="1"/>
  <c r="G14" i="48"/>
  <c r="E14" i="48"/>
  <c r="D14" i="48"/>
  <c r="N14" i="48"/>
  <c r="C14" i="48" s="1"/>
  <c r="I13" i="48"/>
  <c r="G13" i="48"/>
  <c r="D13" i="48"/>
  <c r="N13" i="48"/>
  <c r="C13" i="48" s="1"/>
  <c r="G12" i="48"/>
  <c r="F12" i="48"/>
  <c r="E12" i="48"/>
  <c r="N12" i="48"/>
  <c r="C12" i="48" s="1"/>
  <c r="G11" i="48"/>
  <c r="F11" i="48"/>
  <c r="E11" i="48"/>
  <c r="D11" i="48"/>
  <c r="N11" i="48"/>
  <c r="C11" i="48" s="1"/>
  <c r="H10" i="48"/>
  <c r="F10" i="48"/>
  <c r="E10" i="48"/>
  <c r="D10" i="48"/>
  <c r="N10" i="48"/>
  <c r="C10" i="48" s="1"/>
  <c r="I9" i="48"/>
  <c r="F9" i="48"/>
  <c r="E9" i="48"/>
  <c r="D9" i="48"/>
  <c r="N9" i="48"/>
  <c r="C9" i="48" s="1"/>
  <c r="I8" i="48"/>
  <c r="E8" i="48"/>
  <c r="N8" i="48"/>
  <c r="C8" i="48" s="1"/>
  <c r="I7" i="48"/>
  <c r="H7" i="48"/>
  <c r="F7" i="48"/>
  <c r="D7" i="48"/>
  <c r="N7" i="48"/>
  <c r="C7" i="48" s="1"/>
  <c r="I6" i="48"/>
  <c r="H6" i="48"/>
  <c r="G6" i="48"/>
  <c r="E6" i="48"/>
  <c r="D6" i="48"/>
  <c r="N6" i="48"/>
  <c r="C6" i="48" s="1"/>
  <c r="I5" i="48"/>
  <c r="H5" i="48"/>
  <c r="G5" i="48"/>
  <c r="F5" i="48"/>
  <c r="E5" i="48"/>
  <c r="D5" i="48"/>
  <c r="N5" i="48"/>
  <c r="C5" i="48" s="1"/>
  <c r="I4" i="48"/>
  <c r="G4" i="48"/>
  <c r="E4" i="48"/>
  <c r="N4" i="48"/>
  <c r="C4" i="48" s="1"/>
  <c r="Z3" i="48"/>
  <c r="I3" i="48" s="1"/>
  <c r="X3" i="48"/>
  <c r="H3" i="48" s="1"/>
  <c r="V3" i="48"/>
  <c r="G3" i="48" s="1"/>
  <c r="T3" i="48"/>
  <c r="F3" i="48" s="1"/>
  <c r="R3" i="48"/>
  <c r="E3" i="48" s="1"/>
  <c r="P3" i="48"/>
  <c r="D3" i="48" s="1"/>
  <c r="N3" i="48"/>
  <c r="C3" i="48" s="1"/>
  <c r="Z21" i="47"/>
  <c r="Y21" i="47"/>
  <c r="X21" i="47"/>
  <c r="W21" i="47"/>
  <c r="V21" i="47"/>
  <c r="U21" i="47"/>
  <c r="T21" i="47"/>
  <c r="S21" i="47"/>
  <c r="R21" i="47"/>
  <c r="Q21" i="47"/>
  <c r="P21" i="47"/>
  <c r="O21" i="47"/>
  <c r="N21" i="47"/>
  <c r="M21" i="47"/>
  <c r="L21" i="47"/>
  <c r="K21" i="47"/>
  <c r="J21" i="47"/>
  <c r="I21" i="47"/>
  <c r="H21" i="47"/>
  <c r="G21" i="47"/>
  <c r="F21" i="47"/>
  <c r="Z19" i="47"/>
  <c r="Y19" i="47"/>
  <c r="X19" i="47"/>
  <c r="W19" i="47"/>
  <c r="V19" i="47"/>
  <c r="U19" i="47"/>
  <c r="T19" i="47"/>
  <c r="S19" i="47"/>
  <c r="R19" i="47"/>
  <c r="Q19" i="47"/>
  <c r="P19" i="47"/>
  <c r="O19" i="47"/>
  <c r="N19" i="47"/>
  <c r="M19" i="47"/>
  <c r="L19" i="47"/>
  <c r="K19" i="47"/>
  <c r="J19" i="47"/>
  <c r="I19" i="47"/>
  <c r="H19" i="47"/>
  <c r="G19" i="47"/>
  <c r="F19" i="47"/>
  <c r="Z17" i="47"/>
  <c r="Y17" i="47"/>
  <c r="X17" i="47"/>
  <c r="W17" i="47"/>
  <c r="V17" i="47"/>
  <c r="U17" i="47"/>
  <c r="T17" i="47"/>
  <c r="S17" i="47"/>
  <c r="R17" i="47"/>
  <c r="Q17" i="47"/>
  <c r="P17" i="47"/>
  <c r="O17" i="47"/>
  <c r="N17" i="47"/>
  <c r="M17" i="47"/>
  <c r="L17" i="47"/>
  <c r="J17" i="47"/>
  <c r="I17" i="47"/>
  <c r="H17" i="47"/>
  <c r="G17" i="47"/>
  <c r="F17" i="47"/>
  <c r="Z15" i="47"/>
  <c r="Y15" i="47"/>
  <c r="X15" i="47"/>
  <c r="W15" i="47"/>
  <c r="V15" i="47"/>
  <c r="U15" i="47"/>
  <c r="T15" i="47"/>
  <c r="S15" i="47"/>
  <c r="R15" i="47"/>
  <c r="Q15" i="47"/>
  <c r="P15" i="47"/>
  <c r="O15" i="47"/>
  <c r="N15" i="47"/>
  <c r="M15" i="47"/>
  <c r="L15" i="47"/>
  <c r="K15" i="47"/>
  <c r="J15" i="47"/>
  <c r="I15" i="47"/>
  <c r="H15" i="47"/>
  <c r="G15" i="47"/>
  <c r="F15" i="47"/>
  <c r="X12" i="47"/>
  <c r="U12" i="47"/>
  <c r="R12" i="47"/>
  <c r="O12" i="47"/>
  <c r="L12" i="47"/>
  <c r="I12" i="47"/>
  <c r="F12" i="47"/>
  <c r="E12" i="47"/>
  <c r="Q13" i="47" s="1"/>
  <c r="D12" i="47"/>
  <c r="Y13" i="47" s="1"/>
  <c r="Z11" i="47"/>
  <c r="Y11" i="47"/>
  <c r="X11" i="47"/>
  <c r="W11" i="47"/>
  <c r="V11" i="47"/>
  <c r="U11" i="47"/>
  <c r="T11" i="47"/>
  <c r="S11" i="47"/>
  <c r="R11" i="47"/>
  <c r="Q11" i="47"/>
  <c r="P11" i="47"/>
  <c r="O11" i="47"/>
  <c r="N11" i="47"/>
  <c r="M11" i="47"/>
  <c r="L11" i="47"/>
  <c r="H11" i="47"/>
  <c r="G11" i="47"/>
  <c r="F11" i="47"/>
  <c r="Z9" i="47"/>
  <c r="Y9" i="47"/>
  <c r="X9" i="47"/>
  <c r="W9" i="47"/>
  <c r="V9" i="47"/>
  <c r="U9" i="47"/>
  <c r="T9" i="47"/>
  <c r="S9" i="47"/>
  <c r="R9" i="47"/>
  <c r="Q9" i="47"/>
  <c r="P9" i="47"/>
  <c r="O9" i="47"/>
  <c r="N9" i="47"/>
  <c r="M9" i="47"/>
  <c r="L9" i="47"/>
  <c r="H9" i="47"/>
  <c r="G9" i="47"/>
  <c r="F9" i="47"/>
  <c r="Z7" i="47"/>
  <c r="Y7" i="47"/>
  <c r="X7" i="47"/>
  <c r="W7" i="47"/>
  <c r="V7" i="47"/>
  <c r="U7" i="47"/>
  <c r="T7" i="47"/>
  <c r="S7" i="47"/>
  <c r="R7" i="47"/>
  <c r="Q7" i="47"/>
  <c r="P7" i="47"/>
  <c r="O7" i="47"/>
  <c r="N7" i="47"/>
  <c r="M7" i="47"/>
  <c r="L7" i="47"/>
  <c r="K7" i="47"/>
  <c r="I7" i="47"/>
  <c r="H7" i="47"/>
  <c r="G7" i="47"/>
  <c r="F7" i="47"/>
  <c r="Z5" i="47"/>
  <c r="Y5" i="47"/>
  <c r="X5" i="47"/>
  <c r="W5" i="47"/>
  <c r="V5" i="47"/>
  <c r="U5" i="47"/>
  <c r="T5" i="47"/>
  <c r="S5" i="47"/>
  <c r="R5" i="47"/>
  <c r="Q5" i="47"/>
  <c r="P5" i="47"/>
  <c r="O5" i="47"/>
  <c r="N5" i="47"/>
  <c r="M5" i="47"/>
  <c r="L5" i="47"/>
  <c r="J5" i="47"/>
  <c r="I5" i="47"/>
  <c r="H5" i="47"/>
  <c r="G5" i="47"/>
  <c r="F5" i="47"/>
  <c r="Z23" i="47"/>
  <c r="Y23" i="47"/>
  <c r="X23" i="47"/>
  <c r="W23" i="47"/>
  <c r="V23" i="47"/>
  <c r="U23" i="47"/>
  <c r="T23" i="47"/>
  <c r="S23" i="47"/>
  <c r="R23" i="47"/>
  <c r="Q23" i="47"/>
  <c r="P23" i="47"/>
  <c r="O23" i="47"/>
  <c r="N23" i="47"/>
  <c r="M23" i="47"/>
  <c r="L23" i="47"/>
  <c r="K23" i="47"/>
  <c r="J23" i="47"/>
  <c r="I23" i="47"/>
  <c r="H23" i="47"/>
  <c r="G23" i="47"/>
  <c r="F23" i="47"/>
  <c r="P7" i="46"/>
  <c r="P6" i="46"/>
  <c r="M12" i="46"/>
  <c r="L12" i="46"/>
  <c r="J12" i="46"/>
  <c r="I12" i="46"/>
  <c r="G12" i="46"/>
  <c r="F12" i="46"/>
  <c r="D12" i="46"/>
  <c r="C12" i="46"/>
  <c r="M11" i="46"/>
  <c r="L11" i="46"/>
  <c r="L10" i="46" s="1"/>
  <c r="J11" i="46"/>
  <c r="I11" i="46"/>
  <c r="G11" i="46"/>
  <c r="F11" i="46"/>
  <c r="D11" i="46"/>
  <c r="C11" i="46"/>
  <c r="M10" i="46"/>
  <c r="J10" i="46"/>
  <c r="I10" i="46"/>
  <c r="G10" i="46"/>
  <c r="F10" i="46"/>
  <c r="D10" i="46"/>
  <c r="C10" i="46"/>
  <c r="P5" i="46"/>
  <c r="O7" i="46"/>
  <c r="O6" i="46"/>
  <c r="O5" i="46"/>
  <c r="D5" i="46"/>
  <c r="G5" i="46"/>
  <c r="J5" i="46"/>
  <c r="M5" i="46"/>
  <c r="C6" i="46"/>
  <c r="D6" i="46"/>
  <c r="F6" i="46"/>
  <c r="G6" i="46"/>
  <c r="I6" i="46"/>
  <c r="J6" i="46"/>
  <c r="L6" i="46"/>
  <c r="M6" i="46"/>
  <c r="C7" i="46"/>
  <c r="D7" i="46"/>
  <c r="F7" i="46"/>
  <c r="G7" i="46"/>
  <c r="I7" i="46"/>
  <c r="J7" i="46"/>
  <c r="L7" i="46"/>
  <c r="M7" i="46"/>
  <c r="P12" i="46"/>
  <c r="O12" i="46"/>
  <c r="P11" i="46"/>
  <c r="O11" i="46"/>
  <c r="O10" i="46" s="1"/>
  <c r="P10" i="46"/>
  <c r="D9" i="45"/>
  <c r="C9" i="45" s="1"/>
  <c r="P9" i="45" s="1"/>
  <c r="Q9" i="45" s="1"/>
  <c r="K9" i="45"/>
  <c r="D10" i="45"/>
  <c r="K10" i="45"/>
  <c r="D11" i="45"/>
  <c r="C11" i="45" s="1"/>
  <c r="P11" i="45" s="1"/>
  <c r="Q11" i="45" s="1"/>
  <c r="K11" i="45"/>
  <c r="D12" i="45"/>
  <c r="C12" i="45" s="1"/>
  <c r="P12" i="45" s="1"/>
  <c r="Q12" i="45" s="1"/>
  <c r="K12" i="45"/>
  <c r="D13" i="45"/>
  <c r="C13" i="45" s="1"/>
  <c r="P13" i="45" s="1"/>
  <c r="Q13" i="45" s="1"/>
  <c r="K13" i="45"/>
  <c r="D14" i="45"/>
  <c r="K14" i="45"/>
  <c r="D15" i="45"/>
  <c r="K15" i="45"/>
  <c r="D16" i="45"/>
  <c r="K16" i="45"/>
  <c r="D17" i="45"/>
  <c r="C17" i="45" s="1"/>
  <c r="P17" i="45" s="1"/>
  <c r="Q17" i="45" s="1"/>
  <c r="K17" i="45"/>
  <c r="K18" i="45"/>
  <c r="D18" i="45"/>
  <c r="AE7" i="12"/>
  <c r="H28" i="52" l="1"/>
  <c r="C6" i="53"/>
  <c r="G6" i="53"/>
  <c r="B8" i="55"/>
  <c r="P8" i="55"/>
  <c r="L9" i="55"/>
  <c r="N13" i="56"/>
  <c r="D13" i="56" s="1"/>
  <c r="C18" i="45"/>
  <c r="I5" i="46"/>
  <c r="E19" i="47"/>
  <c r="C21" i="47"/>
  <c r="E6" i="53"/>
  <c r="D6" i="55"/>
  <c r="H8" i="55"/>
  <c r="D8" i="55" s="1"/>
  <c r="N8" i="55"/>
  <c r="B9" i="55"/>
  <c r="B13" i="55"/>
  <c r="D14" i="55"/>
  <c r="M6" i="56"/>
  <c r="C6" i="56" s="1"/>
  <c r="Z13" i="47"/>
  <c r="E17" i="47"/>
  <c r="C19" i="47"/>
  <c r="C15" i="47"/>
  <c r="D5" i="47"/>
  <c r="E5" i="47"/>
  <c r="C11" i="47"/>
  <c r="D9" i="47"/>
  <c r="T13" i="47"/>
  <c r="E7" i="47"/>
  <c r="D15" i="47"/>
  <c r="D19" i="47"/>
  <c r="C5" i="47"/>
  <c r="C12" i="47"/>
  <c r="F13" i="47" s="1"/>
  <c r="E15" i="47"/>
  <c r="C17" i="47"/>
  <c r="E21" i="47"/>
  <c r="L5" i="46"/>
  <c r="C9" i="47"/>
  <c r="E11" i="47"/>
  <c r="D11" i="47"/>
  <c r="F24" i="52"/>
  <c r="L11" i="55"/>
  <c r="E9" i="47"/>
  <c r="F25" i="52"/>
  <c r="H29" i="52"/>
  <c r="H7" i="55"/>
  <c r="D7" i="55" s="1"/>
  <c r="L8" i="55"/>
  <c r="B12" i="55"/>
  <c r="F13" i="55"/>
  <c r="L14" i="55"/>
  <c r="H13" i="55"/>
  <c r="M10" i="56"/>
  <c r="C10" i="56" s="1"/>
  <c r="C16" i="45"/>
  <c r="P16" i="45" s="1"/>
  <c r="Q16" i="45" s="1"/>
  <c r="D17" i="47"/>
  <c r="D21" i="47"/>
  <c r="C15" i="45"/>
  <c r="P15" i="45" s="1"/>
  <c r="Q15" i="45" s="1"/>
  <c r="F5" i="46"/>
  <c r="C7" i="47"/>
  <c r="C7" i="53"/>
  <c r="C4" i="53" s="1"/>
  <c r="N10" i="55"/>
  <c r="L10" i="55" s="1"/>
  <c r="F12" i="55"/>
  <c r="D12" i="55" s="1"/>
  <c r="N10" i="56"/>
  <c r="D10" i="56" s="1"/>
  <c r="F9" i="55"/>
  <c r="D9" i="55" s="1"/>
  <c r="B14" i="55"/>
  <c r="O10" i="56"/>
  <c r="E10" i="56" s="1"/>
  <c r="D7" i="47"/>
  <c r="C14" i="45"/>
  <c r="P14" i="45" s="1"/>
  <c r="Q14" i="45" s="1"/>
  <c r="C10" i="45"/>
  <c r="P10" i="45" s="1"/>
  <c r="Q10" i="45" s="1"/>
  <c r="C5" i="46"/>
  <c r="N13" i="47"/>
  <c r="E4" i="53"/>
  <c r="B11" i="55"/>
  <c r="M14" i="56"/>
  <c r="C14" i="56" s="1"/>
  <c r="O12" i="56"/>
  <c r="E12" i="56" s="1"/>
  <c r="O8" i="56"/>
  <c r="E8" i="56" s="1"/>
  <c r="M5" i="56"/>
  <c r="C5" i="56" s="1"/>
  <c r="N5" i="56"/>
  <c r="D5" i="56" s="1"/>
  <c r="N9" i="56"/>
  <c r="D9" i="56" s="1"/>
  <c r="M12" i="56"/>
  <c r="C12" i="56" s="1"/>
  <c r="N12" i="56"/>
  <c r="D12" i="56" s="1"/>
  <c r="P8" i="56"/>
  <c r="F8" i="56" s="1"/>
  <c r="O9" i="56"/>
  <c r="E9" i="56" s="1"/>
  <c r="M11" i="56"/>
  <c r="C11" i="56" s="1"/>
  <c r="P9" i="56"/>
  <c r="F9" i="56" s="1"/>
  <c r="N11" i="56"/>
  <c r="D11" i="56" s="1"/>
  <c r="O11" i="56"/>
  <c r="E11" i="56" s="1"/>
  <c r="P7" i="56"/>
  <c r="F7" i="56" s="1"/>
  <c r="O5" i="56"/>
  <c r="E5" i="56" s="1"/>
  <c r="N6" i="56"/>
  <c r="D6" i="56" s="1"/>
  <c r="M7" i="56"/>
  <c r="C7" i="56" s="1"/>
  <c r="O13" i="56"/>
  <c r="E13" i="56" s="1"/>
  <c r="N14" i="56"/>
  <c r="D14" i="56" s="1"/>
  <c r="O6" i="56"/>
  <c r="E6" i="56" s="1"/>
  <c r="N7" i="56"/>
  <c r="D7" i="56" s="1"/>
  <c r="M8" i="56"/>
  <c r="C8" i="56" s="1"/>
  <c r="O14" i="56"/>
  <c r="E14" i="56" s="1"/>
  <c r="F15" i="55"/>
  <c r="D15" i="55" s="1"/>
  <c r="B15" i="55"/>
  <c r="B7" i="55"/>
  <c r="P7" i="55"/>
  <c r="L7" i="55" s="1"/>
  <c r="H11" i="55"/>
  <c r="D11" i="55" s="1"/>
  <c r="B10" i="55"/>
  <c r="N13" i="55"/>
  <c r="L13" i="55" s="1"/>
  <c r="N6" i="55"/>
  <c r="L6" i="55" s="1"/>
  <c r="F10" i="55"/>
  <c r="D10" i="55" s="1"/>
  <c r="B6" i="55"/>
  <c r="N15" i="55"/>
  <c r="L15" i="55" s="1"/>
  <c r="I6" i="53"/>
  <c r="G5" i="53"/>
  <c r="G4" i="53" s="1"/>
  <c r="I5" i="53"/>
  <c r="K6" i="53"/>
  <c r="K5" i="53"/>
  <c r="F23" i="52"/>
  <c r="F26" i="52"/>
  <c r="F27" i="52"/>
  <c r="F22" i="52"/>
  <c r="F30" i="52"/>
  <c r="F31" i="52"/>
  <c r="C23" i="47"/>
  <c r="D23" i="47"/>
  <c r="E23" i="47"/>
  <c r="J13" i="47"/>
  <c r="K13" i="47"/>
  <c r="S13" i="47"/>
  <c r="M13" i="47"/>
  <c r="V13" i="47"/>
  <c r="G13" i="47"/>
  <c r="W13" i="47"/>
  <c r="H13" i="47"/>
  <c r="P13" i="47"/>
  <c r="D13" i="55" l="1"/>
  <c r="R13" i="47"/>
  <c r="I13" i="47"/>
  <c r="U13" i="47"/>
  <c r="X13" i="47"/>
  <c r="O13" i="47"/>
  <c r="L13" i="47"/>
  <c r="C13" i="47" s="1"/>
  <c r="E13" i="47"/>
  <c r="I4" i="53"/>
  <c r="K4" i="53"/>
  <c r="D13" i="47"/>
  <c r="K6" i="16" l="1"/>
  <c r="K7" i="16"/>
  <c r="K9" i="16"/>
  <c r="K14" i="16"/>
  <c r="K8" i="16"/>
  <c r="K10" i="16"/>
  <c r="K12" i="16"/>
  <c r="K11" i="16"/>
  <c r="K13" i="16"/>
  <c r="K15" i="16"/>
  <c r="K16" i="16"/>
  <c r="K17" i="16"/>
  <c r="K18" i="16"/>
  <c r="K32" i="16"/>
  <c r="K19" i="16"/>
  <c r="K20" i="16"/>
  <c r="K22" i="16"/>
  <c r="K21" i="16"/>
  <c r="K23" i="16"/>
  <c r="K24" i="16"/>
  <c r="K25" i="16"/>
  <c r="K27" i="16"/>
  <c r="K26" i="16"/>
  <c r="K28" i="16"/>
  <c r="K29" i="16"/>
  <c r="K30" i="16"/>
  <c r="K31" i="16"/>
  <c r="K33" i="16"/>
  <c r="K34" i="16"/>
  <c r="K5" i="16"/>
  <c r="I6" i="16"/>
  <c r="I7" i="16"/>
  <c r="I9" i="16"/>
  <c r="I14" i="16"/>
  <c r="I8" i="16"/>
  <c r="I10" i="16"/>
  <c r="I12" i="16"/>
  <c r="I11" i="16"/>
  <c r="I13" i="16"/>
  <c r="I15" i="16"/>
  <c r="I16" i="16"/>
  <c r="I17" i="16"/>
  <c r="I18" i="16"/>
  <c r="I32" i="16"/>
  <c r="I19" i="16"/>
  <c r="I20" i="16"/>
  <c r="I22" i="16"/>
  <c r="I21" i="16"/>
  <c r="I23" i="16"/>
  <c r="I24" i="16"/>
  <c r="I25" i="16"/>
  <c r="I27" i="16"/>
  <c r="I26" i="16"/>
  <c r="I28" i="16"/>
  <c r="I29" i="16"/>
  <c r="I30" i="16"/>
  <c r="I31" i="16"/>
  <c r="I33" i="16"/>
  <c r="I34" i="16"/>
  <c r="I5" i="16"/>
  <c r="G6" i="16"/>
  <c r="G7" i="16"/>
  <c r="G9" i="16"/>
  <c r="G14" i="16"/>
  <c r="G8" i="16"/>
  <c r="G10" i="16"/>
  <c r="G12" i="16"/>
  <c r="G11" i="16"/>
  <c r="G13" i="16"/>
  <c r="G15" i="16"/>
  <c r="G16" i="16"/>
  <c r="G17" i="16"/>
  <c r="G18" i="16"/>
  <c r="G32" i="16"/>
  <c r="G19" i="16"/>
  <c r="G20" i="16"/>
  <c r="G22" i="16"/>
  <c r="G21" i="16"/>
  <c r="G23" i="16"/>
  <c r="G24" i="16"/>
  <c r="G25" i="16"/>
  <c r="G27" i="16"/>
  <c r="G26" i="16"/>
  <c r="G28" i="16"/>
  <c r="G29" i="16"/>
  <c r="G30" i="16"/>
  <c r="G31" i="16"/>
  <c r="G33" i="16"/>
  <c r="G34" i="16"/>
  <c r="G5" i="16"/>
  <c r="E6" i="16"/>
  <c r="E7" i="16"/>
  <c r="E9" i="16"/>
  <c r="E14" i="16"/>
  <c r="E8" i="16"/>
  <c r="E10" i="16"/>
  <c r="E12" i="16"/>
  <c r="E11" i="16"/>
  <c r="E13" i="16"/>
  <c r="E15" i="16"/>
  <c r="E16" i="16"/>
  <c r="E17" i="16"/>
  <c r="E18" i="16"/>
  <c r="E32" i="16"/>
  <c r="E19" i="16"/>
  <c r="E20" i="16"/>
  <c r="E22" i="16"/>
  <c r="E21" i="16"/>
  <c r="E23" i="16"/>
  <c r="E24" i="16"/>
  <c r="E25" i="16"/>
  <c r="E27" i="16"/>
  <c r="E26" i="16"/>
  <c r="E28" i="16"/>
  <c r="E29" i="16"/>
  <c r="E30" i="16"/>
  <c r="E31" i="16"/>
  <c r="E33" i="16"/>
  <c r="E34" i="16"/>
  <c r="E5" i="16"/>
  <c r="C6" i="16"/>
  <c r="C7" i="16"/>
  <c r="C9" i="16"/>
  <c r="C14" i="16"/>
  <c r="C8" i="16"/>
  <c r="C10" i="16"/>
  <c r="C12" i="16"/>
  <c r="C11" i="16"/>
  <c r="C13" i="16"/>
  <c r="C15" i="16"/>
  <c r="C16" i="16"/>
  <c r="C17" i="16"/>
  <c r="C18" i="16"/>
  <c r="C32" i="16"/>
  <c r="C19" i="16"/>
  <c r="C20" i="16"/>
  <c r="C22" i="16"/>
  <c r="C21" i="16"/>
  <c r="C23" i="16"/>
  <c r="C24" i="16"/>
  <c r="C25" i="16"/>
  <c r="C27" i="16"/>
  <c r="C26" i="16"/>
  <c r="C28" i="16"/>
  <c r="C29" i="16"/>
  <c r="C30" i="16"/>
  <c r="C31" i="16"/>
  <c r="C33" i="16"/>
  <c r="C34" i="16"/>
  <c r="C5" i="16"/>
  <c r="E4" i="16" l="1"/>
  <c r="G4" i="16"/>
  <c r="K4" i="16"/>
  <c r="I4" i="16"/>
  <c r="C4" i="16"/>
  <c r="BS26" i="9"/>
  <c r="BS37" i="9"/>
  <c r="BS7" i="9"/>
  <c r="BS12" i="9"/>
  <c r="BS33" i="9"/>
  <c r="BS32" i="9"/>
  <c r="H3" i="42" l="1"/>
  <c r="I5" i="42" s="1"/>
  <c r="F5" i="42" s="1"/>
  <c r="H4" i="40"/>
  <c r="I15" i="40" s="1"/>
  <c r="F4" i="40"/>
  <c r="G15" i="40" s="1"/>
  <c r="D4" i="40"/>
  <c r="E15" i="40" s="1"/>
  <c r="B4" i="40"/>
  <c r="C15" i="40" s="1"/>
  <c r="J4" i="40"/>
  <c r="K15" i="40" s="1"/>
  <c r="C19" i="39"/>
  <c r="F20" i="39" s="1"/>
  <c r="C17" i="39"/>
  <c r="F18" i="39" s="1"/>
  <c r="C15" i="39"/>
  <c r="F16" i="39" s="1"/>
  <c r="C13" i="39"/>
  <c r="E14" i="39" s="1"/>
  <c r="E12" i="39"/>
  <c r="C11" i="39"/>
  <c r="D12" i="39" s="1"/>
  <c r="C9" i="39"/>
  <c r="F10" i="39" s="1"/>
  <c r="C7" i="39"/>
  <c r="E8" i="39" s="1"/>
  <c r="C5" i="39"/>
  <c r="F6" i="39" s="1"/>
  <c r="C3" i="39"/>
  <c r="F4" i="39" s="1"/>
  <c r="C21" i="39"/>
  <c r="E22" i="39" s="1"/>
  <c r="H13" i="35"/>
  <c r="E13" i="35"/>
  <c r="H12" i="35"/>
  <c r="E12" i="35"/>
  <c r="H11" i="35"/>
  <c r="E11" i="35"/>
  <c r="H10" i="35"/>
  <c r="E10" i="35"/>
  <c r="H9" i="35"/>
  <c r="E9" i="35"/>
  <c r="H8" i="35"/>
  <c r="E8" i="35"/>
  <c r="H7" i="35"/>
  <c r="E7" i="35"/>
  <c r="H6" i="35"/>
  <c r="E6" i="35"/>
  <c r="H5" i="35"/>
  <c r="E5" i="35"/>
  <c r="C23" i="34"/>
  <c r="G24" i="34" s="1"/>
  <c r="C21" i="34"/>
  <c r="G22" i="34" s="1"/>
  <c r="C19" i="34"/>
  <c r="E20" i="34" s="1"/>
  <c r="F18" i="34"/>
  <c r="C17" i="34"/>
  <c r="G18" i="34" s="1"/>
  <c r="C15" i="34"/>
  <c r="G16" i="34" s="1"/>
  <c r="C13" i="34"/>
  <c r="G14" i="34" s="1"/>
  <c r="C11" i="34"/>
  <c r="E12" i="34" s="1"/>
  <c r="C9" i="34"/>
  <c r="F10" i="34" s="1"/>
  <c r="C7" i="34"/>
  <c r="G8" i="34" s="1"/>
  <c r="C5" i="34"/>
  <c r="G6" i="34" s="1"/>
  <c r="C20" i="33"/>
  <c r="G21" i="33" s="1"/>
  <c r="C22" i="33"/>
  <c r="G23" i="33" s="1"/>
  <c r="C18" i="33"/>
  <c r="E19" i="33" s="1"/>
  <c r="C16" i="33"/>
  <c r="D17" i="33" s="1"/>
  <c r="C14" i="33"/>
  <c r="G15" i="33" s="1"/>
  <c r="C12" i="33"/>
  <c r="G13" i="33" s="1"/>
  <c r="C10" i="33"/>
  <c r="E11" i="33" s="1"/>
  <c r="C8" i="33"/>
  <c r="D9" i="33" s="1"/>
  <c r="C6" i="33"/>
  <c r="G7" i="33" s="1"/>
  <c r="C4" i="33"/>
  <c r="G5" i="33" s="1"/>
  <c r="O31" i="30"/>
  <c r="O4" i="30"/>
  <c r="C4" i="30" s="1"/>
  <c r="C5" i="30"/>
  <c r="P5" i="30" s="1"/>
  <c r="C6" i="30"/>
  <c r="P6" i="30" s="1"/>
  <c r="O7" i="30"/>
  <c r="C7" i="30" s="1"/>
  <c r="C8" i="30"/>
  <c r="F8" i="30" s="1"/>
  <c r="J8" i="30"/>
  <c r="N8" i="30"/>
  <c r="P8" i="30"/>
  <c r="C9" i="30"/>
  <c r="F9" i="30" s="1"/>
  <c r="N9" i="30"/>
  <c r="P9" i="30"/>
  <c r="O10" i="30"/>
  <c r="C10" i="30" s="1"/>
  <c r="C11" i="30"/>
  <c r="L11" i="30" s="1"/>
  <c r="C12" i="30"/>
  <c r="L12" i="30" s="1"/>
  <c r="O13" i="30"/>
  <c r="C13" i="30" s="1"/>
  <c r="L13" i="30" s="1"/>
  <c r="C14" i="30"/>
  <c r="J14" i="30" s="1"/>
  <c r="C15" i="30"/>
  <c r="J15" i="30" s="1"/>
  <c r="O16" i="30"/>
  <c r="C16" i="30" s="1"/>
  <c r="C17" i="30"/>
  <c r="H17" i="30" s="1"/>
  <c r="C18" i="30"/>
  <c r="H18" i="30" s="1"/>
  <c r="O19" i="30"/>
  <c r="C19" i="30" s="1"/>
  <c r="H19" i="30" s="1"/>
  <c r="C20" i="30"/>
  <c r="F20" i="30" s="1"/>
  <c r="C21" i="30"/>
  <c r="F21" i="30" s="1"/>
  <c r="O22" i="30"/>
  <c r="C22" i="30" s="1"/>
  <c r="C23" i="30"/>
  <c r="F23" i="30" s="1"/>
  <c r="C24" i="30"/>
  <c r="F24" i="30" s="1"/>
  <c r="O25" i="30"/>
  <c r="C25" i="30" s="1"/>
  <c r="F25" i="30" s="1"/>
  <c r="C26" i="30"/>
  <c r="F26" i="30" s="1"/>
  <c r="J26" i="30"/>
  <c r="N26" i="30"/>
  <c r="C27" i="30"/>
  <c r="F27" i="30" s="1"/>
  <c r="O28" i="30"/>
  <c r="C28" i="30" s="1"/>
  <c r="C29" i="30"/>
  <c r="H29" i="30" s="1"/>
  <c r="C30" i="30"/>
  <c r="P30" i="30" s="1"/>
  <c r="C33" i="30"/>
  <c r="P33" i="30" s="1"/>
  <c r="C32" i="30"/>
  <c r="P32" i="30" s="1"/>
  <c r="C5" i="31"/>
  <c r="F5" i="31" s="1"/>
  <c r="C6" i="31"/>
  <c r="N6" i="31" s="1"/>
  <c r="C8" i="31"/>
  <c r="L8" i="31" s="1"/>
  <c r="C9" i="31"/>
  <c r="J9" i="31" s="1"/>
  <c r="C11" i="31"/>
  <c r="J11" i="31" s="1"/>
  <c r="C12" i="31"/>
  <c r="J12" i="31" s="1"/>
  <c r="C14" i="31"/>
  <c r="C15" i="31"/>
  <c r="L15" i="31" s="1"/>
  <c r="C17" i="31"/>
  <c r="N17" i="31" s="1"/>
  <c r="C18" i="31"/>
  <c r="F18" i="31" s="1"/>
  <c r="C20" i="31"/>
  <c r="J20" i="31" s="1"/>
  <c r="C21" i="31"/>
  <c r="T21" i="31" s="1"/>
  <c r="C23" i="31"/>
  <c r="T23" i="31" s="1"/>
  <c r="C24" i="31"/>
  <c r="T24" i="31" s="1"/>
  <c r="C26" i="31"/>
  <c r="L26" i="31" s="1"/>
  <c r="C27" i="31"/>
  <c r="T27" i="31" s="1"/>
  <c r="C29" i="31"/>
  <c r="T29" i="31" s="1"/>
  <c r="C30" i="31"/>
  <c r="T30" i="31" s="1"/>
  <c r="C32" i="31"/>
  <c r="N32" i="31" s="1"/>
  <c r="C33" i="31"/>
  <c r="T33" i="31" s="1"/>
  <c r="S4" i="31"/>
  <c r="C4" i="31" s="1"/>
  <c r="S7" i="31"/>
  <c r="C7" i="31" s="1"/>
  <c r="F7" i="31" s="1"/>
  <c r="S10" i="31"/>
  <c r="C10" i="31" s="1"/>
  <c r="F10" i="31" s="1"/>
  <c r="R11" i="31"/>
  <c r="S13" i="31"/>
  <c r="C13" i="31" s="1"/>
  <c r="R13" i="31" s="1"/>
  <c r="H14" i="31"/>
  <c r="S16" i="31"/>
  <c r="C16" i="31" s="1"/>
  <c r="H16" i="31" s="1"/>
  <c r="S19" i="31"/>
  <c r="C19" i="31" s="1"/>
  <c r="S22" i="31"/>
  <c r="C22" i="31" s="1"/>
  <c r="J22" i="31" s="1"/>
  <c r="S25" i="31"/>
  <c r="S28" i="31"/>
  <c r="C28" i="31" s="1"/>
  <c r="T28" i="31" s="1"/>
  <c r="F29" i="31"/>
  <c r="N30" i="31"/>
  <c r="S31" i="31"/>
  <c r="C31" i="31" s="1"/>
  <c r="H31" i="31" s="1"/>
  <c r="T75" i="28"/>
  <c r="U75" i="28" s="1"/>
  <c r="R75" i="28"/>
  <c r="S75" i="28" s="1"/>
  <c r="U6" i="28"/>
  <c r="S6" i="28"/>
  <c r="Q6" i="28"/>
  <c r="O6" i="28"/>
  <c r="M6" i="28"/>
  <c r="K6" i="28"/>
  <c r="I6" i="28"/>
  <c r="G6" i="28"/>
  <c r="E6" i="28"/>
  <c r="C6" i="28"/>
  <c r="E65" i="29"/>
  <c r="G65" i="29"/>
  <c r="I65" i="29"/>
  <c r="K65" i="29"/>
  <c r="M65" i="29"/>
  <c r="O65" i="29"/>
  <c r="Q65" i="29"/>
  <c r="S65" i="29"/>
  <c r="U60" i="28"/>
  <c r="C15" i="28"/>
  <c r="E15" i="28"/>
  <c r="G15" i="28"/>
  <c r="I15" i="28"/>
  <c r="K15" i="28"/>
  <c r="M15" i="28"/>
  <c r="O15" i="28"/>
  <c r="Q15" i="28"/>
  <c r="S15" i="28"/>
  <c r="C7" i="28"/>
  <c r="E7" i="28"/>
  <c r="G7" i="28"/>
  <c r="I7" i="28"/>
  <c r="K7" i="28"/>
  <c r="M7" i="28"/>
  <c r="O7" i="28"/>
  <c r="Q7" i="28"/>
  <c r="S7" i="28"/>
  <c r="C10" i="28"/>
  <c r="E10" i="28"/>
  <c r="G10" i="28"/>
  <c r="I10" i="28"/>
  <c r="K10" i="28"/>
  <c r="M10" i="28"/>
  <c r="O10" i="28"/>
  <c r="Q10" i="28"/>
  <c r="S10" i="28"/>
  <c r="C8" i="28"/>
  <c r="E8" i="28"/>
  <c r="G8" i="28"/>
  <c r="I8" i="28"/>
  <c r="K8" i="28"/>
  <c r="M8" i="28"/>
  <c r="O8" i="28"/>
  <c r="Q8" i="28"/>
  <c r="S8" i="28"/>
  <c r="C9" i="28"/>
  <c r="E9" i="28"/>
  <c r="G9" i="28"/>
  <c r="I9" i="28"/>
  <c r="K9" i="28"/>
  <c r="M9" i="28"/>
  <c r="O9" i="28"/>
  <c r="Q9" i="28"/>
  <c r="S9" i="28"/>
  <c r="C12" i="28"/>
  <c r="E12" i="28"/>
  <c r="G12" i="28"/>
  <c r="I12" i="28"/>
  <c r="K12" i="28"/>
  <c r="M12" i="28"/>
  <c r="O12" i="28"/>
  <c r="Q12" i="28"/>
  <c r="S12" i="28"/>
  <c r="C13" i="28"/>
  <c r="E13" i="28"/>
  <c r="G13" i="28"/>
  <c r="I13" i="28"/>
  <c r="K13" i="28"/>
  <c r="M13" i="28"/>
  <c r="O13" i="28"/>
  <c r="Q13" i="28"/>
  <c r="S13" i="28"/>
  <c r="C14" i="28"/>
  <c r="E14" i="28"/>
  <c r="G14" i="28"/>
  <c r="I14" i="28"/>
  <c r="K14" i="28"/>
  <c r="M14" i="28"/>
  <c r="O14" i="28"/>
  <c r="Q14" i="28"/>
  <c r="S14" i="28"/>
  <c r="C17" i="28"/>
  <c r="E17" i="28"/>
  <c r="G17" i="28"/>
  <c r="I17" i="28"/>
  <c r="K17" i="28"/>
  <c r="M17" i="28"/>
  <c r="O17" i="28"/>
  <c r="Q17" i="28"/>
  <c r="S17" i="28"/>
  <c r="C11" i="28"/>
  <c r="E11" i="28"/>
  <c r="G11" i="28"/>
  <c r="I11" i="28"/>
  <c r="K11" i="28"/>
  <c r="M11" i="28"/>
  <c r="O11" i="28"/>
  <c r="Q11" i="28"/>
  <c r="S11" i="28"/>
  <c r="C16" i="28"/>
  <c r="E16" i="28"/>
  <c r="G16" i="28"/>
  <c r="I16" i="28"/>
  <c r="K16" i="28"/>
  <c r="M16" i="28"/>
  <c r="O16" i="28"/>
  <c r="Q16" i="28"/>
  <c r="S16" i="28"/>
  <c r="C18" i="28"/>
  <c r="E18" i="28"/>
  <c r="G18" i="28"/>
  <c r="I18" i="28"/>
  <c r="K18" i="28"/>
  <c r="M18" i="28"/>
  <c r="O18" i="28"/>
  <c r="Q18" i="28"/>
  <c r="S18" i="28"/>
  <c r="C19" i="28"/>
  <c r="E19" i="28"/>
  <c r="G19" i="28"/>
  <c r="I19" i="28"/>
  <c r="K19" i="28"/>
  <c r="M19" i="28"/>
  <c r="O19" i="28"/>
  <c r="Q19" i="28"/>
  <c r="S19" i="28"/>
  <c r="C22" i="28"/>
  <c r="E22" i="28"/>
  <c r="G22" i="28"/>
  <c r="I22" i="28"/>
  <c r="K22" i="28"/>
  <c r="M22" i="28"/>
  <c r="O22" i="28"/>
  <c r="Q22" i="28"/>
  <c r="S22" i="28"/>
  <c r="C21" i="28"/>
  <c r="E21" i="28"/>
  <c r="G21" i="28"/>
  <c r="I21" i="28"/>
  <c r="K21" i="28"/>
  <c r="M21" i="28"/>
  <c r="O21" i="28"/>
  <c r="Q21" i="28"/>
  <c r="S21" i="28"/>
  <c r="C24" i="28"/>
  <c r="E24" i="28"/>
  <c r="G24" i="28"/>
  <c r="I24" i="28"/>
  <c r="K24" i="28"/>
  <c r="M24" i="28"/>
  <c r="O24" i="28"/>
  <c r="Q24" i="28"/>
  <c r="S24" i="28"/>
  <c r="C23" i="28"/>
  <c r="E23" i="28"/>
  <c r="G23" i="28"/>
  <c r="I23" i="28"/>
  <c r="K23" i="28"/>
  <c r="M23" i="28"/>
  <c r="O23" i="28"/>
  <c r="Q23" i="28"/>
  <c r="S23" i="28"/>
  <c r="C25" i="28"/>
  <c r="E25" i="28"/>
  <c r="G25" i="28"/>
  <c r="I25" i="28"/>
  <c r="K25" i="28"/>
  <c r="M25" i="28"/>
  <c r="O25" i="28"/>
  <c r="Q25" i="28"/>
  <c r="S25" i="28"/>
  <c r="C20" i="28"/>
  <c r="E20" i="28"/>
  <c r="G20" i="28"/>
  <c r="I20" i="28"/>
  <c r="K20" i="28"/>
  <c r="M20" i="28"/>
  <c r="O20" i="28"/>
  <c r="Q20" i="28"/>
  <c r="S20" i="28"/>
  <c r="C26" i="28"/>
  <c r="E26" i="28"/>
  <c r="G26" i="28"/>
  <c r="I26" i="28"/>
  <c r="K26" i="28"/>
  <c r="M26" i="28"/>
  <c r="O26" i="28"/>
  <c r="Q26" i="28"/>
  <c r="S26" i="28"/>
  <c r="C29" i="28"/>
  <c r="E29" i="28"/>
  <c r="G29" i="28"/>
  <c r="I29" i="28"/>
  <c r="K29" i="28"/>
  <c r="M29" i="28"/>
  <c r="O29" i="28"/>
  <c r="Q29" i="28"/>
  <c r="S29" i="28"/>
  <c r="C27" i="28"/>
  <c r="E27" i="28"/>
  <c r="G27" i="28"/>
  <c r="I27" i="28"/>
  <c r="K27" i="28"/>
  <c r="M27" i="28"/>
  <c r="O27" i="28"/>
  <c r="Q27" i="28"/>
  <c r="S27" i="28"/>
  <c r="C30" i="28"/>
  <c r="E30" i="28"/>
  <c r="G30" i="28"/>
  <c r="I30" i="28"/>
  <c r="K30" i="28"/>
  <c r="M30" i="28"/>
  <c r="O30" i="28"/>
  <c r="Q30" i="28"/>
  <c r="S30" i="28"/>
  <c r="C28" i="28"/>
  <c r="E28" i="28"/>
  <c r="G28" i="28"/>
  <c r="I28" i="28"/>
  <c r="K28" i="28"/>
  <c r="M28" i="28"/>
  <c r="O28" i="28"/>
  <c r="Q28" i="28"/>
  <c r="S28" i="28"/>
  <c r="C31" i="28"/>
  <c r="E31" i="28"/>
  <c r="G31" i="28"/>
  <c r="I31" i="28"/>
  <c r="K31" i="28"/>
  <c r="M31" i="28"/>
  <c r="O31" i="28"/>
  <c r="Q31" i="28"/>
  <c r="S31" i="28"/>
  <c r="C32" i="28"/>
  <c r="E32" i="28"/>
  <c r="G32" i="28"/>
  <c r="I32" i="28"/>
  <c r="K32" i="28"/>
  <c r="M32" i="28"/>
  <c r="O32" i="28"/>
  <c r="Q32" i="28"/>
  <c r="S32" i="28"/>
  <c r="C34" i="28"/>
  <c r="E34" i="28"/>
  <c r="G34" i="28"/>
  <c r="I34" i="28"/>
  <c r="K34" i="28"/>
  <c r="M34" i="28"/>
  <c r="O34" i="28"/>
  <c r="Q34" i="28"/>
  <c r="S34" i="28"/>
  <c r="C33" i="28"/>
  <c r="E33" i="28"/>
  <c r="G33" i="28"/>
  <c r="I33" i="28"/>
  <c r="K33" i="28"/>
  <c r="M33" i="28"/>
  <c r="O33" i="28"/>
  <c r="Q33" i="28"/>
  <c r="S33" i="28"/>
  <c r="C43" i="28"/>
  <c r="E43" i="28"/>
  <c r="G43" i="28"/>
  <c r="I43" i="28"/>
  <c r="K43" i="28"/>
  <c r="M43" i="28"/>
  <c r="O43" i="28"/>
  <c r="Q43" i="28"/>
  <c r="S43" i="28"/>
  <c r="C44" i="28"/>
  <c r="E44" i="28"/>
  <c r="G44" i="28"/>
  <c r="I44" i="28"/>
  <c r="K44" i="28"/>
  <c r="M44" i="28"/>
  <c r="O44" i="28"/>
  <c r="Q44" i="28"/>
  <c r="S44" i="28"/>
  <c r="C38" i="28"/>
  <c r="E38" i="28"/>
  <c r="G38" i="28"/>
  <c r="I38" i="28"/>
  <c r="K38" i="28"/>
  <c r="M38" i="28"/>
  <c r="O38" i="28"/>
  <c r="Q38" i="28"/>
  <c r="S38" i="28"/>
  <c r="C39" i="28"/>
  <c r="E39" i="28"/>
  <c r="G39" i="28"/>
  <c r="I39" i="28"/>
  <c r="K39" i="28"/>
  <c r="M39" i="28"/>
  <c r="O39" i="28"/>
  <c r="Q39" i="28"/>
  <c r="S39" i="28"/>
  <c r="C41" i="28"/>
  <c r="E41" i="28"/>
  <c r="G41" i="28"/>
  <c r="I41" i="28"/>
  <c r="K41" i="28"/>
  <c r="M41" i="28"/>
  <c r="O41" i="28"/>
  <c r="Q41" i="28"/>
  <c r="S41" i="28"/>
  <c r="C42" i="28"/>
  <c r="E42" i="28"/>
  <c r="G42" i="28"/>
  <c r="I42" i="28"/>
  <c r="K42" i="28"/>
  <c r="M42" i="28"/>
  <c r="O42" i="28"/>
  <c r="Q42" i="28"/>
  <c r="S42" i="28"/>
  <c r="C36" i="28"/>
  <c r="E36" i="28"/>
  <c r="G36" i="28"/>
  <c r="I36" i="28"/>
  <c r="K36" i="28"/>
  <c r="M36" i="28"/>
  <c r="O36" i="28"/>
  <c r="Q36" i="28"/>
  <c r="S36" i="28"/>
  <c r="C40" i="28"/>
  <c r="E40" i="28"/>
  <c r="G40" i="28"/>
  <c r="I40" i="28"/>
  <c r="K40" i="28"/>
  <c r="M40" i="28"/>
  <c r="O40" i="28"/>
  <c r="Q40" i="28"/>
  <c r="S40" i="28"/>
  <c r="C45" i="28"/>
  <c r="E45" i="28"/>
  <c r="G45" i="28"/>
  <c r="I45" i="28"/>
  <c r="K45" i="28"/>
  <c r="M45" i="28"/>
  <c r="O45" i="28"/>
  <c r="Q45" i="28"/>
  <c r="S45" i="28"/>
  <c r="C37" i="28"/>
  <c r="E37" i="28"/>
  <c r="G37" i="28"/>
  <c r="I37" i="28"/>
  <c r="K37" i="28"/>
  <c r="M37" i="28"/>
  <c r="O37" i="28"/>
  <c r="Q37" i="28"/>
  <c r="S37" i="28"/>
  <c r="C47" i="28"/>
  <c r="E47" i="28"/>
  <c r="G47" i="28"/>
  <c r="I47" i="28"/>
  <c r="K47" i="28"/>
  <c r="M47" i="28"/>
  <c r="O47" i="28"/>
  <c r="Q47" i="28"/>
  <c r="S47" i="28"/>
  <c r="C46" i="28"/>
  <c r="E46" i="28"/>
  <c r="G46" i="28"/>
  <c r="I46" i="28"/>
  <c r="K46" i="28"/>
  <c r="M46" i="28"/>
  <c r="O46" i="28"/>
  <c r="Q46" i="28"/>
  <c r="S46" i="28"/>
  <c r="C35" i="28"/>
  <c r="E35" i="28"/>
  <c r="G35" i="28"/>
  <c r="I35" i="28"/>
  <c r="K35" i="28"/>
  <c r="M35" i="28"/>
  <c r="O35" i="28"/>
  <c r="Q35" i="28"/>
  <c r="S35" i="28"/>
  <c r="C49" i="28"/>
  <c r="E49" i="28"/>
  <c r="G49" i="28"/>
  <c r="I49" i="28"/>
  <c r="K49" i="28"/>
  <c r="M49" i="28"/>
  <c r="O49" i="28"/>
  <c r="Q49" i="28"/>
  <c r="S49" i="28"/>
  <c r="C48" i="28"/>
  <c r="E48" i="28"/>
  <c r="G48" i="28"/>
  <c r="I48" i="28"/>
  <c r="K48" i="28"/>
  <c r="M48" i="28"/>
  <c r="O48" i="28"/>
  <c r="Q48" i="28"/>
  <c r="S48" i="28"/>
  <c r="C51" i="28"/>
  <c r="E51" i="28"/>
  <c r="G51" i="28"/>
  <c r="I51" i="28"/>
  <c r="K51" i="28"/>
  <c r="M51" i="28"/>
  <c r="O51" i="28"/>
  <c r="Q51" i="28"/>
  <c r="S51" i="28"/>
  <c r="C65" i="28"/>
  <c r="E65" i="28"/>
  <c r="G65" i="28"/>
  <c r="I65" i="28"/>
  <c r="K65" i="28"/>
  <c r="M65" i="28"/>
  <c r="O65" i="28"/>
  <c r="Q65" i="28"/>
  <c r="S65" i="28"/>
  <c r="C54" i="28"/>
  <c r="E54" i="28"/>
  <c r="G54" i="28"/>
  <c r="I54" i="28"/>
  <c r="K54" i="28"/>
  <c r="M54" i="28"/>
  <c r="O54" i="28"/>
  <c r="Q54" i="28"/>
  <c r="S54" i="28"/>
  <c r="C50" i="28"/>
  <c r="E50" i="28"/>
  <c r="G50" i="28"/>
  <c r="I50" i="28"/>
  <c r="K50" i="28"/>
  <c r="M50" i="28"/>
  <c r="O50" i="28"/>
  <c r="Q50" i="28"/>
  <c r="S50" i="28"/>
  <c r="C55" i="28"/>
  <c r="E55" i="28"/>
  <c r="G55" i="28"/>
  <c r="I55" i="28"/>
  <c r="K55" i="28"/>
  <c r="M55" i="28"/>
  <c r="O55" i="28"/>
  <c r="Q55" i="28"/>
  <c r="S55" i="28"/>
  <c r="C73" i="28"/>
  <c r="E73" i="28"/>
  <c r="G73" i="28"/>
  <c r="I73" i="28"/>
  <c r="K73" i="28"/>
  <c r="M73" i="28"/>
  <c r="O73" i="28"/>
  <c r="Q73" i="28"/>
  <c r="S73" i="28"/>
  <c r="C58" i="28"/>
  <c r="E58" i="28"/>
  <c r="G58" i="28"/>
  <c r="I58" i="28"/>
  <c r="K58" i="28"/>
  <c r="M58" i="28"/>
  <c r="O58" i="28"/>
  <c r="Q58" i="28"/>
  <c r="S58" i="28"/>
  <c r="C52" i="28"/>
  <c r="E52" i="28"/>
  <c r="G52" i="28"/>
  <c r="I52" i="28"/>
  <c r="K52" i="28"/>
  <c r="M52" i="28"/>
  <c r="O52" i="28"/>
  <c r="Q52" i="28"/>
  <c r="S52" i="28"/>
  <c r="C57" i="28"/>
  <c r="E57" i="28"/>
  <c r="G57" i="28"/>
  <c r="I57" i="28"/>
  <c r="K57" i="28"/>
  <c r="M57" i="28"/>
  <c r="O57" i="28"/>
  <c r="Q57" i="28"/>
  <c r="S57" i="28"/>
  <c r="C53" i="28"/>
  <c r="E53" i="28"/>
  <c r="G53" i="28"/>
  <c r="I53" i="28"/>
  <c r="K53" i="28"/>
  <c r="M53" i="28"/>
  <c r="O53" i="28"/>
  <c r="Q53" i="28"/>
  <c r="S53" i="28"/>
  <c r="C56" i="28"/>
  <c r="E56" i="28"/>
  <c r="G56" i="28"/>
  <c r="I56" i="28"/>
  <c r="K56" i="28"/>
  <c r="M56" i="28"/>
  <c r="O56" i="28"/>
  <c r="Q56" i="28"/>
  <c r="S56" i="28"/>
  <c r="C61" i="28"/>
  <c r="E61" i="28"/>
  <c r="G61" i="28"/>
  <c r="I61" i="28"/>
  <c r="K61" i="28"/>
  <c r="M61" i="28"/>
  <c r="O61" i="28"/>
  <c r="Q61" i="28"/>
  <c r="S61" i="28"/>
  <c r="C66" i="28"/>
  <c r="E66" i="28"/>
  <c r="G66" i="28"/>
  <c r="I66" i="28"/>
  <c r="K66" i="28"/>
  <c r="M66" i="28"/>
  <c r="O66" i="28"/>
  <c r="Q66" i="28"/>
  <c r="S66" i="28"/>
  <c r="C68" i="28"/>
  <c r="E68" i="28"/>
  <c r="G68" i="28"/>
  <c r="I68" i="28"/>
  <c r="K68" i="28"/>
  <c r="M68" i="28"/>
  <c r="O68" i="28"/>
  <c r="Q68" i="28"/>
  <c r="S68" i="28"/>
  <c r="C62" i="28"/>
  <c r="E62" i="28"/>
  <c r="G62" i="28"/>
  <c r="I62" i="28"/>
  <c r="K62" i="28"/>
  <c r="M62" i="28"/>
  <c r="O62" i="28"/>
  <c r="Q62" i="28"/>
  <c r="S62" i="28"/>
  <c r="C59" i="28"/>
  <c r="E59" i="28"/>
  <c r="G59" i="28"/>
  <c r="I59" i="28"/>
  <c r="K59" i="28"/>
  <c r="M59" i="28"/>
  <c r="O59" i="28"/>
  <c r="Q59" i="28"/>
  <c r="S59" i="28"/>
  <c r="C63" i="28"/>
  <c r="E63" i="28"/>
  <c r="G63" i="28"/>
  <c r="I63" i="28"/>
  <c r="K63" i="28"/>
  <c r="M63" i="28"/>
  <c r="O63" i="28"/>
  <c r="Q63" i="28"/>
  <c r="S63" i="28"/>
  <c r="C72" i="28"/>
  <c r="E72" i="28"/>
  <c r="G72" i="28"/>
  <c r="I72" i="28"/>
  <c r="K72" i="28"/>
  <c r="M72" i="28"/>
  <c r="O72" i="28"/>
  <c r="Q72" i="28"/>
  <c r="S72" i="28"/>
  <c r="C67" i="28"/>
  <c r="E67" i="28"/>
  <c r="G67" i="28"/>
  <c r="I67" i="28"/>
  <c r="K67" i="28"/>
  <c r="M67" i="28"/>
  <c r="O67" i="28"/>
  <c r="Q67" i="28"/>
  <c r="S67" i="28"/>
  <c r="C69" i="28"/>
  <c r="E69" i="28"/>
  <c r="G69" i="28"/>
  <c r="I69" i="28"/>
  <c r="K69" i="28"/>
  <c r="M69" i="28"/>
  <c r="O69" i="28"/>
  <c r="Q69" i="28"/>
  <c r="S69" i="28"/>
  <c r="C71" i="28"/>
  <c r="E71" i="28"/>
  <c r="G71" i="28"/>
  <c r="I71" i="28"/>
  <c r="K71" i="28"/>
  <c r="M71" i="28"/>
  <c r="O71" i="28"/>
  <c r="Q71" i="28"/>
  <c r="S71" i="28"/>
  <c r="C70" i="28"/>
  <c r="E70" i="28"/>
  <c r="G70" i="28"/>
  <c r="I70" i="28"/>
  <c r="K70" i="28"/>
  <c r="M70" i="28"/>
  <c r="O70" i="28"/>
  <c r="Q70" i="28"/>
  <c r="S70" i="28"/>
  <c r="C60" i="28"/>
  <c r="E60" i="28"/>
  <c r="G60" i="28"/>
  <c r="I60" i="28"/>
  <c r="K60" i="28"/>
  <c r="M60" i="28"/>
  <c r="O60" i="28"/>
  <c r="Q60" i="28"/>
  <c r="S60" i="28"/>
  <c r="C74" i="28"/>
  <c r="E74" i="28"/>
  <c r="G74" i="28"/>
  <c r="I74" i="28"/>
  <c r="K74" i="28"/>
  <c r="M74" i="28"/>
  <c r="O74" i="28"/>
  <c r="Q74" i="28"/>
  <c r="S74" i="28"/>
  <c r="C64" i="28"/>
  <c r="E64" i="28"/>
  <c r="G64" i="28"/>
  <c r="I64" i="28"/>
  <c r="K64" i="28"/>
  <c r="M64" i="28"/>
  <c r="O64" i="28"/>
  <c r="Q64" i="28"/>
  <c r="S64" i="28"/>
  <c r="B75" i="28"/>
  <c r="C75" i="28" s="1"/>
  <c r="D75" i="28"/>
  <c r="E75" i="28" s="1"/>
  <c r="F75" i="28"/>
  <c r="G75" i="28" s="1"/>
  <c r="H75" i="28"/>
  <c r="I75" i="28" s="1"/>
  <c r="J75" i="28"/>
  <c r="K75" i="28" s="1"/>
  <c r="L75" i="28"/>
  <c r="M75" i="28" s="1"/>
  <c r="N75" i="28"/>
  <c r="O75" i="28" s="1"/>
  <c r="P75" i="28"/>
  <c r="Q75" i="28" s="1"/>
  <c r="U74" i="28"/>
  <c r="U59" i="28"/>
  <c r="U52" i="28"/>
  <c r="U48" i="28"/>
  <c r="U36" i="28"/>
  <c r="U34" i="28"/>
  <c r="U20" i="28"/>
  <c r="U16" i="28"/>
  <c r="U10" i="28"/>
  <c r="F16" i="26"/>
  <c r="K16" i="26" s="1"/>
  <c r="L15" i="26"/>
  <c r="F15" i="26"/>
  <c r="K15" i="26" s="1"/>
  <c r="F14" i="26"/>
  <c r="I14" i="26" s="1"/>
  <c r="B14" i="26"/>
  <c r="L14" i="26" s="1"/>
  <c r="F13" i="26"/>
  <c r="B13" i="26"/>
  <c r="F12" i="26"/>
  <c r="I12" i="26" s="1"/>
  <c r="B12" i="26"/>
  <c r="L12" i="26" s="1"/>
  <c r="F11" i="26"/>
  <c r="K11" i="26" s="1"/>
  <c r="B11" i="26"/>
  <c r="F10" i="26"/>
  <c r="K10" i="26" s="1"/>
  <c r="B10" i="26"/>
  <c r="L10" i="26" s="1"/>
  <c r="F9" i="26"/>
  <c r="K9" i="26" s="1"/>
  <c r="B9" i="26"/>
  <c r="L9" i="26" s="1"/>
  <c r="F8" i="26"/>
  <c r="K8" i="26" s="1"/>
  <c r="B8" i="26"/>
  <c r="L8" i="26" s="1"/>
  <c r="F7" i="26"/>
  <c r="K7" i="26" s="1"/>
  <c r="B7" i="26"/>
  <c r="C3" i="25"/>
  <c r="D4" i="25" s="1"/>
  <c r="H4" i="25"/>
  <c r="I4" i="25"/>
  <c r="C5" i="25"/>
  <c r="D6" i="25" s="1"/>
  <c r="C7" i="25"/>
  <c r="I8" i="25" s="1"/>
  <c r="C9" i="25"/>
  <c r="H10" i="25" s="1"/>
  <c r="C11" i="25"/>
  <c r="G12" i="25" s="1"/>
  <c r="C13" i="25"/>
  <c r="F14" i="25" s="1"/>
  <c r="C15" i="25"/>
  <c r="E16" i="25" s="1"/>
  <c r="C17" i="25"/>
  <c r="D18" i="25" s="1"/>
  <c r="C19" i="25"/>
  <c r="D20" i="25" s="1"/>
  <c r="L16" i="26"/>
  <c r="C21" i="25"/>
  <c r="J22" i="25" s="1"/>
  <c r="E4" i="23"/>
  <c r="F14" i="23" s="1"/>
  <c r="C4" i="23"/>
  <c r="D23" i="23" s="1"/>
  <c r="G4" i="23"/>
  <c r="H32" i="23" s="1"/>
  <c r="E11" i="22"/>
  <c r="E9" i="22"/>
  <c r="E8" i="22"/>
  <c r="E7" i="22"/>
  <c r="E6" i="22"/>
  <c r="E5" i="22"/>
  <c r="C11" i="22"/>
  <c r="C10" i="22"/>
  <c r="C9" i="22"/>
  <c r="C8" i="22"/>
  <c r="C7" i="22"/>
  <c r="C6" i="22"/>
  <c r="G11" i="22"/>
  <c r="G10" i="22"/>
  <c r="G9" i="22"/>
  <c r="G8" i="22"/>
  <c r="G7" i="22"/>
  <c r="G6" i="22"/>
  <c r="G5" i="22"/>
  <c r="E18" i="25" l="1"/>
  <c r="D16" i="25"/>
  <c r="J10" i="25"/>
  <c r="J8" i="25"/>
  <c r="F6" i="25"/>
  <c r="L21" i="31"/>
  <c r="L26" i="30"/>
  <c r="H26" i="30"/>
  <c r="J23" i="30"/>
  <c r="N18" i="30"/>
  <c r="N6" i="30"/>
  <c r="G10" i="34"/>
  <c r="F12" i="39"/>
  <c r="C12" i="40"/>
  <c r="I4" i="42"/>
  <c r="I6" i="42"/>
  <c r="F6" i="42" s="1"/>
  <c r="N27" i="30"/>
  <c r="L9" i="30"/>
  <c r="L8" i="30"/>
  <c r="J5" i="30"/>
  <c r="P21" i="30"/>
  <c r="J9" i="30"/>
  <c r="D9" i="30" s="1"/>
  <c r="H30" i="30"/>
  <c r="L21" i="30"/>
  <c r="H9" i="30"/>
  <c r="F29" i="30"/>
  <c r="P29" i="30"/>
  <c r="N29" i="30"/>
  <c r="P26" i="30"/>
  <c r="P25" i="30"/>
  <c r="P20" i="30"/>
  <c r="N20" i="30"/>
  <c r="H14" i="30"/>
  <c r="P15" i="30"/>
  <c r="H15" i="30"/>
  <c r="H8" i="30"/>
  <c r="F6" i="30"/>
  <c r="L6" i="30"/>
  <c r="F5" i="30"/>
  <c r="J6" i="30"/>
  <c r="H6" i="30"/>
  <c r="C25" i="31"/>
  <c r="J25" i="31" s="1"/>
  <c r="T26" i="31"/>
  <c r="H27" i="31"/>
  <c r="R24" i="31"/>
  <c r="T20" i="31"/>
  <c r="S5" i="29"/>
  <c r="Q5" i="29"/>
  <c r="O5" i="29"/>
  <c r="M5" i="29"/>
  <c r="K5" i="29"/>
  <c r="I5" i="29"/>
  <c r="G5" i="29"/>
  <c r="E5" i="29"/>
  <c r="E10" i="40"/>
  <c r="K8" i="40"/>
  <c r="K9" i="40"/>
  <c r="C6" i="40"/>
  <c r="K11" i="40"/>
  <c r="E6" i="40"/>
  <c r="K12" i="40"/>
  <c r="I6" i="40"/>
  <c r="E12" i="40"/>
  <c r="K14" i="40"/>
  <c r="C8" i="40"/>
  <c r="D22" i="39"/>
  <c r="F14" i="39"/>
  <c r="F8" i="39"/>
  <c r="D18" i="39"/>
  <c r="C12" i="39"/>
  <c r="E18" i="39"/>
  <c r="D8" i="34"/>
  <c r="E8" i="34"/>
  <c r="E16" i="34"/>
  <c r="D10" i="34"/>
  <c r="F16" i="34"/>
  <c r="E10" i="34"/>
  <c r="E18" i="34"/>
  <c r="L7" i="26"/>
  <c r="C16" i="26"/>
  <c r="C11" i="26"/>
  <c r="K12" i="26"/>
  <c r="C14" i="26"/>
  <c r="G12" i="26"/>
  <c r="K14" i="26"/>
  <c r="G6" i="25"/>
  <c r="G4" i="25"/>
  <c r="I6" i="25"/>
  <c r="F4" i="25"/>
  <c r="I14" i="25"/>
  <c r="H6" i="25"/>
  <c r="F20" i="25"/>
  <c r="E20" i="25"/>
  <c r="J6" i="25"/>
  <c r="J4" i="25"/>
  <c r="H8" i="25"/>
  <c r="E6" i="25"/>
  <c r="E4" i="25"/>
  <c r="C4" i="25" s="1"/>
  <c r="J14" i="25"/>
  <c r="D8" i="25"/>
  <c r="D31" i="23"/>
  <c r="D15" i="23"/>
  <c r="F9" i="23"/>
  <c r="D14" i="23"/>
  <c r="D30" i="23"/>
  <c r="D16" i="23"/>
  <c r="F16" i="23"/>
  <c r="D17" i="23"/>
  <c r="F26" i="23"/>
  <c r="D26" i="23"/>
  <c r="D27" i="23"/>
  <c r="D29" i="23"/>
  <c r="I3" i="42"/>
  <c r="G18" i="25"/>
  <c r="T22" i="31"/>
  <c r="P19" i="30"/>
  <c r="N17" i="30"/>
  <c r="F4" i="42"/>
  <c r="C10" i="26"/>
  <c r="F18" i="25"/>
  <c r="F30" i="30"/>
  <c r="J25" i="30"/>
  <c r="N21" i="30"/>
  <c r="F17" i="30"/>
  <c r="H5" i="30"/>
  <c r="D8" i="39"/>
  <c r="C8" i="39" s="1"/>
  <c r="I10" i="40"/>
  <c r="N19" i="30"/>
  <c r="D18" i="34"/>
  <c r="F3" i="42"/>
  <c r="J23" i="31"/>
  <c r="P27" i="30"/>
  <c r="J24" i="30"/>
  <c r="F19" i="30"/>
  <c r="H14" i="25"/>
  <c r="I12" i="40"/>
  <c r="G14" i="25"/>
  <c r="G13" i="26"/>
  <c r="N30" i="30"/>
  <c r="L29" i="30"/>
  <c r="L27" i="30"/>
  <c r="F8" i="34"/>
  <c r="C8" i="34" s="1"/>
  <c r="D16" i="39"/>
  <c r="F22" i="39"/>
  <c r="E8" i="40"/>
  <c r="C14" i="40"/>
  <c r="H16" i="25"/>
  <c r="L11" i="26"/>
  <c r="C4" i="22"/>
  <c r="D7" i="23"/>
  <c r="D20" i="23"/>
  <c r="G16" i="25"/>
  <c r="E14" i="25"/>
  <c r="C12" i="26"/>
  <c r="I13" i="26"/>
  <c r="G16" i="26"/>
  <c r="L30" i="30"/>
  <c r="J29" i="30"/>
  <c r="J27" i="30"/>
  <c r="D26" i="30"/>
  <c r="L20" i="30"/>
  <c r="F18" i="30"/>
  <c r="N5" i="30"/>
  <c r="D16" i="34"/>
  <c r="C16" i="34" s="1"/>
  <c r="E16" i="39"/>
  <c r="I8" i="40"/>
  <c r="E14" i="40"/>
  <c r="E4" i="22"/>
  <c r="J16" i="25"/>
  <c r="C13" i="26"/>
  <c r="D6" i="23"/>
  <c r="D9" i="23"/>
  <c r="D24" i="23"/>
  <c r="H9" i="23"/>
  <c r="J18" i="25"/>
  <c r="F16" i="25"/>
  <c r="D14" i="25"/>
  <c r="K13" i="26"/>
  <c r="J30" i="30"/>
  <c r="H27" i="30"/>
  <c r="D27" i="30" s="1"/>
  <c r="P14" i="30"/>
  <c r="L5" i="30"/>
  <c r="C10" i="40"/>
  <c r="I14" i="40"/>
  <c r="K6" i="40"/>
  <c r="G6" i="40"/>
  <c r="G8" i="40"/>
  <c r="G10" i="40"/>
  <c r="G12" i="40"/>
  <c r="G14" i="40"/>
  <c r="C5" i="40"/>
  <c r="C7" i="40"/>
  <c r="C9" i="40"/>
  <c r="C11" i="40"/>
  <c r="C13" i="40"/>
  <c r="E5" i="40"/>
  <c r="E7" i="40"/>
  <c r="E9" i="40"/>
  <c r="E11" i="40"/>
  <c r="E13" i="40"/>
  <c r="G5" i="40"/>
  <c r="G7" i="40"/>
  <c r="G9" i="40"/>
  <c r="G11" i="40"/>
  <c r="G13" i="40"/>
  <c r="I5" i="40"/>
  <c r="I7" i="40"/>
  <c r="I9" i="40"/>
  <c r="I11" i="40"/>
  <c r="I13" i="40"/>
  <c r="K5" i="40"/>
  <c r="K13" i="40"/>
  <c r="K10" i="40"/>
  <c r="K7" i="40"/>
  <c r="D6" i="39"/>
  <c r="E6" i="39"/>
  <c r="D10" i="39"/>
  <c r="D4" i="39"/>
  <c r="E10" i="39"/>
  <c r="D20" i="39"/>
  <c r="C20" i="39" s="1"/>
  <c r="E4" i="39"/>
  <c r="D14" i="39"/>
  <c r="C14" i="39" s="1"/>
  <c r="E20" i="39"/>
  <c r="F12" i="34"/>
  <c r="F20" i="34"/>
  <c r="G12" i="34"/>
  <c r="G20" i="34"/>
  <c r="D6" i="34"/>
  <c r="D14" i="34"/>
  <c r="D22" i="34"/>
  <c r="E6" i="34"/>
  <c r="E14" i="34"/>
  <c r="E22" i="34"/>
  <c r="F6" i="34"/>
  <c r="D12" i="34"/>
  <c r="F14" i="34"/>
  <c r="D20" i="34"/>
  <c r="F22" i="34"/>
  <c r="D24" i="34"/>
  <c r="E24" i="34"/>
  <c r="F24" i="34"/>
  <c r="D21" i="33"/>
  <c r="E21" i="33"/>
  <c r="F21" i="33"/>
  <c r="E9" i="33"/>
  <c r="F17" i="33"/>
  <c r="E17" i="33"/>
  <c r="F9" i="33"/>
  <c r="G17" i="33"/>
  <c r="G9" i="33"/>
  <c r="F11" i="33"/>
  <c r="F19" i="33"/>
  <c r="G11" i="33"/>
  <c r="G19" i="33"/>
  <c r="D7" i="33"/>
  <c r="D15" i="33"/>
  <c r="E7" i="33"/>
  <c r="E15" i="33"/>
  <c r="D5" i="33"/>
  <c r="F7" i="33"/>
  <c r="D13" i="33"/>
  <c r="F15" i="33"/>
  <c r="D23" i="33"/>
  <c r="E5" i="33"/>
  <c r="E13" i="33"/>
  <c r="E23" i="33"/>
  <c r="F5" i="33"/>
  <c r="D11" i="33"/>
  <c r="F13" i="33"/>
  <c r="D19" i="33"/>
  <c r="F23" i="33"/>
  <c r="F32" i="30"/>
  <c r="H32" i="30"/>
  <c r="J32" i="30"/>
  <c r="F33" i="30"/>
  <c r="H33" i="30"/>
  <c r="J33" i="30"/>
  <c r="N10" i="30"/>
  <c r="F10" i="30"/>
  <c r="H10" i="30"/>
  <c r="L10" i="30"/>
  <c r="J10" i="30"/>
  <c r="F22" i="30"/>
  <c r="L22" i="30"/>
  <c r="H22" i="30"/>
  <c r="J22" i="30"/>
  <c r="N22" i="30"/>
  <c r="F7" i="30"/>
  <c r="H7" i="30"/>
  <c r="N7" i="30"/>
  <c r="J7" i="30"/>
  <c r="L7" i="30"/>
  <c r="H28" i="30"/>
  <c r="F28" i="30"/>
  <c r="J28" i="30"/>
  <c r="L28" i="30"/>
  <c r="N28" i="30"/>
  <c r="J16" i="30"/>
  <c r="L16" i="30"/>
  <c r="N16" i="30"/>
  <c r="H16" i="30"/>
  <c r="F16" i="30"/>
  <c r="F4" i="30"/>
  <c r="H4" i="30"/>
  <c r="J4" i="30"/>
  <c r="L4" i="30"/>
  <c r="N4" i="30"/>
  <c r="P24" i="30"/>
  <c r="P23" i="30"/>
  <c r="P22" i="30"/>
  <c r="F15" i="30"/>
  <c r="F14" i="30"/>
  <c r="H13" i="30"/>
  <c r="H12" i="30"/>
  <c r="H11" i="30"/>
  <c r="J12" i="30"/>
  <c r="N25" i="30"/>
  <c r="N24" i="30"/>
  <c r="N23" i="30"/>
  <c r="F13" i="30"/>
  <c r="F12" i="30"/>
  <c r="F11" i="30"/>
  <c r="J13" i="30"/>
  <c r="J11" i="30"/>
  <c r="L25" i="30"/>
  <c r="L24" i="30"/>
  <c r="L23" i="30"/>
  <c r="P18" i="30"/>
  <c r="P17" i="30"/>
  <c r="P16" i="30"/>
  <c r="P13" i="30"/>
  <c r="H25" i="30"/>
  <c r="H24" i="30"/>
  <c r="H23" i="30"/>
  <c r="J21" i="30"/>
  <c r="J20" i="30"/>
  <c r="L19" i="30"/>
  <c r="L18" i="30"/>
  <c r="L17" i="30"/>
  <c r="N15" i="30"/>
  <c r="N14" i="30"/>
  <c r="P12" i="30"/>
  <c r="P11" i="30"/>
  <c r="P10" i="30"/>
  <c r="H21" i="30"/>
  <c r="H20" i="30"/>
  <c r="J19" i="30"/>
  <c r="J18" i="30"/>
  <c r="J17" i="30"/>
  <c r="L15" i="30"/>
  <c r="L14" i="30"/>
  <c r="N13" i="30"/>
  <c r="N12" i="30"/>
  <c r="N11" i="30"/>
  <c r="P7" i="30"/>
  <c r="P28" i="30"/>
  <c r="P4" i="30"/>
  <c r="L32" i="30"/>
  <c r="L33" i="30"/>
  <c r="N32" i="30"/>
  <c r="N33" i="30"/>
  <c r="C31" i="30"/>
  <c r="P31" i="30" s="1"/>
  <c r="P17" i="31"/>
  <c r="L17" i="31"/>
  <c r="P12" i="31"/>
  <c r="H21" i="31"/>
  <c r="R22" i="31"/>
  <c r="N22" i="31"/>
  <c r="F21" i="31"/>
  <c r="P22" i="31"/>
  <c r="P21" i="31"/>
  <c r="T17" i="31"/>
  <c r="J21" i="31"/>
  <c r="L22" i="31"/>
  <c r="R21" i="31"/>
  <c r="R15" i="31"/>
  <c r="H12" i="31"/>
  <c r="P30" i="31"/>
  <c r="R9" i="31"/>
  <c r="J30" i="31"/>
  <c r="R12" i="31"/>
  <c r="T16" i="31"/>
  <c r="R8" i="31"/>
  <c r="R6" i="31"/>
  <c r="R16" i="31"/>
  <c r="H8" i="31"/>
  <c r="P6" i="31"/>
  <c r="R27" i="31"/>
  <c r="R25" i="31"/>
  <c r="P16" i="31"/>
  <c r="F8" i="31"/>
  <c r="F6" i="31"/>
  <c r="R26" i="31"/>
  <c r="P23" i="31"/>
  <c r="P5" i="31"/>
  <c r="N26" i="31"/>
  <c r="P20" i="31"/>
  <c r="T8" i="31"/>
  <c r="T6" i="31"/>
  <c r="J26" i="31"/>
  <c r="L11" i="31"/>
  <c r="H30" i="31"/>
  <c r="H26" i="31"/>
  <c r="P25" i="31"/>
  <c r="N20" i="31"/>
  <c r="P15" i="31"/>
  <c r="R14" i="31"/>
  <c r="F30" i="31"/>
  <c r="F26" i="31"/>
  <c r="H25" i="31"/>
  <c r="R23" i="31"/>
  <c r="L20" i="31"/>
  <c r="R17" i="31"/>
  <c r="N15" i="31"/>
  <c r="P14" i="31"/>
  <c r="H23" i="31"/>
  <c r="J15" i="31"/>
  <c r="P29" i="31"/>
  <c r="P26" i="31"/>
  <c r="P24" i="31"/>
  <c r="J17" i="31"/>
  <c r="H15" i="31"/>
  <c r="P13" i="31"/>
  <c r="P9" i="31"/>
  <c r="P8" i="31"/>
  <c r="P7" i="31"/>
  <c r="L6" i="31"/>
  <c r="P18" i="31"/>
  <c r="H17" i="31"/>
  <c r="T15" i="31"/>
  <c r="F15" i="31"/>
  <c r="L13" i="31"/>
  <c r="N9" i="31"/>
  <c r="J8" i="31"/>
  <c r="N7" i="31"/>
  <c r="J6" i="31"/>
  <c r="L24" i="31"/>
  <c r="L30" i="31"/>
  <c r="J24" i="31"/>
  <c r="R20" i="31"/>
  <c r="F17" i="31"/>
  <c r="J13" i="31"/>
  <c r="P11" i="31"/>
  <c r="L9" i="31"/>
  <c r="H6" i="31"/>
  <c r="R32" i="31"/>
  <c r="T32" i="31"/>
  <c r="R31" i="31"/>
  <c r="F32" i="31"/>
  <c r="T31" i="31"/>
  <c r="H32" i="31"/>
  <c r="L10" i="31"/>
  <c r="N10" i="31"/>
  <c r="P10" i="31"/>
  <c r="R10" i="31"/>
  <c r="H10" i="31"/>
  <c r="J10" i="31"/>
  <c r="N19" i="31"/>
  <c r="P19" i="31"/>
  <c r="F19" i="31"/>
  <c r="R19" i="31"/>
  <c r="H19" i="31"/>
  <c r="T19" i="31"/>
  <c r="J19" i="31"/>
  <c r="L19" i="31"/>
  <c r="P28" i="31"/>
  <c r="F28" i="31"/>
  <c r="R28" i="31"/>
  <c r="J28" i="31"/>
  <c r="L28" i="31"/>
  <c r="N28" i="31"/>
  <c r="H28" i="31"/>
  <c r="P4" i="31"/>
  <c r="R4" i="31"/>
  <c r="F4" i="31"/>
  <c r="H4" i="31"/>
  <c r="J4" i="31"/>
  <c r="L4" i="31"/>
  <c r="N4" i="31"/>
  <c r="N29" i="31"/>
  <c r="F27" i="31"/>
  <c r="F16" i="31"/>
  <c r="T14" i="31"/>
  <c r="F14" i="31"/>
  <c r="R29" i="31"/>
  <c r="F25" i="31"/>
  <c r="N24" i="31"/>
  <c r="F23" i="31"/>
  <c r="R18" i="31"/>
  <c r="N13" i="31"/>
  <c r="T12" i="31"/>
  <c r="F12" i="31"/>
  <c r="N11" i="31"/>
  <c r="T10" i="31"/>
  <c r="R7" i="31"/>
  <c r="R5" i="31"/>
  <c r="N5" i="31"/>
  <c r="T4" i="31"/>
  <c r="H13" i="31"/>
  <c r="H11" i="31"/>
  <c r="L7" i="31"/>
  <c r="L5" i="31"/>
  <c r="P27" i="31"/>
  <c r="N14" i="31"/>
  <c r="R30" i="31"/>
  <c r="J29" i="31"/>
  <c r="L27" i="31"/>
  <c r="N25" i="31"/>
  <c r="F24" i="31"/>
  <c r="N23" i="31"/>
  <c r="H22" i="31"/>
  <c r="H20" i="31"/>
  <c r="J18" i="31"/>
  <c r="L16" i="31"/>
  <c r="L14" i="31"/>
  <c r="F13" i="31"/>
  <c r="N12" i="31"/>
  <c r="T11" i="31"/>
  <c r="F11" i="31"/>
  <c r="H9" i="31"/>
  <c r="J7" i="31"/>
  <c r="J5" i="31"/>
  <c r="N18" i="31"/>
  <c r="H29" i="31"/>
  <c r="J27" i="31"/>
  <c r="L25" i="31"/>
  <c r="L23" i="31"/>
  <c r="F22" i="31"/>
  <c r="N21" i="31"/>
  <c r="F20" i="31"/>
  <c r="H18" i="31"/>
  <c r="J16" i="31"/>
  <c r="J14" i="31"/>
  <c r="L12" i="31"/>
  <c r="T9" i="31"/>
  <c r="F9" i="31"/>
  <c r="N8" i="31"/>
  <c r="T7" i="31"/>
  <c r="H7" i="31"/>
  <c r="H5" i="31"/>
  <c r="L29" i="31"/>
  <c r="N27" i="31"/>
  <c r="H24" i="31"/>
  <c r="L18" i="31"/>
  <c r="N16" i="31"/>
  <c r="T13" i="31"/>
  <c r="T18" i="31"/>
  <c r="T5" i="31"/>
  <c r="J31" i="31"/>
  <c r="P32" i="31"/>
  <c r="H33" i="31"/>
  <c r="L31" i="31"/>
  <c r="J33" i="31"/>
  <c r="N31" i="31"/>
  <c r="L33" i="31"/>
  <c r="P31" i="31"/>
  <c r="N33" i="31"/>
  <c r="J32" i="31"/>
  <c r="R33" i="31"/>
  <c r="P33" i="31"/>
  <c r="F31" i="31"/>
  <c r="L32" i="31"/>
  <c r="F33" i="31"/>
  <c r="U8" i="28"/>
  <c r="U18" i="28"/>
  <c r="U26" i="28"/>
  <c r="U33" i="28"/>
  <c r="U40" i="28"/>
  <c r="U51" i="28"/>
  <c r="U57" i="28"/>
  <c r="U63" i="28"/>
  <c r="U64" i="28"/>
  <c r="Q5" i="28"/>
  <c r="M5" i="28"/>
  <c r="O5" i="28"/>
  <c r="U9" i="28"/>
  <c r="U19" i="28"/>
  <c r="U29" i="28"/>
  <c r="U43" i="28"/>
  <c r="U45" i="28"/>
  <c r="U65" i="28"/>
  <c r="U53" i="28"/>
  <c r="U72" i="28"/>
  <c r="U12" i="28"/>
  <c r="U22" i="28"/>
  <c r="U27" i="28"/>
  <c r="U44" i="28"/>
  <c r="U37" i="28"/>
  <c r="U54" i="28"/>
  <c r="U56" i="28"/>
  <c r="U67" i="28"/>
  <c r="K5" i="28"/>
  <c r="U30" i="28"/>
  <c r="U47" i="28"/>
  <c r="U69" i="28"/>
  <c r="U13" i="28"/>
  <c r="U14" i="28"/>
  <c r="U24" i="28"/>
  <c r="U28" i="28"/>
  <c r="U39" i="28"/>
  <c r="U46" i="28"/>
  <c r="U55" i="28"/>
  <c r="U66" i="28"/>
  <c r="U71" i="28"/>
  <c r="U50" i="28"/>
  <c r="U15" i="28"/>
  <c r="U17" i="28"/>
  <c r="U23" i="28"/>
  <c r="U31" i="28"/>
  <c r="U41" i="28"/>
  <c r="U35" i="28"/>
  <c r="U73" i="28"/>
  <c r="U68" i="28"/>
  <c r="U70" i="28"/>
  <c r="U21" i="28"/>
  <c r="U38" i="28"/>
  <c r="U61" i="28"/>
  <c r="U7" i="28"/>
  <c r="U11" i="28"/>
  <c r="U25" i="28"/>
  <c r="U32" i="28"/>
  <c r="U42" i="28"/>
  <c r="U49" i="28"/>
  <c r="U58" i="28"/>
  <c r="U62" i="28"/>
  <c r="I5" i="28"/>
  <c r="G5" i="28"/>
  <c r="E5" i="28"/>
  <c r="S5" i="28"/>
  <c r="C5" i="28"/>
  <c r="C9" i="26"/>
  <c r="G11" i="26"/>
  <c r="C8" i="26"/>
  <c r="G10" i="26"/>
  <c r="I11" i="26"/>
  <c r="L13" i="26"/>
  <c r="C15" i="26"/>
  <c r="C7" i="26"/>
  <c r="G9" i="26"/>
  <c r="I10" i="26"/>
  <c r="G8" i="26"/>
  <c r="I9" i="26"/>
  <c r="G15" i="26"/>
  <c r="G7" i="26"/>
  <c r="I8" i="26"/>
  <c r="I15" i="26"/>
  <c r="I7" i="26"/>
  <c r="G14" i="26"/>
  <c r="D22" i="25"/>
  <c r="G22" i="25"/>
  <c r="F22" i="25"/>
  <c r="E22" i="25"/>
  <c r="F12" i="25"/>
  <c r="G10" i="25"/>
  <c r="I20" i="25"/>
  <c r="E12" i="25"/>
  <c r="F10" i="25"/>
  <c r="G8" i="25"/>
  <c r="H20" i="25"/>
  <c r="I18" i="25"/>
  <c r="D12" i="25"/>
  <c r="E10" i="25"/>
  <c r="F8" i="25"/>
  <c r="J20" i="25"/>
  <c r="G20" i="25"/>
  <c r="H18" i="25"/>
  <c r="I16" i="25"/>
  <c r="D10" i="25"/>
  <c r="E8" i="25"/>
  <c r="J12" i="25"/>
  <c r="I12" i="25"/>
  <c r="H12" i="25"/>
  <c r="I10" i="25"/>
  <c r="I16" i="26"/>
  <c r="H22" i="25"/>
  <c r="D10" i="23"/>
  <c r="D21" i="23"/>
  <c r="D12" i="23"/>
  <c r="D22" i="23"/>
  <c r="D32" i="23"/>
  <c r="F21" i="23"/>
  <c r="H26" i="23"/>
  <c r="F30" i="23"/>
  <c r="F7" i="23"/>
  <c r="H15" i="23"/>
  <c r="F20" i="23"/>
  <c r="H7" i="23"/>
  <c r="F12" i="23"/>
  <c r="H20" i="23"/>
  <c r="F23" i="23"/>
  <c r="H30" i="23"/>
  <c r="F27" i="23"/>
  <c r="F31" i="23"/>
  <c r="H12" i="23"/>
  <c r="H23" i="23"/>
  <c r="H16" i="23"/>
  <c r="H27" i="23"/>
  <c r="H31" i="23"/>
  <c r="F6" i="23"/>
  <c r="H14" i="23"/>
  <c r="F17" i="23"/>
  <c r="H24" i="23"/>
  <c r="F29" i="23"/>
  <c r="H17" i="23"/>
  <c r="F22" i="23"/>
  <c r="H29" i="23"/>
  <c r="F32" i="23"/>
  <c r="H21" i="23"/>
  <c r="F24" i="23"/>
  <c r="H6" i="23"/>
  <c r="F10" i="23"/>
  <c r="H10" i="23"/>
  <c r="F15" i="23"/>
  <c r="H22" i="23"/>
  <c r="G4" i="22"/>
  <c r="D17" i="30" l="1"/>
  <c r="C10" i="34"/>
  <c r="D6" i="30"/>
  <c r="D29" i="30"/>
  <c r="D8" i="30"/>
  <c r="D5" i="30"/>
  <c r="D25" i="30"/>
  <c r="D22" i="30"/>
  <c r="D21" i="30"/>
  <c r="D20" i="30"/>
  <c r="D32" i="31"/>
  <c r="D33" i="31"/>
  <c r="D28" i="31"/>
  <c r="D27" i="31"/>
  <c r="D26" i="31"/>
  <c r="T25" i="31"/>
  <c r="D25" i="31" s="1"/>
  <c r="D24" i="31"/>
  <c r="D23" i="31"/>
  <c r="D22" i="31"/>
  <c r="D21" i="31"/>
  <c r="D20" i="31"/>
  <c r="D17" i="31"/>
  <c r="D7" i="31"/>
  <c r="D5" i="31"/>
  <c r="D6" i="31"/>
  <c r="C16" i="39"/>
  <c r="C18" i="39"/>
  <c r="C18" i="34"/>
  <c r="C6" i="25"/>
  <c r="C16" i="25"/>
  <c r="D18" i="31"/>
  <c r="D4" i="31"/>
  <c r="D18" i="30"/>
  <c r="C20" i="25"/>
  <c r="D16" i="31"/>
  <c r="D19" i="30"/>
  <c r="C6" i="34"/>
  <c r="C18" i="25"/>
  <c r="D31" i="31"/>
  <c r="C12" i="34"/>
  <c r="D9" i="31"/>
  <c r="D11" i="31"/>
  <c r="D10" i="31"/>
  <c r="D30" i="31"/>
  <c r="D14" i="30"/>
  <c r="D15" i="31"/>
  <c r="D8" i="31"/>
  <c r="D7" i="30"/>
  <c r="C9" i="33"/>
  <c r="D4" i="23"/>
  <c r="D23" i="30"/>
  <c r="C17" i="33"/>
  <c r="G4" i="40"/>
  <c r="D30" i="30"/>
  <c r="C8" i="25"/>
  <c r="D29" i="31"/>
  <c r="D13" i="31"/>
  <c r="D12" i="31"/>
  <c r="D14" i="31"/>
  <c r="D19" i="31"/>
  <c r="D24" i="30"/>
  <c r="C19" i="33"/>
  <c r="C14" i="25"/>
  <c r="K4" i="40"/>
  <c r="I4" i="40"/>
  <c r="E4" i="40"/>
  <c r="C4" i="40"/>
  <c r="C22" i="39"/>
  <c r="C4" i="39"/>
  <c r="C10" i="39"/>
  <c r="C6" i="39"/>
  <c r="C20" i="34"/>
  <c r="C14" i="34"/>
  <c r="C22" i="34"/>
  <c r="C24" i="34"/>
  <c r="C21" i="33"/>
  <c r="C11" i="33"/>
  <c r="C5" i="33"/>
  <c r="C15" i="33"/>
  <c r="C23" i="33"/>
  <c r="C7" i="33"/>
  <c r="C13" i="33"/>
  <c r="D32" i="30"/>
  <c r="D16" i="30"/>
  <c r="D11" i="30"/>
  <c r="D12" i="30"/>
  <c r="D28" i="30"/>
  <c r="D15" i="30"/>
  <c r="D4" i="30"/>
  <c r="D13" i="30"/>
  <c r="D10" i="30"/>
  <c r="N31" i="30"/>
  <c r="L31" i="30"/>
  <c r="J31" i="30"/>
  <c r="H31" i="30"/>
  <c r="F31" i="30"/>
  <c r="D33" i="30"/>
  <c r="U5" i="28"/>
  <c r="C22" i="25"/>
  <c r="C12" i="25"/>
  <c r="C10" i="25"/>
  <c r="H4" i="23"/>
  <c r="F4" i="23"/>
  <c r="D31" i="30" l="1"/>
  <c r="I28" i="19" l="1"/>
  <c r="H28" i="19"/>
  <c r="G28" i="19"/>
  <c r="F28" i="19"/>
  <c r="E28" i="19"/>
  <c r="D28" i="19"/>
  <c r="J27" i="19"/>
  <c r="N28" i="19" s="1"/>
  <c r="D12" i="19"/>
  <c r="E12" i="19"/>
  <c r="F12" i="19"/>
  <c r="G12" i="19"/>
  <c r="H12" i="19"/>
  <c r="I12" i="19"/>
  <c r="K12" i="19"/>
  <c r="L12" i="19"/>
  <c r="M12" i="19"/>
  <c r="N12" i="19"/>
  <c r="D14" i="19"/>
  <c r="E14" i="19"/>
  <c r="F14" i="19"/>
  <c r="G14" i="19"/>
  <c r="H14" i="19"/>
  <c r="I14" i="19"/>
  <c r="K14" i="19"/>
  <c r="L14" i="19"/>
  <c r="M14" i="19"/>
  <c r="N14" i="19"/>
  <c r="D16" i="19"/>
  <c r="E16" i="19"/>
  <c r="G16" i="19"/>
  <c r="H16" i="19"/>
  <c r="I16" i="19"/>
  <c r="K16" i="19"/>
  <c r="L16" i="19"/>
  <c r="M16" i="19"/>
  <c r="N16" i="19"/>
  <c r="D18" i="19"/>
  <c r="E18" i="19"/>
  <c r="F18" i="19"/>
  <c r="G18" i="19"/>
  <c r="H18" i="19"/>
  <c r="I18" i="19"/>
  <c r="K18" i="19"/>
  <c r="L18" i="19"/>
  <c r="M18" i="19"/>
  <c r="N18" i="19"/>
  <c r="D20" i="19"/>
  <c r="E20" i="19"/>
  <c r="F20" i="19"/>
  <c r="G20" i="19"/>
  <c r="H20" i="19"/>
  <c r="I20" i="19"/>
  <c r="K20" i="19"/>
  <c r="L20" i="19"/>
  <c r="M20" i="19"/>
  <c r="N20" i="19"/>
  <c r="D22" i="19"/>
  <c r="E22" i="19"/>
  <c r="F22" i="19"/>
  <c r="G22" i="19"/>
  <c r="H22" i="19"/>
  <c r="I22" i="19"/>
  <c r="K22" i="19"/>
  <c r="L22" i="19"/>
  <c r="M22" i="19"/>
  <c r="N22" i="19"/>
  <c r="D24" i="19"/>
  <c r="E24" i="19"/>
  <c r="F24" i="19"/>
  <c r="G24" i="19"/>
  <c r="H24" i="19"/>
  <c r="I24" i="19"/>
  <c r="K24" i="19"/>
  <c r="L24" i="19"/>
  <c r="M24" i="19"/>
  <c r="N24" i="19"/>
  <c r="J25" i="19"/>
  <c r="K26" i="19" s="1"/>
  <c r="D26" i="19"/>
  <c r="E26" i="19"/>
  <c r="F26" i="19"/>
  <c r="G26" i="19"/>
  <c r="H26" i="19"/>
  <c r="I26" i="19"/>
  <c r="M26" i="19"/>
  <c r="I30" i="19"/>
  <c r="H30" i="19"/>
  <c r="G30" i="19"/>
  <c r="F30" i="19"/>
  <c r="E30" i="19"/>
  <c r="D30" i="19"/>
  <c r="N30" i="19"/>
  <c r="F13" i="18"/>
  <c r="G13" i="18" s="1"/>
  <c r="B13" i="18"/>
  <c r="F12" i="18"/>
  <c r="B12" i="18"/>
  <c r="G12" i="18" s="1"/>
  <c r="F11" i="18"/>
  <c r="B11" i="18"/>
  <c r="F10" i="18"/>
  <c r="B10" i="18"/>
  <c r="F9" i="18"/>
  <c r="B9" i="18"/>
  <c r="G9" i="18" s="1"/>
  <c r="F8" i="18"/>
  <c r="B8" i="18"/>
  <c r="F7" i="18"/>
  <c r="B7" i="18"/>
  <c r="F6" i="18"/>
  <c r="B6" i="18"/>
  <c r="F5" i="18"/>
  <c r="B5" i="18"/>
  <c r="D11" i="15"/>
  <c r="D12" i="15"/>
  <c r="D10" i="15"/>
  <c r="D9" i="15"/>
  <c r="D8" i="15"/>
  <c r="D7" i="15"/>
  <c r="D6" i="15"/>
  <c r="D5" i="15"/>
  <c r="D4" i="15"/>
  <c r="AE31" i="12"/>
  <c r="AE33" i="12"/>
  <c r="AE24" i="12"/>
  <c r="AE25" i="12"/>
  <c r="AE34" i="12"/>
  <c r="AE18" i="12"/>
  <c r="AE47" i="12"/>
  <c r="AE10" i="12"/>
  <c r="AE8" i="12"/>
  <c r="AE46" i="12"/>
  <c r="AE12" i="12"/>
  <c r="AE28" i="12"/>
  <c r="AE32" i="12"/>
  <c r="AE45" i="12"/>
  <c r="AE22" i="12"/>
  <c r="J14" i="11"/>
  <c r="G14" i="11"/>
  <c r="D14" i="11"/>
  <c r="J13" i="11"/>
  <c r="G13" i="11"/>
  <c r="D13" i="11"/>
  <c r="J12" i="11"/>
  <c r="G12" i="11"/>
  <c r="B12" i="11"/>
  <c r="D12" i="11" s="1"/>
  <c r="J11" i="11"/>
  <c r="G11" i="11"/>
  <c r="B11" i="11"/>
  <c r="D11" i="11" s="1"/>
  <c r="J10" i="11"/>
  <c r="G10" i="11"/>
  <c r="B10" i="11"/>
  <c r="D10" i="11" s="1"/>
  <c r="J9" i="11"/>
  <c r="G9" i="11"/>
  <c r="B9" i="11"/>
  <c r="D9" i="11" s="1"/>
  <c r="J8" i="11"/>
  <c r="G8" i="11"/>
  <c r="B8" i="11"/>
  <c r="D8" i="11" s="1"/>
  <c r="J7" i="11"/>
  <c r="G7" i="11"/>
  <c r="B7" i="11"/>
  <c r="D7" i="11" s="1"/>
  <c r="J6" i="11"/>
  <c r="G6" i="11"/>
  <c r="B6" i="11"/>
  <c r="D6" i="11" s="1"/>
  <c r="J5" i="11"/>
  <c r="G5" i="11"/>
  <c r="B5" i="11"/>
  <c r="D5" i="11" s="1"/>
  <c r="BS41" i="9"/>
  <c r="BS28" i="9"/>
  <c r="BS44" i="9"/>
  <c r="BS21" i="9"/>
  <c r="BS15" i="9"/>
  <c r="BS29" i="9"/>
  <c r="BS25" i="9"/>
  <c r="BS6" i="9"/>
  <c r="BS46" i="9"/>
  <c r="BS5" i="9"/>
  <c r="B13" i="8"/>
  <c r="B12" i="8"/>
  <c r="B11" i="8"/>
  <c r="B10" i="8"/>
  <c r="B9" i="8"/>
  <c r="B8" i="8"/>
  <c r="B7" i="8"/>
  <c r="B6" i="8"/>
  <c r="B5" i="8"/>
  <c r="M31" i="7"/>
  <c r="L31" i="7"/>
  <c r="K31" i="7"/>
  <c r="M29" i="7"/>
  <c r="L29" i="7"/>
  <c r="K29" i="7"/>
  <c r="M27" i="7"/>
  <c r="L27" i="7"/>
  <c r="K27" i="7"/>
  <c r="M25" i="7"/>
  <c r="L25" i="7"/>
  <c r="K25" i="7"/>
  <c r="M23" i="7"/>
  <c r="L23" i="7"/>
  <c r="K23" i="7"/>
  <c r="J31" i="7"/>
  <c r="I31" i="7"/>
  <c r="H31" i="7"/>
  <c r="J29" i="7"/>
  <c r="I29" i="7"/>
  <c r="H29" i="7"/>
  <c r="J27" i="7"/>
  <c r="I27" i="7"/>
  <c r="H27" i="7"/>
  <c r="J25" i="7"/>
  <c r="I25" i="7"/>
  <c r="H25" i="7"/>
  <c r="J23" i="7"/>
  <c r="I23" i="7"/>
  <c r="H23" i="7"/>
  <c r="G31" i="7"/>
  <c r="F31" i="7"/>
  <c r="E31" i="7"/>
  <c r="G29" i="7"/>
  <c r="F29" i="7"/>
  <c r="E29" i="7"/>
  <c r="G27" i="7"/>
  <c r="F27" i="7"/>
  <c r="E27" i="7"/>
  <c r="G25" i="7"/>
  <c r="F25" i="7"/>
  <c r="E25" i="7"/>
  <c r="G23" i="7"/>
  <c r="F23" i="7"/>
  <c r="E23" i="7"/>
  <c r="D31" i="7"/>
  <c r="C31" i="7"/>
  <c r="B31" i="7"/>
  <c r="D29" i="7"/>
  <c r="C29" i="7"/>
  <c r="B29" i="7"/>
  <c r="D27" i="7"/>
  <c r="C27" i="7"/>
  <c r="B27" i="7"/>
  <c r="D25" i="7"/>
  <c r="C25" i="7"/>
  <c r="B25" i="7"/>
  <c r="D23" i="7"/>
  <c r="C23" i="7"/>
  <c r="B23" i="7"/>
  <c r="M16" i="7"/>
  <c r="L16" i="7"/>
  <c r="K16" i="7"/>
  <c r="M14" i="7"/>
  <c r="L14" i="7"/>
  <c r="K14" i="7"/>
  <c r="M12" i="7"/>
  <c r="L12" i="7"/>
  <c r="K12" i="7"/>
  <c r="M10" i="7"/>
  <c r="L10" i="7"/>
  <c r="K10" i="7"/>
  <c r="M8" i="7"/>
  <c r="L8" i="7"/>
  <c r="K8" i="7"/>
  <c r="J16" i="7"/>
  <c r="I16" i="7"/>
  <c r="H16" i="7"/>
  <c r="J14" i="7"/>
  <c r="I14" i="7"/>
  <c r="H14" i="7"/>
  <c r="J12" i="7"/>
  <c r="I12" i="7"/>
  <c r="H12" i="7"/>
  <c r="J10" i="7"/>
  <c r="I10" i="7"/>
  <c r="H10" i="7"/>
  <c r="J8" i="7"/>
  <c r="I8" i="7"/>
  <c r="H8" i="7"/>
  <c r="H6" i="7"/>
  <c r="G16" i="7"/>
  <c r="F16" i="7"/>
  <c r="E16" i="7"/>
  <c r="G14" i="7"/>
  <c r="F14" i="7"/>
  <c r="E14" i="7"/>
  <c r="G12" i="7"/>
  <c r="F12" i="7"/>
  <c r="E12" i="7"/>
  <c r="G10" i="7"/>
  <c r="F10" i="7"/>
  <c r="E10" i="7"/>
  <c r="G8" i="7"/>
  <c r="F8" i="7"/>
  <c r="E8" i="7"/>
  <c r="D16" i="7"/>
  <c r="D14" i="7"/>
  <c r="D12" i="7"/>
  <c r="D10" i="7"/>
  <c r="D8" i="7"/>
  <c r="C16" i="7"/>
  <c r="C14" i="7"/>
  <c r="C12" i="7"/>
  <c r="C10" i="7"/>
  <c r="C8" i="7"/>
  <c r="B16" i="7"/>
  <c r="B14" i="7"/>
  <c r="B12" i="7"/>
  <c r="B10" i="7"/>
  <c r="B8" i="7"/>
  <c r="M21" i="7"/>
  <c r="L21" i="7"/>
  <c r="K21" i="7"/>
  <c r="J21" i="7"/>
  <c r="I21" i="7"/>
  <c r="H21" i="7"/>
  <c r="G21" i="7"/>
  <c r="F21" i="7"/>
  <c r="E21" i="7"/>
  <c r="D21" i="7"/>
  <c r="C21" i="7"/>
  <c r="B21" i="7"/>
  <c r="M6" i="7"/>
  <c r="L6" i="7"/>
  <c r="K6" i="7"/>
  <c r="J6" i="7"/>
  <c r="I6" i="7"/>
  <c r="G6" i="7"/>
  <c r="F6" i="7"/>
  <c r="E6" i="7"/>
  <c r="D6" i="7"/>
  <c r="C6" i="7"/>
  <c r="B6" i="7"/>
  <c r="J4" i="6"/>
  <c r="H4" i="6"/>
  <c r="F4" i="6"/>
  <c r="B4" i="6"/>
  <c r="J4" i="5"/>
  <c r="K25" i="5" s="1"/>
  <c r="H4" i="5"/>
  <c r="I21" i="5" s="1"/>
  <c r="F4" i="5"/>
  <c r="G19" i="5" s="1"/>
  <c r="D4" i="5"/>
  <c r="E24" i="5" s="1"/>
  <c r="B4" i="5"/>
  <c r="C22" i="5" s="1"/>
  <c r="P24" i="3"/>
  <c r="M24" i="3"/>
  <c r="J24" i="3"/>
  <c r="G24" i="3"/>
  <c r="D24" i="3"/>
  <c r="P22" i="3"/>
  <c r="M22" i="3"/>
  <c r="J22" i="3"/>
  <c r="G22" i="3"/>
  <c r="D22" i="3"/>
  <c r="P23" i="3"/>
  <c r="M23" i="3"/>
  <c r="J23" i="3"/>
  <c r="G23" i="3"/>
  <c r="D23" i="3"/>
  <c r="P14" i="3"/>
  <c r="M14" i="3"/>
  <c r="J14" i="3"/>
  <c r="G14" i="3"/>
  <c r="D14" i="3"/>
  <c r="P19" i="3"/>
  <c r="M19" i="3"/>
  <c r="J19" i="3"/>
  <c r="G19" i="3"/>
  <c r="D19" i="3"/>
  <c r="P21" i="3"/>
  <c r="M21" i="3"/>
  <c r="J21" i="3"/>
  <c r="G21" i="3"/>
  <c r="D21" i="3"/>
  <c r="P17" i="3"/>
  <c r="M17" i="3"/>
  <c r="J17" i="3"/>
  <c r="G17" i="3"/>
  <c r="D17" i="3"/>
  <c r="P18" i="3"/>
  <c r="M18" i="3"/>
  <c r="J18" i="3"/>
  <c r="G18" i="3"/>
  <c r="D18" i="3"/>
  <c r="P20" i="3"/>
  <c r="M20" i="3"/>
  <c r="J20" i="3"/>
  <c r="G20" i="3"/>
  <c r="D20" i="3"/>
  <c r="P15" i="3"/>
  <c r="M15" i="3"/>
  <c r="J15" i="3"/>
  <c r="G15" i="3"/>
  <c r="D15" i="3"/>
  <c r="P16" i="3"/>
  <c r="M16" i="3"/>
  <c r="J16" i="3"/>
  <c r="G16" i="3"/>
  <c r="D16" i="3"/>
  <c r="P13" i="3"/>
  <c r="M13" i="3"/>
  <c r="J13" i="3"/>
  <c r="G13" i="3"/>
  <c r="D13" i="3"/>
  <c r="P11" i="3"/>
  <c r="M11" i="3"/>
  <c r="J11" i="3"/>
  <c r="G11" i="3"/>
  <c r="D11" i="3"/>
  <c r="P9" i="3"/>
  <c r="M9" i="3"/>
  <c r="J9" i="3"/>
  <c r="G9" i="3"/>
  <c r="D9" i="3"/>
  <c r="P12" i="3"/>
  <c r="M12" i="3"/>
  <c r="J12" i="3"/>
  <c r="G12" i="3"/>
  <c r="D12" i="3"/>
  <c r="P10" i="3"/>
  <c r="M10" i="3"/>
  <c r="J10" i="3"/>
  <c r="G10" i="3"/>
  <c r="D10" i="3"/>
  <c r="P8" i="3"/>
  <c r="M8" i="3"/>
  <c r="J8" i="3"/>
  <c r="G8" i="3"/>
  <c r="D8" i="3"/>
  <c r="P7" i="3"/>
  <c r="M7" i="3"/>
  <c r="J7" i="3"/>
  <c r="G7" i="3"/>
  <c r="D7" i="3"/>
  <c r="P6" i="3"/>
  <c r="M6" i="3"/>
  <c r="J6" i="3"/>
  <c r="G6" i="3"/>
  <c r="D6" i="3"/>
  <c r="O5" i="3"/>
  <c r="N5" i="3"/>
  <c r="L5" i="3"/>
  <c r="K5" i="3"/>
  <c r="I5" i="3"/>
  <c r="H5" i="3"/>
  <c r="F5" i="3"/>
  <c r="E5" i="3"/>
  <c r="C5" i="3"/>
  <c r="D5" i="3" s="1"/>
  <c r="B5" i="3"/>
  <c r="J13" i="2"/>
  <c r="G13" i="2"/>
  <c r="D13" i="2"/>
  <c r="J12" i="2"/>
  <c r="G12" i="2"/>
  <c r="C12" i="2"/>
  <c r="B12" i="2"/>
  <c r="J11" i="2"/>
  <c r="G11" i="2"/>
  <c r="C11" i="2"/>
  <c r="B11" i="2"/>
  <c r="J10" i="2"/>
  <c r="G10" i="2"/>
  <c r="C10" i="2"/>
  <c r="B10" i="2"/>
  <c r="J9" i="2"/>
  <c r="G9" i="2"/>
  <c r="C9" i="2"/>
  <c r="B9" i="2"/>
  <c r="J8" i="2"/>
  <c r="G8" i="2"/>
  <c r="C8" i="2"/>
  <c r="B8" i="2"/>
  <c r="J7" i="2"/>
  <c r="G7" i="2"/>
  <c r="C7" i="2"/>
  <c r="B7" i="2"/>
  <c r="J6" i="2"/>
  <c r="G6" i="2"/>
  <c r="C6" i="2"/>
  <c r="B6" i="2"/>
  <c r="J5" i="2"/>
  <c r="G5" i="2"/>
  <c r="C5" i="2"/>
  <c r="B5" i="2"/>
  <c r="J4" i="2"/>
  <c r="G4" i="2"/>
  <c r="B4" i="2"/>
  <c r="U4" i="1"/>
  <c r="S4" i="1"/>
  <c r="T11" i="1" s="1"/>
  <c r="Q4" i="1"/>
  <c r="R11" i="1" s="1"/>
  <c r="O4" i="1"/>
  <c r="P11" i="1" s="1"/>
  <c r="N4" i="1"/>
  <c r="M4" i="1"/>
  <c r="C12" i="19" l="1"/>
  <c r="G5" i="18"/>
  <c r="G6" i="18"/>
  <c r="G8" i="18"/>
  <c r="K26" i="6"/>
  <c r="R8" i="1"/>
  <c r="T7" i="1"/>
  <c r="G7" i="18"/>
  <c r="G5" i="3"/>
  <c r="R5" i="1"/>
  <c r="J5" i="3"/>
  <c r="G11" i="18"/>
  <c r="C28" i="19"/>
  <c r="R6" i="1"/>
  <c r="R7" i="1"/>
  <c r="C20" i="19"/>
  <c r="G10" i="18"/>
  <c r="K28" i="19"/>
  <c r="L28" i="19"/>
  <c r="M28" i="19"/>
  <c r="J20" i="19"/>
  <c r="N26" i="19"/>
  <c r="L26" i="19"/>
  <c r="J26" i="19" s="1"/>
  <c r="J16" i="19"/>
  <c r="C16" i="19"/>
  <c r="J18" i="19"/>
  <c r="C18" i="19"/>
  <c r="C26" i="19"/>
  <c r="J24" i="19"/>
  <c r="J22" i="19"/>
  <c r="J14" i="19"/>
  <c r="C24" i="19"/>
  <c r="C30" i="19"/>
  <c r="C22" i="19"/>
  <c r="C14" i="19"/>
  <c r="J12" i="19"/>
  <c r="K30" i="19"/>
  <c r="L30" i="19"/>
  <c r="M30" i="19"/>
  <c r="AE41" i="12"/>
  <c r="C26" i="6"/>
  <c r="E26" i="6"/>
  <c r="G26" i="6"/>
  <c r="I26" i="6"/>
  <c r="K5" i="5"/>
  <c r="K13" i="5"/>
  <c r="K14" i="5"/>
  <c r="K19" i="5"/>
  <c r="K8" i="5"/>
  <c r="K22" i="5"/>
  <c r="K17" i="5"/>
  <c r="K6" i="5"/>
  <c r="K11" i="5"/>
  <c r="K21" i="5"/>
  <c r="K16" i="5"/>
  <c r="K10" i="5"/>
  <c r="K24" i="5"/>
  <c r="I8" i="5"/>
  <c r="I16" i="5"/>
  <c r="I19" i="5"/>
  <c r="I5" i="5"/>
  <c r="I13" i="5"/>
  <c r="I10" i="5"/>
  <c r="G8" i="5"/>
  <c r="E22" i="5"/>
  <c r="E15" i="5"/>
  <c r="E11" i="5"/>
  <c r="E20" i="5"/>
  <c r="E7" i="5"/>
  <c r="E13" i="5"/>
  <c r="E17" i="5"/>
  <c r="E23" i="5"/>
  <c r="E18" i="5"/>
  <c r="E12" i="5"/>
  <c r="E5" i="5"/>
  <c r="E9" i="5"/>
  <c r="E25" i="5"/>
  <c r="C17" i="5"/>
  <c r="C9" i="5"/>
  <c r="C23" i="5"/>
  <c r="C15" i="5"/>
  <c r="C21" i="5"/>
  <c r="C14" i="5"/>
  <c r="C12" i="5"/>
  <c r="C6" i="5"/>
  <c r="C20" i="5"/>
  <c r="C11" i="5"/>
  <c r="C18" i="5"/>
  <c r="C25" i="5"/>
  <c r="C7" i="5"/>
  <c r="G16" i="5"/>
  <c r="G24" i="5"/>
  <c r="I24" i="5"/>
  <c r="I22" i="5"/>
  <c r="G23" i="5"/>
  <c r="G7" i="5"/>
  <c r="I11" i="5"/>
  <c r="I7" i="5"/>
  <c r="G12" i="5"/>
  <c r="I15" i="5"/>
  <c r="G20" i="5"/>
  <c r="I23" i="5"/>
  <c r="G17" i="5"/>
  <c r="E6" i="5"/>
  <c r="K7" i="5"/>
  <c r="G9" i="5"/>
  <c r="C10" i="5"/>
  <c r="I12" i="5"/>
  <c r="E14" i="5"/>
  <c r="K15" i="5"/>
  <c r="G18" i="5"/>
  <c r="C19" i="5"/>
  <c r="I20" i="5"/>
  <c r="E21" i="5"/>
  <c r="K23" i="5"/>
  <c r="G25" i="5"/>
  <c r="G22" i="5"/>
  <c r="G11" i="5"/>
  <c r="G6" i="5"/>
  <c r="C8" i="5"/>
  <c r="I9" i="5"/>
  <c r="E10" i="5"/>
  <c r="K12" i="5"/>
  <c r="G14" i="5"/>
  <c r="C16" i="5"/>
  <c r="I18" i="5"/>
  <c r="E19" i="5"/>
  <c r="K20" i="5"/>
  <c r="G21" i="5"/>
  <c r="C24" i="5"/>
  <c r="I25" i="5"/>
  <c r="G5" i="5"/>
  <c r="G13" i="5"/>
  <c r="G15" i="5"/>
  <c r="I17" i="5"/>
  <c r="C5" i="5"/>
  <c r="I6" i="5"/>
  <c r="E8" i="5"/>
  <c r="K9" i="5"/>
  <c r="G10" i="5"/>
  <c r="C13" i="5"/>
  <c r="I14" i="5"/>
  <c r="E16" i="5"/>
  <c r="K18" i="5"/>
  <c r="P5" i="3"/>
  <c r="M5" i="3"/>
  <c r="D11" i="2"/>
  <c r="D8" i="2"/>
  <c r="D5" i="2"/>
  <c r="D7" i="2"/>
  <c r="D6" i="2"/>
  <c r="D10" i="2"/>
  <c r="D12" i="2"/>
  <c r="D4" i="2"/>
  <c r="D9" i="2"/>
  <c r="T5" i="1"/>
  <c r="T6" i="1"/>
  <c r="T8" i="1"/>
  <c r="T9" i="1"/>
  <c r="T10" i="1"/>
  <c r="R9" i="1"/>
  <c r="R10" i="1"/>
  <c r="P5" i="1"/>
  <c r="P9" i="1"/>
  <c r="P8" i="1"/>
  <c r="P10" i="1"/>
  <c r="P6" i="1"/>
  <c r="P7" i="1"/>
  <c r="V4" i="1"/>
  <c r="R4" i="1" l="1"/>
  <c r="T4" i="1"/>
  <c r="J28" i="19"/>
  <c r="J30" i="19"/>
  <c r="E4" i="6"/>
  <c r="C4" i="6"/>
  <c r="K4" i="6"/>
  <c r="G4" i="6"/>
  <c r="I4" i="6"/>
  <c r="K4" i="5"/>
  <c r="I4" i="5"/>
  <c r="G4" i="5"/>
  <c r="C4" i="5"/>
  <c r="E4" i="5"/>
  <c r="P4" i="1"/>
  <c r="U65" i="29"/>
  <c r="U5" i="29" s="1"/>
</calcChain>
</file>

<file path=xl/sharedStrings.xml><?xml version="1.0" encoding="utf-8"?>
<sst xmlns="http://schemas.openxmlformats.org/spreadsheetml/2006/main" count="3583" uniqueCount="1039">
  <si>
    <r>
      <rPr>
        <sz val="12"/>
        <rFont val="新細明體"/>
        <family val="1"/>
        <charset val="136"/>
      </rPr>
      <t>件</t>
    </r>
    <phoneticPr fontId="6" type="noConversion"/>
  </si>
  <si>
    <t>%</t>
  </si>
  <si>
    <t>總計</t>
    <phoneticPr fontId="6" type="noConversion"/>
  </si>
  <si>
    <t>一般偵查</t>
    <phoneticPr fontId="6" type="noConversion"/>
  </si>
  <si>
    <r>
      <rPr>
        <sz val="12"/>
        <rFont val="新細明體"/>
        <family val="1"/>
        <charset val="136"/>
      </rPr>
      <t>告訴</t>
    </r>
    <phoneticPr fontId="6" type="noConversion"/>
  </si>
  <si>
    <r>
      <rPr>
        <sz val="12"/>
        <rFont val="新細明體"/>
        <family val="1"/>
        <charset val="136"/>
      </rPr>
      <t>告發</t>
    </r>
    <phoneticPr fontId="6" type="noConversion"/>
  </si>
  <si>
    <r>
      <rPr>
        <sz val="12"/>
        <rFont val="新細明體"/>
        <family val="1"/>
        <charset val="136"/>
      </rPr>
      <t>自首</t>
    </r>
    <phoneticPr fontId="6" type="noConversion"/>
  </si>
  <si>
    <r>
      <rPr>
        <sz val="12"/>
        <rFont val="新細明體"/>
        <family val="1"/>
        <charset val="136"/>
      </rPr>
      <t>司法警察機關移送</t>
    </r>
    <phoneticPr fontId="6" type="noConversion"/>
  </si>
  <si>
    <r>
      <rPr>
        <sz val="12"/>
        <rFont val="新細明體"/>
        <family val="1"/>
        <charset val="136"/>
      </rPr>
      <t>他檢察機關移送</t>
    </r>
    <phoneticPr fontId="6" type="noConversion"/>
  </si>
  <si>
    <r>
      <rPr>
        <sz val="12"/>
        <rFont val="新細明體"/>
        <family val="1"/>
        <charset val="136"/>
      </rPr>
      <t>其他來源</t>
    </r>
    <phoneticPr fontId="6" type="noConversion"/>
  </si>
  <si>
    <r>
      <rPr>
        <sz val="12"/>
        <rFont val="新細明體"/>
        <family val="1"/>
        <charset val="136"/>
      </rPr>
      <t>自動檢舉</t>
    </r>
    <phoneticPr fontId="6" type="noConversion"/>
  </si>
  <si>
    <t>資料來源：法務部統計處。</t>
    <phoneticPr fontId="6" type="noConversion"/>
  </si>
  <si>
    <t>說　　明：1. 司法警察機關包括警察、海巡、憲兵、移民、調查及廉政機關。
　　　　　2. 其他來源係指非屬司法警察之其他機關（鄉鎮市公所等）移送之案件等。</t>
    <phoneticPr fontId="6" type="noConversion"/>
  </si>
  <si>
    <r>
      <t>107</t>
    </r>
    <r>
      <rPr>
        <sz val="12"/>
        <rFont val="新細明體"/>
        <family val="1"/>
        <charset val="136"/>
      </rPr>
      <t>年</t>
    </r>
    <phoneticPr fontId="6" type="noConversion"/>
  </si>
  <si>
    <r>
      <t>108</t>
    </r>
    <r>
      <rPr>
        <sz val="12"/>
        <rFont val="PMingLiU"/>
        <family val="1"/>
        <charset val="136"/>
      </rPr>
      <t>年</t>
    </r>
    <phoneticPr fontId="2" type="noConversion"/>
  </si>
  <si>
    <r>
      <t>109</t>
    </r>
    <r>
      <rPr>
        <sz val="12"/>
        <rFont val="PMingLiU"/>
        <family val="1"/>
        <charset val="136"/>
      </rPr>
      <t>年</t>
    </r>
    <phoneticPr fontId="2" type="noConversion"/>
  </si>
  <si>
    <r>
      <t>110</t>
    </r>
    <r>
      <rPr>
        <sz val="12"/>
        <rFont val="PMingLiU"/>
        <family val="1"/>
        <charset val="136"/>
      </rPr>
      <t>年</t>
    </r>
    <phoneticPr fontId="2" type="noConversion"/>
  </si>
  <si>
    <r>
      <t>111</t>
    </r>
    <r>
      <rPr>
        <sz val="12"/>
        <rFont val="PMingLiU"/>
        <family val="1"/>
        <charset val="136"/>
      </rPr>
      <t>年</t>
    </r>
    <phoneticPr fontId="2" type="noConversion"/>
  </si>
  <si>
    <r>
      <rPr>
        <sz val="15"/>
        <rFont val="新細明體"/>
        <family val="1"/>
        <charset val="136"/>
      </rPr>
      <t>表</t>
    </r>
    <r>
      <rPr>
        <sz val="15"/>
        <rFont val="Times New Roman"/>
        <family val="1"/>
      </rPr>
      <t xml:space="preserve">2-1-2   </t>
    </r>
    <r>
      <rPr>
        <sz val="15"/>
        <rFont val="新細明體"/>
        <family val="1"/>
        <charset val="136"/>
      </rPr>
      <t>近</t>
    </r>
    <r>
      <rPr>
        <sz val="15"/>
        <rFont val="Times New Roman"/>
        <family val="1"/>
      </rPr>
      <t>10</t>
    </r>
    <r>
      <rPr>
        <sz val="15"/>
        <rFont val="新細明體"/>
        <family val="1"/>
        <charset val="136"/>
      </rPr>
      <t>年地方檢察署新收自動檢舉案件數</t>
    </r>
    <phoneticPr fontId="6" type="noConversion"/>
  </si>
  <si>
    <r>
      <rPr>
        <sz val="12"/>
        <rFont val="新細明體"/>
        <family val="1"/>
        <charset val="136"/>
      </rPr>
      <t>總</t>
    </r>
    <r>
      <rPr>
        <sz val="12"/>
        <rFont val="新細明體"/>
        <family val="1"/>
        <charset val="136"/>
      </rPr>
      <t>計</t>
    </r>
    <phoneticPr fontId="6" type="noConversion"/>
  </si>
  <si>
    <r>
      <rPr>
        <sz val="12"/>
        <rFont val="新細明體"/>
        <family val="1"/>
        <charset val="136"/>
      </rPr>
      <t>普</t>
    </r>
    <r>
      <rPr>
        <sz val="12"/>
        <rFont val="新細明體"/>
        <family val="1"/>
        <charset val="136"/>
      </rPr>
      <t>通</t>
    </r>
    <r>
      <rPr>
        <sz val="12"/>
        <rFont val="新細明體"/>
        <family val="1"/>
        <charset val="136"/>
      </rPr>
      <t>刑</t>
    </r>
    <r>
      <rPr>
        <sz val="12"/>
        <rFont val="新細明體"/>
        <family val="1"/>
        <charset val="136"/>
      </rPr>
      <t>法</t>
    </r>
    <r>
      <rPr>
        <sz val="12"/>
        <rFont val="新細明體"/>
        <family val="1"/>
        <charset val="136"/>
      </rPr>
      <t>案</t>
    </r>
    <r>
      <rPr>
        <sz val="12"/>
        <rFont val="新細明體"/>
        <family val="1"/>
        <charset val="136"/>
      </rPr>
      <t>件</t>
    </r>
    <phoneticPr fontId="6" type="noConversion"/>
  </si>
  <si>
    <r>
      <rPr>
        <sz val="12"/>
        <rFont val="新細明體"/>
        <family val="1"/>
        <charset val="136"/>
      </rPr>
      <t>特</t>
    </r>
    <r>
      <rPr>
        <sz val="12"/>
        <rFont val="新細明體"/>
        <family val="1"/>
        <charset val="136"/>
      </rPr>
      <t>別</t>
    </r>
    <r>
      <rPr>
        <sz val="12"/>
        <rFont val="新細明體"/>
        <family val="1"/>
        <charset val="136"/>
      </rPr>
      <t>刑</t>
    </r>
    <r>
      <rPr>
        <sz val="12"/>
        <rFont val="新細明體"/>
        <family val="1"/>
        <charset val="136"/>
      </rPr>
      <t>法</t>
    </r>
    <r>
      <rPr>
        <sz val="12"/>
        <rFont val="新細明體"/>
        <family val="1"/>
        <charset val="136"/>
      </rPr>
      <t>案</t>
    </r>
    <r>
      <rPr>
        <sz val="12"/>
        <rFont val="新細明體"/>
        <family val="1"/>
        <charset val="136"/>
      </rPr>
      <t>件</t>
    </r>
    <phoneticPr fontId="6" type="noConversion"/>
  </si>
  <si>
    <t>總計件數</t>
    <phoneticPr fontId="2" type="noConversion"/>
  </si>
  <si>
    <r>
      <rPr>
        <sz val="12"/>
        <rFont val="新細明體"/>
        <family val="1"/>
        <charset val="136"/>
      </rPr>
      <t>自動檢舉</t>
    </r>
    <r>
      <rPr>
        <sz val="12"/>
        <rFont val="新細明體"/>
        <family val="1"/>
        <charset val="136"/>
      </rPr>
      <t>件</t>
    </r>
    <r>
      <rPr>
        <sz val="12"/>
        <rFont val="新細明體"/>
        <family val="1"/>
        <charset val="136"/>
      </rPr>
      <t>數</t>
    </r>
    <phoneticPr fontId="6" type="noConversion"/>
  </si>
  <si>
    <r>
      <rPr>
        <sz val="12"/>
        <rFont val="新細明體"/>
        <family val="1"/>
        <charset val="136"/>
      </rPr>
      <t>比率</t>
    </r>
    <phoneticPr fontId="6" type="noConversion"/>
  </si>
  <si>
    <t>合計件數</t>
    <phoneticPr fontId="2" type="noConversion"/>
  </si>
  <si>
    <t>102年</t>
  </si>
  <si>
    <t>103年</t>
  </si>
  <si>
    <t>104年</t>
  </si>
  <si>
    <t>105年</t>
  </si>
  <si>
    <t>106年</t>
  </si>
  <si>
    <t>107年</t>
  </si>
  <si>
    <t>108年</t>
  </si>
  <si>
    <t>109年</t>
  </si>
  <si>
    <t>110年</t>
  </si>
  <si>
    <t>111年</t>
    <phoneticPr fontId="2" type="noConversion"/>
  </si>
  <si>
    <r>
      <rPr>
        <sz val="15"/>
        <rFont val="新細明體"/>
        <family val="1"/>
        <charset val="136"/>
      </rPr>
      <t>表</t>
    </r>
    <r>
      <rPr>
        <sz val="15"/>
        <rFont val="Times New Roman"/>
        <family val="1"/>
      </rPr>
      <t>2-1-3</t>
    </r>
    <r>
      <rPr>
        <sz val="15"/>
        <rFont val="新細明體"/>
        <family val="1"/>
        <charset val="136"/>
      </rPr>
      <t>　近</t>
    </r>
    <r>
      <rPr>
        <sz val="15"/>
        <rFont val="Times New Roman"/>
        <family val="1"/>
      </rPr>
      <t>5</t>
    </r>
    <r>
      <rPr>
        <sz val="15"/>
        <rFont val="新細明體"/>
        <family val="1"/>
        <charset val="136"/>
      </rPr>
      <t>年地方檢察署新收自動檢舉案件主要罪名</t>
    </r>
    <phoneticPr fontId="6" type="noConversion"/>
  </si>
  <si>
    <r>
      <rPr>
        <sz val="11"/>
        <rFont val="新細明體"/>
        <family val="1"/>
        <charset val="136"/>
      </rPr>
      <t>單位：件、</t>
    </r>
    <r>
      <rPr>
        <sz val="11"/>
        <rFont val="Times New Roman"/>
        <family val="1"/>
      </rPr>
      <t>%</t>
    </r>
    <phoneticPr fontId="6" type="noConversion"/>
  </si>
  <si>
    <r>
      <t>107年</t>
    </r>
    <r>
      <rPr>
        <sz val="12"/>
        <rFont val="細明體"/>
        <family val="3"/>
        <charset val="136"/>
      </rPr>
      <t/>
    </r>
  </si>
  <si>
    <r>
      <t>108年</t>
    </r>
    <r>
      <rPr>
        <sz val="12"/>
        <rFont val="細明體"/>
        <family val="3"/>
        <charset val="136"/>
      </rPr>
      <t/>
    </r>
  </si>
  <si>
    <r>
      <t>109年</t>
    </r>
    <r>
      <rPr>
        <sz val="12"/>
        <rFont val="細明體"/>
        <family val="3"/>
        <charset val="136"/>
      </rPr>
      <t/>
    </r>
  </si>
  <si>
    <r>
      <t>110年</t>
    </r>
    <r>
      <rPr>
        <sz val="12"/>
        <rFont val="細明體"/>
        <family val="3"/>
        <charset val="136"/>
      </rPr>
      <t/>
    </r>
  </si>
  <si>
    <t>總計</t>
    <phoneticPr fontId="2" type="noConversion"/>
  </si>
  <si>
    <t>自動檢舉</t>
    <phoneticPr fontId="6" type="noConversion"/>
  </si>
  <si>
    <r>
      <rPr>
        <sz val="12"/>
        <rFont val="新細明體"/>
        <family val="1"/>
        <charset val="136"/>
      </rPr>
      <t>總計</t>
    </r>
    <phoneticPr fontId="6" type="noConversion"/>
  </si>
  <si>
    <t>詐欺罪</t>
  </si>
  <si>
    <t>殺人罪</t>
  </si>
  <si>
    <t>毒品危害防制條例</t>
  </si>
  <si>
    <t>傷害罪</t>
  </si>
  <si>
    <t>偽證及誣告罪</t>
  </si>
  <si>
    <t>竊盜罪</t>
  </si>
  <si>
    <t>偽造文書印文罪</t>
  </si>
  <si>
    <t>妨害自由罪</t>
  </si>
  <si>
    <t>侵占罪</t>
  </si>
  <si>
    <t>公共危險罪</t>
  </si>
  <si>
    <t>妨害名譽及信用罪</t>
  </si>
  <si>
    <t>毀棄損壞罪</t>
  </si>
  <si>
    <t>賭博罪</t>
  </si>
  <si>
    <t>著作權法</t>
  </si>
  <si>
    <t>槍砲彈藥刀械管制條例</t>
  </si>
  <si>
    <t>稅捐稽徵法</t>
  </si>
  <si>
    <t>妨害婚姻及家庭罪</t>
  </si>
  <si>
    <t>恐嚇及擄人勒贖罪</t>
  </si>
  <si>
    <r>
      <rPr>
        <sz val="12"/>
        <rFont val="新細明體"/>
        <family val="1"/>
        <charset val="136"/>
      </rPr>
      <t>其</t>
    </r>
    <r>
      <rPr>
        <sz val="12"/>
        <rFont val="Times New Roman"/>
        <family val="1"/>
      </rPr>
      <t xml:space="preserve">  </t>
    </r>
    <r>
      <rPr>
        <sz val="12"/>
        <rFont val="新細明體"/>
        <family val="1"/>
        <charset val="136"/>
      </rPr>
      <t>他</t>
    </r>
  </si>
  <si>
    <t>資料來源：法務部統計處。
說　　明：本表比率=自動檢舉/總計。</t>
    <phoneticPr fontId="6" type="noConversion"/>
  </si>
  <si>
    <r>
      <t>107</t>
    </r>
    <r>
      <rPr>
        <sz val="12"/>
        <rFont val="細明體"/>
        <family val="3"/>
        <charset val="136"/>
      </rPr>
      <t>年</t>
    </r>
    <phoneticPr fontId="2" type="noConversion"/>
  </si>
  <si>
    <r>
      <rPr>
        <sz val="15"/>
        <rFont val="新細明體"/>
        <family val="1"/>
        <charset val="136"/>
      </rPr>
      <t>表</t>
    </r>
    <r>
      <rPr>
        <sz val="15"/>
        <rFont val="Times New Roman"/>
        <family val="1"/>
      </rPr>
      <t>2-1-4</t>
    </r>
    <r>
      <rPr>
        <sz val="15"/>
        <rFont val="新細明體"/>
        <family val="1"/>
        <charset val="136"/>
      </rPr>
      <t>　近</t>
    </r>
    <r>
      <rPr>
        <sz val="15"/>
        <rFont val="Times New Roman"/>
        <family val="1"/>
      </rPr>
      <t>6</t>
    </r>
    <r>
      <rPr>
        <sz val="15"/>
        <rFont val="新細明體"/>
        <family val="1"/>
        <charset val="136"/>
      </rPr>
      <t>年地方檢察署新收刑事偵查案件數比較</t>
    </r>
    <phoneticPr fontId="6" type="noConversion"/>
  </si>
  <si>
    <r>
      <t>105</t>
    </r>
    <r>
      <rPr>
        <sz val="12"/>
        <rFont val="新細明體"/>
        <family val="1"/>
        <charset val="136"/>
      </rPr>
      <t>年</t>
    </r>
    <phoneticPr fontId="16" type="noConversion"/>
  </si>
  <si>
    <r>
      <rPr>
        <sz val="12"/>
        <rFont val="新細明體"/>
        <family val="1"/>
        <charset val="136"/>
      </rPr>
      <t>與上年比較增減</t>
    </r>
    <phoneticPr fontId="6" type="noConversion"/>
  </si>
  <si>
    <r>
      <t>106</t>
    </r>
    <r>
      <rPr>
        <sz val="12"/>
        <rFont val="新細明體"/>
        <family val="1"/>
        <charset val="136"/>
      </rPr>
      <t>年</t>
    </r>
    <phoneticPr fontId="16" type="noConversion"/>
  </si>
  <si>
    <r>
      <t>107</t>
    </r>
    <r>
      <rPr>
        <sz val="12"/>
        <rFont val="新細明體"/>
        <family val="1"/>
        <charset val="136"/>
      </rPr>
      <t>年</t>
    </r>
    <phoneticPr fontId="16" type="noConversion"/>
  </si>
  <si>
    <t>%</t>
    <phoneticPr fontId="6" type="noConversion"/>
  </si>
  <si>
    <r>
      <rPr>
        <sz val="12"/>
        <rFont val="新細明體"/>
        <family val="1"/>
        <charset val="136"/>
      </rPr>
      <t>普通刑法案件</t>
    </r>
    <phoneticPr fontId="6" type="noConversion"/>
  </si>
  <si>
    <r>
      <rPr>
        <sz val="12"/>
        <rFont val="新細明體"/>
        <family val="1"/>
        <charset val="136"/>
      </rPr>
      <t>特別刑法案件</t>
    </r>
    <phoneticPr fontId="6" type="noConversion"/>
  </si>
  <si>
    <r>
      <t>108</t>
    </r>
    <r>
      <rPr>
        <sz val="12"/>
        <rFont val="新細明體"/>
        <family val="1"/>
        <charset val="136"/>
      </rPr>
      <t>年</t>
    </r>
    <phoneticPr fontId="16" type="noConversion"/>
  </si>
  <si>
    <r>
      <t>109</t>
    </r>
    <r>
      <rPr>
        <sz val="12"/>
        <rFont val="新細明體"/>
        <family val="1"/>
        <charset val="136"/>
      </rPr>
      <t>年</t>
    </r>
    <phoneticPr fontId="16" type="noConversion"/>
  </si>
  <si>
    <r>
      <t>110</t>
    </r>
    <r>
      <rPr>
        <sz val="12"/>
        <rFont val="新細明體"/>
        <family val="1"/>
        <charset val="136"/>
      </rPr>
      <t>年</t>
    </r>
    <phoneticPr fontId="16" type="noConversion"/>
  </si>
  <si>
    <r>
      <t>111</t>
    </r>
    <r>
      <rPr>
        <sz val="12"/>
        <rFont val="新細明體"/>
        <family val="1"/>
        <charset val="136"/>
      </rPr>
      <t>年</t>
    </r>
    <phoneticPr fontId="16" type="noConversion"/>
  </si>
  <si>
    <r>
      <rPr>
        <sz val="12"/>
        <rFont val="新細明體"/>
        <family val="1"/>
        <charset val="136"/>
      </rPr>
      <t>件</t>
    </r>
    <r>
      <rPr>
        <sz val="12"/>
        <rFont val="Times New Roman"/>
        <family val="1"/>
      </rPr>
      <t xml:space="preserve">  </t>
    </r>
    <phoneticPr fontId="6" type="noConversion"/>
  </si>
  <si>
    <t>妨害性自主罪</t>
  </si>
  <si>
    <t>背信及重利罪</t>
  </si>
  <si>
    <t>妨害公務罪</t>
  </si>
  <si>
    <t>妨害秘密罪</t>
  </si>
  <si>
    <t>妨害風化罪</t>
  </si>
  <si>
    <t>搶奪強盜及海盜罪</t>
  </si>
  <si>
    <r>
      <rPr>
        <sz val="10"/>
        <rFont val="新細明體"/>
        <family val="1"/>
        <charset val="136"/>
      </rPr>
      <t>資料來源：法務部統計處。</t>
    </r>
    <phoneticPr fontId="6" type="noConversion"/>
  </si>
  <si>
    <r>
      <rPr>
        <sz val="12"/>
        <rFont val="新細明體"/>
        <family val="1"/>
        <charset val="136"/>
      </rPr>
      <t>件</t>
    </r>
  </si>
  <si>
    <r>
      <rPr>
        <sz val="12"/>
        <color theme="1"/>
        <rFont val="新細明體"/>
        <family val="1"/>
        <charset val="136"/>
      </rPr>
      <t>總</t>
    </r>
    <r>
      <rPr>
        <sz val="12"/>
        <color theme="1"/>
        <rFont val="Times New Roman"/>
        <family val="1"/>
      </rPr>
      <t xml:space="preserve">             </t>
    </r>
    <r>
      <rPr>
        <sz val="12"/>
        <color theme="1"/>
        <rFont val="新細明體"/>
        <family val="1"/>
        <charset val="136"/>
      </rPr>
      <t>計</t>
    </r>
  </si>
  <si>
    <r>
      <rPr>
        <sz val="12"/>
        <color theme="1"/>
        <rFont val="新細明體"/>
        <family val="1"/>
        <charset val="136"/>
      </rPr>
      <t>毒品危害防制條例</t>
    </r>
    <phoneticPr fontId="6" type="noConversion"/>
  </si>
  <si>
    <t>終結件數及比率</t>
    <phoneticPr fontId="22" type="noConversion"/>
  </si>
  <si>
    <r>
      <rPr>
        <sz val="11"/>
        <rFont val="新細明體"/>
        <family val="1"/>
        <charset val="136"/>
      </rPr>
      <t>總計</t>
    </r>
    <phoneticPr fontId="6" type="noConversion"/>
  </si>
  <si>
    <r>
      <rPr>
        <sz val="11"/>
        <rFont val="新細明體"/>
        <family val="1"/>
        <charset val="136"/>
      </rPr>
      <t>普通刑法</t>
    </r>
    <phoneticPr fontId="6" type="noConversion"/>
  </si>
  <si>
    <r>
      <rPr>
        <sz val="11"/>
        <rFont val="新細明體"/>
        <family val="1"/>
        <charset val="136"/>
      </rPr>
      <t>特別刑法</t>
    </r>
    <phoneticPr fontId="6" type="noConversion"/>
  </si>
  <si>
    <t>通常程序
提起公訴</t>
    <phoneticPr fontId="6" type="noConversion"/>
  </si>
  <si>
    <r>
      <rPr>
        <sz val="11"/>
        <rFont val="新細明體"/>
        <family val="1"/>
        <charset val="136"/>
      </rPr>
      <t>聲請簡易
判決處刑</t>
    </r>
    <phoneticPr fontId="6" type="noConversion"/>
  </si>
  <si>
    <r>
      <rPr>
        <sz val="11"/>
        <rFont val="新細明體"/>
        <family val="1"/>
        <charset val="136"/>
      </rPr>
      <t>緩起訴處分</t>
    </r>
    <phoneticPr fontId="6" type="noConversion"/>
  </si>
  <si>
    <r>
      <rPr>
        <sz val="11"/>
        <rFont val="新細明體"/>
        <family val="1"/>
        <charset val="136"/>
      </rPr>
      <t>不起訴處分</t>
    </r>
    <phoneticPr fontId="6" type="noConversion"/>
  </si>
  <si>
    <r>
      <rPr>
        <sz val="11"/>
        <rFont val="新細明體"/>
        <family val="1"/>
        <charset val="136"/>
      </rPr>
      <t>其他</t>
    </r>
    <phoneticPr fontId="6" type="noConversion"/>
  </si>
  <si>
    <t>終結人數及比率</t>
    <phoneticPr fontId="22" type="noConversion"/>
  </si>
  <si>
    <r>
      <rPr>
        <sz val="11"/>
        <rFont val="新細明體"/>
        <family val="1"/>
        <charset val="136"/>
      </rPr>
      <t>通常程序
提起公訴</t>
    </r>
    <phoneticPr fontId="6" type="noConversion"/>
  </si>
  <si>
    <r>
      <rPr>
        <sz val="10"/>
        <rFont val="新細明體"/>
        <family val="1"/>
        <charset val="136"/>
      </rPr>
      <t>說　　明：其他包括移送調解、通緝、移轉管轄、移送法院併案審理、毒品案件移送戒治所、改作自訴、被告死亡及其他簽結等。</t>
    </r>
    <phoneticPr fontId="6" type="noConversion"/>
  </si>
  <si>
    <t xml:space="preserve"> </t>
    <phoneticPr fontId="6" type="noConversion"/>
  </si>
  <si>
    <r>
      <t>102</t>
    </r>
    <r>
      <rPr>
        <sz val="12"/>
        <rFont val="新細明體"/>
        <family val="1"/>
        <charset val="136"/>
      </rPr>
      <t>年</t>
    </r>
    <phoneticPr fontId="16" type="noConversion"/>
  </si>
  <si>
    <r>
      <t>103</t>
    </r>
    <r>
      <rPr>
        <sz val="12"/>
        <rFont val="PMingLiU"/>
        <family val="1"/>
        <charset val="136"/>
      </rPr>
      <t>年</t>
    </r>
    <phoneticPr fontId="2" type="noConversion"/>
  </si>
  <si>
    <r>
      <t>104</t>
    </r>
    <r>
      <rPr>
        <sz val="12"/>
        <rFont val="PMingLiU"/>
        <family val="1"/>
        <charset val="136"/>
      </rPr>
      <t>年</t>
    </r>
    <phoneticPr fontId="2" type="noConversion"/>
  </si>
  <si>
    <t>106年</t>
    <phoneticPr fontId="16" type="noConversion"/>
  </si>
  <si>
    <r>
      <t>102</t>
    </r>
    <r>
      <rPr>
        <sz val="12"/>
        <rFont val="PMingLiU"/>
        <family val="1"/>
        <charset val="136"/>
      </rPr>
      <t>年</t>
    </r>
    <phoneticPr fontId="2" type="noConversion"/>
  </si>
  <si>
    <r>
      <rPr>
        <sz val="12"/>
        <rFont val="新細明體"/>
        <family val="1"/>
        <charset val="136"/>
      </rPr>
      <t>偵</t>
    </r>
    <r>
      <rPr>
        <sz val="12"/>
        <rFont val="Times New Roman"/>
        <family val="1"/>
      </rPr>
      <t xml:space="preserve"> </t>
    </r>
    <r>
      <rPr>
        <sz val="12"/>
        <rFont val="新細明體"/>
        <family val="1"/>
        <charset val="136"/>
      </rPr>
      <t>查</t>
    </r>
    <r>
      <rPr>
        <sz val="12"/>
        <rFont val="Times New Roman"/>
        <family val="1"/>
      </rPr>
      <t xml:space="preserve"> </t>
    </r>
    <r>
      <rPr>
        <sz val="12"/>
        <rFont val="新細明體"/>
        <family val="1"/>
        <charset val="136"/>
      </rPr>
      <t>終</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總</t>
    </r>
    <r>
      <rPr>
        <sz val="12"/>
        <rFont val="Times New Roman"/>
        <family val="1"/>
      </rPr>
      <t xml:space="preserve"> </t>
    </r>
    <r>
      <rPr>
        <sz val="12"/>
        <rFont val="新細明體"/>
        <family val="1"/>
        <charset val="136"/>
      </rPr>
      <t>計</t>
    </r>
    <phoneticPr fontId="6" type="noConversion"/>
  </si>
  <si>
    <r>
      <rPr>
        <sz val="12"/>
        <rFont val="新細明體"/>
        <family val="1"/>
        <charset val="136"/>
      </rPr>
      <t>普</t>
    </r>
    <r>
      <rPr>
        <sz val="12"/>
        <rFont val="Times New Roman"/>
        <family val="1"/>
      </rPr>
      <t xml:space="preserve"> </t>
    </r>
    <r>
      <rPr>
        <sz val="12"/>
        <rFont val="新細明體"/>
        <family val="1"/>
        <charset val="136"/>
      </rPr>
      <t>通</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法</t>
    </r>
    <r>
      <rPr>
        <sz val="12"/>
        <rFont val="Times New Roman"/>
        <family val="1"/>
      </rPr>
      <t xml:space="preserve"> </t>
    </r>
    <r>
      <rPr>
        <sz val="12"/>
        <rFont val="新細明體"/>
        <family val="1"/>
        <charset val="136"/>
      </rPr>
      <t>偵</t>
    </r>
    <r>
      <rPr>
        <sz val="12"/>
        <rFont val="Times New Roman"/>
        <family val="1"/>
      </rPr>
      <t xml:space="preserve"> </t>
    </r>
    <r>
      <rPr>
        <sz val="12"/>
        <rFont val="新細明體"/>
        <family val="1"/>
        <charset val="136"/>
      </rPr>
      <t>結</t>
    </r>
    <phoneticPr fontId="6" type="noConversion"/>
  </si>
  <si>
    <r>
      <rPr>
        <sz val="12"/>
        <rFont val="新細明體"/>
        <family val="1"/>
        <charset val="136"/>
      </rPr>
      <t>特</t>
    </r>
    <r>
      <rPr>
        <sz val="12"/>
        <rFont val="Times New Roman"/>
        <family val="1"/>
      </rPr>
      <t xml:space="preserve"> </t>
    </r>
    <r>
      <rPr>
        <sz val="12"/>
        <rFont val="新細明體"/>
        <family val="1"/>
        <charset val="136"/>
      </rPr>
      <t>別</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法</t>
    </r>
    <r>
      <rPr>
        <sz val="12"/>
        <rFont val="Times New Roman"/>
        <family val="1"/>
      </rPr>
      <t xml:space="preserve"> </t>
    </r>
    <r>
      <rPr>
        <sz val="12"/>
        <rFont val="新細明體"/>
        <family val="1"/>
        <charset val="136"/>
      </rPr>
      <t>偵</t>
    </r>
    <r>
      <rPr>
        <sz val="12"/>
        <rFont val="Times New Roman"/>
        <family val="1"/>
      </rPr>
      <t xml:space="preserve"> </t>
    </r>
    <r>
      <rPr>
        <sz val="12"/>
        <rFont val="新細明體"/>
        <family val="1"/>
        <charset val="136"/>
      </rPr>
      <t>結</t>
    </r>
    <phoneticPr fontId="6" type="noConversion"/>
  </si>
  <si>
    <t>總計</t>
    <phoneticPr fontId="22" type="noConversion"/>
  </si>
  <si>
    <r>
      <rPr>
        <sz val="12"/>
        <rFont val="新細明體"/>
        <family val="1"/>
        <charset val="136"/>
      </rPr>
      <t>起</t>
    </r>
    <r>
      <rPr>
        <sz val="12"/>
        <rFont val="新細明體"/>
        <family val="1"/>
        <charset val="136"/>
      </rPr>
      <t>訴</t>
    </r>
    <r>
      <rPr>
        <sz val="12"/>
        <rFont val="Times New Roman"/>
        <family val="1"/>
      </rPr>
      <t xml:space="preserve"> </t>
    </r>
    <r>
      <rPr>
        <sz val="12"/>
        <color theme="1"/>
        <rFont val="新細明體"/>
        <family val="2"/>
        <charset val="136"/>
        <scheme val="minor"/>
      </rPr>
      <t/>
    </r>
    <phoneticPr fontId="6" type="noConversion"/>
  </si>
  <si>
    <t>合計</t>
    <phoneticPr fontId="22" type="noConversion"/>
  </si>
  <si>
    <r>
      <rPr>
        <sz val="12"/>
        <rFont val="細明體"/>
        <family val="3"/>
        <charset val="136"/>
      </rPr>
      <t>人</t>
    </r>
    <phoneticPr fontId="22" type="noConversion"/>
  </si>
  <si>
    <r>
      <rPr>
        <sz val="12"/>
        <rFont val="新細明體"/>
        <family val="1"/>
        <charset val="136"/>
      </rPr>
      <t>人</t>
    </r>
    <phoneticPr fontId="6" type="noConversion"/>
  </si>
  <si>
    <r>
      <rPr>
        <sz val="10"/>
        <rFont val="新細明體"/>
        <family val="1"/>
        <charset val="136"/>
      </rPr>
      <t>說　　明：</t>
    </r>
    <r>
      <rPr>
        <sz val="10"/>
        <rFont val="Times New Roman"/>
        <family val="1"/>
      </rPr>
      <t xml:space="preserve">1. </t>
    </r>
    <r>
      <rPr>
        <sz val="10"/>
        <rFont val="新細明體"/>
        <family val="1"/>
        <charset val="136"/>
      </rPr>
      <t>起訴包括通常程序提起公訴及聲請簡易判決處刑。</t>
    </r>
    <phoneticPr fontId="6" type="noConversion"/>
  </si>
  <si>
    <r>
      <rPr>
        <sz val="10"/>
        <rFont val="新細明體"/>
        <family val="1"/>
        <charset val="136"/>
      </rPr>
      <t>　　　　　</t>
    </r>
    <r>
      <rPr>
        <sz val="10"/>
        <rFont val="Times New Roman"/>
        <family val="1"/>
      </rPr>
      <t xml:space="preserve">2. </t>
    </r>
    <r>
      <rPr>
        <sz val="10"/>
        <rFont val="新細明體"/>
        <family val="1"/>
        <charset val="136"/>
      </rPr>
      <t>起訴比率</t>
    </r>
    <r>
      <rPr>
        <sz val="10"/>
        <rFont val="Times New Roman"/>
        <family val="1"/>
      </rPr>
      <t>=</t>
    </r>
    <r>
      <rPr>
        <sz val="10"/>
        <rFont val="新細明體"/>
        <family val="1"/>
        <charset val="136"/>
      </rPr>
      <t>起訴人數</t>
    </r>
    <r>
      <rPr>
        <sz val="10"/>
        <rFont val="Times New Roman"/>
        <family val="1"/>
      </rPr>
      <t>/</t>
    </r>
    <r>
      <rPr>
        <sz val="10"/>
        <rFont val="新細明體"/>
        <family val="1"/>
        <charset val="136"/>
      </rPr>
      <t>偵查終結總</t>
    </r>
    <r>
      <rPr>
        <sz val="10"/>
        <rFont val="Times New Roman"/>
        <family val="1"/>
      </rPr>
      <t>(</t>
    </r>
    <r>
      <rPr>
        <sz val="10"/>
        <rFont val="新細明體"/>
        <family val="1"/>
        <charset val="136"/>
      </rPr>
      <t>合</t>
    </r>
    <r>
      <rPr>
        <sz val="10"/>
        <rFont val="Times New Roman"/>
        <family val="1"/>
      </rPr>
      <t>)</t>
    </r>
    <r>
      <rPr>
        <sz val="10"/>
        <rFont val="新細明體"/>
        <family val="1"/>
        <charset val="136"/>
      </rPr>
      <t>計人數</t>
    </r>
    <r>
      <rPr>
        <sz val="10"/>
        <rFont val="Times New Roman"/>
        <family val="1"/>
      </rPr>
      <t>×100</t>
    </r>
    <r>
      <rPr>
        <sz val="10"/>
        <rFont val="新細明體"/>
        <family val="1"/>
        <charset val="136"/>
      </rPr>
      <t>。</t>
    </r>
    <phoneticPr fontId="6" type="noConversion"/>
  </si>
  <si>
    <r>
      <t>106年</t>
    </r>
    <r>
      <rPr>
        <sz val="12"/>
        <rFont val="細明體"/>
        <family val="3"/>
        <charset val="136"/>
      </rPr>
      <t/>
    </r>
  </si>
  <si>
    <r>
      <t>110</t>
    </r>
    <r>
      <rPr>
        <sz val="12"/>
        <rFont val="細明體"/>
        <family val="3"/>
        <charset val="136"/>
      </rPr>
      <t>年</t>
    </r>
    <phoneticPr fontId="22" type="noConversion"/>
  </si>
  <si>
    <t>偵結人數</t>
    <phoneticPr fontId="22" type="noConversion"/>
  </si>
  <si>
    <t>起訴人數</t>
    <phoneticPr fontId="6" type="noConversion"/>
  </si>
  <si>
    <t>起訴率</t>
    <phoneticPr fontId="22" type="noConversion"/>
  </si>
  <si>
    <r>
      <rPr>
        <sz val="12"/>
        <rFont val="新細明體"/>
        <family val="1"/>
        <charset val="136"/>
      </rPr>
      <t>男</t>
    </r>
    <phoneticPr fontId="6" type="noConversion"/>
  </si>
  <si>
    <r>
      <rPr>
        <sz val="12"/>
        <rFont val="新細明體"/>
        <family val="1"/>
        <charset val="136"/>
      </rPr>
      <t>女</t>
    </r>
    <phoneticPr fontId="6" type="noConversion"/>
  </si>
  <si>
    <t>%</t>
    <phoneticPr fontId="22" type="noConversion"/>
  </si>
  <si>
    <r>
      <rPr>
        <sz val="12"/>
        <rFont val="新細明體"/>
        <family val="1"/>
        <charset val="136"/>
      </rPr>
      <t>總計</t>
    </r>
  </si>
  <si>
    <r>
      <rPr>
        <sz val="12"/>
        <rFont val="新細明體"/>
        <family val="1"/>
        <charset val="136"/>
      </rPr>
      <t>公共危險罪</t>
    </r>
    <phoneticPr fontId="6" type="noConversion"/>
  </si>
  <si>
    <r>
      <rPr>
        <sz val="12"/>
        <rFont val="新細明體"/>
        <family val="1"/>
        <charset val="136"/>
      </rPr>
      <t>竊盜罪</t>
    </r>
    <phoneticPr fontId="6" type="noConversion"/>
  </si>
  <si>
    <t>藏匿人犯罪</t>
  </si>
  <si>
    <t>偽造有價證券罪</t>
  </si>
  <si>
    <t>妨害風化罪</t>
    <phoneticPr fontId="6" type="noConversion"/>
  </si>
  <si>
    <r>
      <rPr>
        <sz val="12"/>
        <rFont val="新細明體"/>
        <family val="1"/>
        <charset val="136"/>
      </rPr>
      <t>殺人罪</t>
    </r>
    <phoneticPr fontId="6" type="noConversion"/>
  </si>
  <si>
    <r>
      <rPr>
        <sz val="12"/>
        <rFont val="新細明體"/>
        <family val="1"/>
        <charset val="136"/>
      </rPr>
      <t>傷害罪</t>
    </r>
    <phoneticPr fontId="6" type="noConversion"/>
  </si>
  <si>
    <t>妨害秩序罪</t>
  </si>
  <si>
    <t>妨害投票罪</t>
  </si>
  <si>
    <r>
      <rPr>
        <sz val="12"/>
        <rFont val="新細明體"/>
        <family val="1"/>
        <charset val="136"/>
      </rPr>
      <t>侵占罪</t>
    </r>
    <phoneticPr fontId="6" type="noConversion"/>
  </si>
  <si>
    <t>妨害電腦使用罪</t>
  </si>
  <si>
    <r>
      <rPr>
        <sz val="10"/>
        <rFont val="新細明體"/>
        <family val="1"/>
        <charset val="136"/>
      </rPr>
      <t>　　　　　</t>
    </r>
    <r>
      <rPr>
        <sz val="10"/>
        <rFont val="Times New Roman"/>
        <family val="1"/>
      </rPr>
      <t xml:space="preserve">2. </t>
    </r>
    <r>
      <rPr>
        <sz val="10"/>
        <rFont val="新細明體"/>
        <family val="1"/>
        <charset val="136"/>
      </rPr>
      <t>起訴比率</t>
    </r>
    <r>
      <rPr>
        <sz val="10"/>
        <rFont val="Times New Roman"/>
        <family val="1"/>
      </rPr>
      <t>=</t>
    </r>
    <r>
      <rPr>
        <sz val="10"/>
        <rFont val="新細明體"/>
        <family val="1"/>
        <charset val="136"/>
      </rPr>
      <t>起訴人數合計</t>
    </r>
    <r>
      <rPr>
        <sz val="10"/>
        <rFont val="Times New Roman"/>
        <family val="1"/>
      </rPr>
      <t>/</t>
    </r>
    <r>
      <rPr>
        <sz val="10"/>
        <rFont val="新細明體"/>
        <family val="1"/>
        <charset val="136"/>
      </rPr>
      <t>偵結人數總計</t>
    </r>
    <r>
      <rPr>
        <sz val="10"/>
        <rFont val="Times New Roman"/>
        <family val="1"/>
      </rPr>
      <t>×100</t>
    </r>
    <r>
      <rPr>
        <sz val="10"/>
        <rFont val="新細明體"/>
        <family val="1"/>
        <charset val="136"/>
      </rPr>
      <t>。</t>
    </r>
    <phoneticPr fontId="6" type="noConversion"/>
  </si>
  <si>
    <r>
      <t>111</t>
    </r>
    <r>
      <rPr>
        <sz val="12"/>
        <rFont val="細明體"/>
        <family val="3"/>
        <charset val="136"/>
      </rPr>
      <t>年</t>
    </r>
    <phoneticPr fontId="22" type="noConversion"/>
  </si>
  <si>
    <t>洗錢防制法</t>
  </si>
  <si>
    <t>區域計畫法</t>
  </si>
  <si>
    <t>期貨交易法</t>
  </si>
  <si>
    <t>森林法</t>
  </si>
  <si>
    <t>漁業法</t>
  </si>
  <si>
    <t>貪污治罪條例</t>
  </si>
  <si>
    <t>廢棄物清理法</t>
  </si>
  <si>
    <t>兒童及少年性剝削防制條例</t>
  </si>
  <si>
    <t>組織犯罪防制條例</t>
  </si>
  <si>
    <t>家庭暴力防治法</t>
  </si>
  <si>
    <t>懲治走私條例</t>
  </si>
  <si>
    <t>空氣污染防制法</t>
  </si>
  <si>
    <t>水污染防治法</t>
  </si>
  <si>
    <t>建築法</t>
  </si>
  <si>
    <t>國家安全法</t>
  </si>
  <si>
    <t>醫師法</t>
  </si>
  <si>
    <t>公司法</t>
  </si>
  <si>
    <t>就業服務法</t>
  </si>
  <si>
    <t>證券交易法</t>
  </si>
  <si>
    <t>野生動物保育法</t>
  </si>
  <si>
    <t>銀行法</t>
  </si>
  <si>
    <t>水土保持法</t>
  </si>
  <si>
    <t>商標法</t>
  </si>
  <si>
    <t>藥事法</t>
  </si>
  <si>
    <t>臺灣地區與大陸地區人民關係條例</t>
  </si>
  <si>
    <t>農會法</t>
  </si>
  <si>
    <t>公職人員選舉罷免法</t>
  </si>
  <si>
    <t>職業安全衛生法</t>
  </si>
  <si>
    <t>政府採購法</t>
  </si>
  <si>
    <t>菸酒管理法</t>
  </si>
  <si>
    <t>個人資料保護法</t>
  </si>
  <si>
    <t>食品安全衛生管理法</t>
  </si>
  <si>
    <t>妨害兵役治罪條例</t>
  </si>
  <si>
    <t>保險法</t>
  </si>
  <si>
    <t>資料來源：法務部統計處。</t>
    <phoneticPr fontId="22" type="noConversion"/>
  </si>
  <si>
    <r>
      <rPr>
        <sz val="10"/>
        <rFont val="新細明體"/>
        <family val="1"/>
        <charset val="136"/>
      </rPr>
      <t>說　　明：</t>
    </r>
    <r>
      <rPr>
        <sz val="10"/>
        <rFont val="Times New Roman"/>
        <family val="1"/>
      </rPr>
      <t xml:space="preserve">1. </t>
    </r>
    <r>
      <rPr>
        <sz val="10"/>
        <rFont val="新細明體"/>
        <family val="1"/>
        <charset val="136"/>
      </rPr>
      <t>起訴包括通常程序提起公訴及聲請簡易判決處刑。</t>
    </r>
    <phoneticPr fontId="16" type="noConversion"/>
  </si>
  <si>
    <r>
      <rPr>
        <sz val="10"/>
        <rFont val="新細明體"/>
        <family val="1"/>
        <charset val="136"/>
      </rPr>
      <t>　　　　　</t>
    </r>
    <r>
      <rPr>
        <sz val="10"/>
        <rFont val="Times New Roman"/>
        <family val="1"/>
      </rPr>
      <t xml:space="preserve">3. </t>
    </r>
    <r>
      <rPr>
        <sz val="10"/>
        <rFont val="新細明體"/>
        <family val="1"/>
        <charset val="136"/>
      </rPr>
      <t>兒童及少年性交易防制條例自</t>
    </r>
    <r>
      <rPr>
        <sz val="10"/>
        <rFont val="Times New Roman"/>
        <family val="1"/>
      </rPr>
      <t>106</t>
    </r>
    <r>
      <rPr>
        <sz val="10"/>
        <rFont val="新細明體"/>
        <family val="1"/>
        <charset val="136"/>
      </rPr>
      <t>年</t>
    </r>
    <r>
      <rPr>
        <sz val="10"/>
        <rFont val="Times New Roman"/>
        <family val="1"/>
      </rPr>
      <t>1</t>
    </r>
    <r>
      <rPr>
        <sz val="10"/>
        <rFont val="新細明體"/>
        <family val="1"/>
        <charset val="136"/>
      </rPr>
      <t>月</t>
    </r>
    <r>
      <rPr>
        <sz val="10"/>
        <rFont val="Times New Roman"/>
        <family val="1"/>
      </rPr>
      <t>1</t>
    </r>
    <r>
      <rPr>
        <sz val="10"/>
        <rFont val="新細明體"/>
        <family val="1"/>
        <charset val="136"/>
      </rPr>
      <t>日起名稱修正為兒童及少年性剝削防制條例。</t>
    </r>
    <phoneticPr fontId="6" type="noConversion"/>
  </si>
  <si>
    <r>
      <rPr>
        <sz val="12"/>
        <rFont val="新細明體"/>
        <family val="1"/>
        <charset val="136"/>
      </rPr>
      <t>不起訴</t>
    </r>
    <r>
      <rPr>
        <sz val="12"/>
        <rFont val="Times New Roman"/>
        <family val="1"/>
      </rPr>
      <t xml:space="preserve"> </t>
    </r>
    <r>
      <rPr>
        <sz val="12"/>
        <color theme="1"/>
        <rFont val="新細明體"/>
        <family val="2"/>
        <charset val="136"/>
        <scheme val="minor"/>
      </rPr>
      <t/>
    </r>
    <phoneticPr fontId="6" type="noConversion"/>
  </si>
  <si>
    <r>
      <rPr>
        <sz val="10"/>
        <rFont val="新細明體"/>
        <family val="1"/>
        <charset val="136"/>
      </rPr>
      <t>說</t>
    </r>
    <r>
      <rPr>
        <sz val="10"/>
        <color indexed="9"/>
        <rFont val="新細明體"/>
        <family val="1"/>
        <charset val="136"/>
      </rPr>
      <t>　　</t>
    </r>
    <r>
      <rPr>
        <sz val="10"/>
        <rFont val="新細明體"/>
        <family val="1"/>
        <charset val="136"/>
      </rPr>
      <t>明：不起訴比率</t>
    </r>
    <r>
      <rPr>
        <sz val="10"/>
        <rFont val="Times New Roman"/>
        <family val="1"/>
      </rPr>
      <t>=</t>
    </r>
    <r>
      <rPr>
        <sz val="10"/>
        <rFont val="新細明體"/>
        <family val="1"/>
        <charset val="136"/>
      </rPr>
      <t>不起訴處分人數</t>
    </r>
    <r>
      <rPr>
        <sz val="10"/>
        <rFont val="Times New Roman"/>
        <family val="1"/>
      </rPr>
      <t>/</t>
    </r>
    <r>
      <rPr>
        <sz val="10"/>
        <rFont val="新細明體"/>
        <family val="1"/>
        <charset val="136"/>
      </rPr>
      <t>偵查終結總</t>
    </r>
    <r>
      <rPr>
        <sz val="10"/>
        <rFont val="Times New Roman"/>
        <family val="1"/>
      </rPr>
      <t>(</t>
    </r>
    <r>
      <rPr>
        <sz val="10"/>
        <rFont val="新細明體"/>
        <family val="1"/>
        <charset val="136"/>
      </rPr>
      <t>合</t>
    </r>
    <r>
      <rPr>
        <sz val="10"/>
        <rFont val="Times New Roman"/>
        <family val="1"/>
      </rPr>
      <t>)</t>
    </r>
    <r>
      <rPr>
        <sz val="10"/>
        <rFont val="新細明體"/>
        <family val="1"/>
        <charset val="136"/>
      </rPr>
      <t>計人數</t>
    </r>
    <r>
      <rPr>
        <sz val="10"/>
        <rFont val="Times New Roman"/>
        <family val="1"/>
      </rPr>
      <t>×100</t>
    </r>
    <r>
      <rPr>
        <sz val="10"/>
        <rFont val="新細明體"/>
        <family val="1"/>
        <charset val="136"/>
      </rPr>
      <t>。</t>
    </r>
    <phoneticPr fontId="6" type="noConversion"/>
  </si>
  <si>
    <t>遺棄罪</t>
  </si>
  <si>
    <t>瀆職罪</t>
  </si>
  <si>
    <t>妨害農工商罪</t>
  </si>
  <si>
    <t>褻瀆祀典及侵害墳墓屍體罪</t>
  </si>
  <si>
    <t>湮滅證據罪</t>
  </si>
  <si>
    <t>偽造貨幣罪</t>
  </si>
  <si>
    <t>贓物罪</t>
  </si>
  <si>
    <t>脫逃罪</t>
  </si>
  <si>
    <r>
      <rPr>
        <sz val="10"/>
        <rFont val="新細明體"/>
        <family val="1"/>
        <charset val="136"/>
      </rPr>
      <t>說</t>
    </r>
    <r>
      <rPr>
        <sz val="10"/>
        <color indexed="9"/>
        <rFont val="新細明體"/>
        <family val="1"/>
        <charset val="136"/>
      </rPr>
      <t>　　</t>
    </r>
    <r>
      <rPr>
        <sz val="10"/>
        <rFont val="新細明體"/>
        <family val="1"/>
        <charset val="136"/>
      </rPr>
      <t>明：不起訴比率</t>
    </r>
    <r>
      <rPr>
        <sz val="10"/>
        <rFont val="Times New Roman"/>
        <family val="1"/>
      </rPr>
      <t>=</t>
    </r>
    <r>
      <rPr>
        <sz val="10"/>
        <rFont val="新細明體"/>
        <family val="1"/>
        <charset val="136"/>
      </rPr>
      <t>不起訴處分人數</t>
    </r>
    <r>
      <rPr>
        <sz val="10"/>
        <rFont val="Times New Roman"/>
        <family val="1"/>
      </rPr>
      <t>/</t>
    </r>
    <r>
      <rPr>
        <sz val="10"/>
        <rFont val="新細明體"/>
        <family val="1"/>
        <charset val="136"/>
      </rPr>
      <t>偵結總人數</t>
    </r>
    <r>
      <rPr>
        <sz val="10"/>
        <rFont val="Times New Roman"/>
        <family val="1"/>
      </rPr>
      <t>×100</t>
    </r>
    <r>
      <rPr>
        <sz val="10"/>
        <rFont val="新細明體"/>
        <family val="1"/>
        <charset val="136"/>
      </rPr>
      <t>。</t>
    </r>
    <phoneticPr fontId="6" type="noConversion"/>
  </si>
  <si>
    <t>農業金融法</t>
  </si>
  <si>
    <t>公平交易法</t>
  </si>
  <si>
    <t>總統副總統選舉罷免法</t>
  </si>
  <si>
    <t>山坡地保育利用條例</t>
  </si>
  <si>
    <t>農藥管理法</t>
  </si>
  <si>
    <t>營業秘密法</t>
  </si>
  <si>
    <t>律師法</t>
  </si>
  <si>
    <t>化粧品衛生管理條例</t>
  </si>
  <si>
    <t xml:space="preserve"> </t>
  </si>
  <si>
    <r>
      <rPr>
        <sz val="10"/>
        <color theme="1"/>
        <rFont val="新細明體"/>
        <family val="1"/>
        <charset val="136"/>
      </rPr>
      <t>說　　明：</t>
    </r>
    <r>
      <rPr>
        <sz val="10"/>
        <color theme="1"/>
        <rFont val="Times New Roman"/>
        <family val="1"/>
      </rPr>
      <t xml:space="preserve">1. </t>
    </r>
    <r>
      <rPr>
        <sz val="10"/>
        <color theme="1"/>
        <rFont val="新細明體"/>
        <family val="1"/>
        <charset val="136"/>
      </rPr>
      <t>不起訴比率</t>
    </r>
    <r>
      <rPr>
        <sz val="10"/>
        <color theme="1"/>
        <rFont val="Times New Roman"/>
        <family val="1"/>
      </rPr>
      <t>=</t>
    </r>
    <r>
      <rPr>
        <sz val="10"/>
        <color theme="1"/>
        <rFont val="新細明體"/>
        <family val="1"/>
        <charset val="136"/>
      </rPr>
      <t>不起訴處分人數</t>
    </r>
    <r>
      <rPr>
        <sz val="10"/>
        <color theme="1"/>
        <rFont val="Times New Roman"/>
        <family val="1"/>
      </rPr>
      <t>/</t>
    </r>
    <r>
      <rPr>
        <sz val="10"/>
        <color theme="1"/>
        <rFont val="新細明體"/>
        <family val="1"/>
        <charset val="136"/>
      </rPr>
      <t>偵結總人數</t>
    </r>
    <r>
      <rPr>
        <sz val="10"/>
        <color theme="1"/>
        <rFont val="Times New Roman"/>
        <family val="1"/>
      </rPr>
      <t>×100</t>
    </r>
    <r>
      <rPr>
        <sz val="10"/>
        <color theme="1"/>
        <rFont val="新細明體"/>
        <family val="1"/>
        <charset val="136"/>
      </rPr>
      <t>。</t>
    </r>
    <phoneticPr fontId="6" type="noConversion"/>
  </si>
  <si>
    <r>
      <rPr>
        <sz val="10"/>
        <color theme="1"/>
        <rFont val="新細明體"/>
        <family val="1"/>
        <charset val="136"/>
      </rPr>
      <t>　　　　　</t>
    </r>
    <r>
      <rPr>
        <sz val="10"/>
        <color theme="1"/>
        <rFont val="Times New Roman"/>
        <family val="1"/>
      </rPr>
      <t xml:space="preserve">2. </t>
    </r>
    <r>
      <rPr>
        <sz val="10"/>
        <color theme="1"/>
        <rFont val="新細明體"/>
        <family val="1"/>
        <charset val="136"/>
      </rPr>
      <t>兒童及少年性交易防制條例自</t>
    </r>
    <r>
      <rPr>
        <sz val="10"/>
        <color theme="1"/>
        <rFont val="Times New Roman"/>
        <family val="1"/>
      </rPr>
      <t>106</t>
    </r>
    <r>
      <rPr>
        <sz val="10"/>
        <color theme="1"/>
        <rFont val="新細明體"/>
        <family val="1"/>
        <charset val="136"/>
      </rPr>
      <t>年</t>
    </r>
    <r>
      <rPr>
        <sz val="10"/>
        <color theme="1"/>
        <rFont val="Times New Roman"/>
        <family val="1"/>
      </rPr>
      <t>1</t>
    </r>
    <r>
      <rPr>
        <sz val="10"/>
        <color theme="1"/>
        <rFont val="新細明體"/>
        <family val="1"/>
        <charset val="136"/>
      </rPr>
      <t>月</t>
    </r>
    <r>
      <rPr>
        <sz val="10"/>
        <color theme="1"/>
        <rFont val="Times New Roman"/>
        <family val="1"/>
      </rPr>
      <t>1</t>
    </r>
    <r>
      <rPr>
        <sz val="10"/>
        <color theme="1"/>
        <rFont val="新細明體"/>
        <family val="1"/>
        <charset val="136"/>
      </rPr>
      <t>日起名稱修正為兒童及少年性剝削防制條例。</t>
    </r>
    <phoneticPr fontId="6" type="noConversion"/>
  </si>
  <si>
    <r>
      <rPr>
        <sz val="12"/>
        <rFont val="新細明體"/>
        <family val="1"/>
        <charset val="136"/>
      </rPr>
      <t>檢察官依職權
不起訴處分件數</t>
    </r>
    <phoneticPr fontId="6" type="noConversion"/>
  </si>
  <si>
    <t>同期間第一審法院
新收公訴易字件數</t>
    <phoneticPr fontId="6" type="noConversion"/>
  </si>
  <si>
    <t>依職權不起訴處分比率(%)</t>
    <phoneticPr fontId="6" type="noConversion"/>
  </si>
  <si>
    <t>資料來源：法務部統計處、司法院統計處。</t>
    <phoneticPr fontId="6" type="noConversion"/>
  </si>
  <si>
    <r>
      <rPr>
        <sz val="10"/>
        <rFont val="新細明體"/>
        <family val="1"/>
        <charset val="136"/>
      </rPr>
      <t>說　　明：</t>
    </r>
    <r>
      <rPr>
        <sz val="10"/>
        <rFont val="Times New Roman"/>
        <family val="1"/>
      </rPr>
      <t xml:space="preserve">1. </t>
    </r>
    <r>
      <rPr>
        <sz val="10"/>
        <rFont val="新細明體"/>
        <family val="1"/>
        <charset val="136"/>
      </rPr>
      <t>依職權不起訴處分比率＝</t>
    </r>
    <r>
      <rPr>
        <sz val="10"/>
        <rFont val="Times New Roman"/>
        <family val="1"/>
      </rPr>
      <t xml:space="preserve"> </t>
    </r>
    <r>
      <rPr>
        <sz val="10"/>
        <rFont val="新細明體"/>
        <family val="1"/>
        <charset val="136"/>
      </rPr>
      <t>依職權不起訴處分件數</t>
    </r>
    <r>
      <rPr>
        <sz val="10"/>
        <rFont val="Times New Roman"/>
        <family val="1"/>
      </rPr>
      <t xml:space="preserve"> / (</t>
    </r>
    <r>
      <rPr>
        <sz val="10"/>
        <rFont val="新細明體"/>
        <family val="1"/>
        <charset val="136"/>
      </rPr>
      <t>依職權不起訴處分件數＋同期間第一審法院新收公訴「易」字案件件數</t>
    </r>
    <r>
      <rPr>
        <sz val="10"/>
        <rFont val="Times New Roman"/>
        <family val="1"/>
      </rPr>
      <t>) x 100</t>
    </r>
    <r>
      <rPr>
        <sz val="10"/>
        <rFont val="新細明體"/>
        <family val="1"/>
        <charset val="136"/>
      </rPr>
      <t>，
　　　　　　其中「易」字案件係指刑事訴訟法第</t>
    </r>
    <r>
      <rPr>
        <sz val="10"/>
        <rFont val="Times New Roman"/>
        <family val="1"/>
      </rPr>
      <t>376</t>
    </r>
    <r>
      <rPr>
        <sz val="10"/>
        <rFont val="新細明體"/>
        <family val="1"/>
        <charset val="136"/>
      </rPr>
      <t>條所列各罪之案件，原屬檢察官得為不起訴之案件而經提起公訴者。
　　　　　</t>
    </r>
    <r>
      <rPr>
        <sz val="10"/>
        <rFont val="Times New Roman"/>
        <family val="1"/>
      </rPr>
      <t xml:space="preserve">2. </t>
    </r>
    <r>
      <rPr>
        <sz val="10"/>
        <rFont val="新細明體"/>
        <family val="1"/>
        <charset val="136"/>
      </rPr>
      <t>本表不含更審案件。</t>
    </r>
    <phoneticPr fontId="6" type="noConversion"/>
  </si>
  <si>
    <r>
      <rPr>
        <sz val="12"/>
        <rFont val="新細明體"/>
        <family val="1"/>
        <charset val="136"/>
      </rPr>
      <t>起訴</t>
    </r>
    <phoneticPr fontId="6" type="noConversion"/>
  </si>
  <si>
    <r>
      <rPr>
        <sz val="12"/>
        <rFont val="新細明體"/>
        <family val="1"/>
        <charset val="136"/>
      </rPr>
      <t>緩起訴處分</t>
    </r>
    <phoneticPr fontId="6" type="noConversion"/>
  </si>
  <si>
    <r>
      <rPr>
        <sz val="12"/>
        <rFont val="新細明體"/>
        <family val="1"/>
        <charset val="136"/>
      </rPr>
      <t>不起訴處分</t>
    </r>
    <phoneticPr fontId="6" type="noConversion"/>
  </si>
  <si>
    <r>
      <rPr>
        <sz val="12"/>
        <rFont val="新細明體"/>
        <family val="1"/>
        <charset val="136"/>
      </rPr>
      <t>其他</t>
    </r>
    <phoneticPr fontId="6" type="noConversion"/>
  </si>
  <si>
    <r>
      <rPr>
        <sz val="12"/>
        <rFont val="新細明體"/>
        <family val="1"/>
        <charset val="136"/>
      </rPr>
      <t>總</t>
    </r>
    <r>
      <rPr>
        <sz val="12"/>
        <rFont val="Times New Roman"/>
        <family val="1"/>
      </rPr>
      <t xml:space="preserve">         </t>
    </r>
    <r>
      <rPr>
        <sz val="12"/>
        <rFont val="新細明體"/>
        <family val="1"/>
        <charset val="136"/>
      </rPr>
      <t>計</t>
    </r>
    <phoneticPr fontId="6" type="noConversion"/>
  </si>
  <si>
    <r>
      <rPr>
        <sz val="10"/>
        <rFont val="新細明體"/>
        <family val="1"/>
        <charset val="136"/>
      </rPr>
      <t>說　　明：</t>
    </r>
    <r>
      <rPr>
        <sz val="10"/>
        <rFont val="新細明體"/>
        <family val="1"/>
        <charset val="136"/>
      </rPr>
      <t>起訴包括通常程序提起公訴及聲請簡易判決處刑。</t>
    </r>
    <phoneticPr fontId="6" type="noConversion"/>
  </si>
  <si>
    <t>贓物罪</t>
    <phoneticPr fontId="2" type="noConversion"/>
  </si>
  <si>
    <r>
      <rPr>
        <sz val="10"/>
        <rFont val="新細明體"/>
        <family val="1"/>
        <charset val="136"/>
      </rPr>
      <t>單位：人次</t>
    </r>
    <phoneticPr fontId="6" type="noConversion"/>
  </si>
  <si>
    <r>
      <rPr>
        <sz val="11"/>
        <rFont val="新細明體"/>
        <family val="1"/>
        <charset val="136"/>
      </rPr>
      <t>向被害人道歉</t>
    </r>
    <phoneticPr fontId="6" type="noConversion"/>
  </si>
  <si>
    <r>
      <rPr>
        <sz val="11"/>
        <rFont val="新細明體"/>
        <family val="1"/>
        <charset val="136"/>
      </rPr>
      <t>立悔過書</t>
    </r>
    <phoneticPr fontId="6" type="noConversion"/>
  </si>
  <si>
    <r>
      <rPr>
        <sz val="11"/>
        <rFont val="新細明體"/>
        <family val="1"/>
        <charset val="136"/>
      </rPr>
      <t>產上之損害賠償
數額之財產或非財
向被害人支付相當</t>
    </r>
    <phoneticPr fontId="6" type="noConversion"/>
  </si>
  <si>
    <r>
      <rPr>
        <sz val="11"/>
        <rFont val="新細明體"/>
        <family val="1"/>
        <charset val="136"/>
      </rPr>
      <t>體支付一定之金額
益團體、地方自治團
向公庫或指定之公</t>
    </r>
  </si>
  <si>
    <r>
      <rPr>
        <sz val="10"/>
        <rFont val="新細明體"/>
        <family val="1"/>
        <charset val="136"/>
      </rPr>
      <t>四十小時以下之義務勞務
團體提供四十小時以上二百
行政法人、社區或公益機構
向指定之政府機關（構）、</t>
    </r>
  </si>
  <si>
    <r>
      <rPr>
        <sz val="11"/>
        <rFont val="新細明體"/>
        <family val="1"/>
        <charset val="136"/>
      </rPr>
      <t>全之必要命令
保護被害人安</t>
    </r>
    <phoneticPr fontId="6" type="noConversion"/>
  </si>
  <si>
    <r>
      <rPr>
        <sz val="11"/>
        <rFont val="新細明體"/>
        <family val="1"/>
        <charset val="136"/>
      </rPr>
      <t>之必要命令
預防再犯所為</t>
    </r>
    <phoneticPr fontId="6" type="noConversion"/>
  </si>
  <si>
    <r>
      <t>102年</t>
    </r>
    <r>
      <rPr>
        <sz val="12"/>
        <rFont val="細明體"/>
        <family val="3"/>
        <charset val="136"/>
      </rPr>
      <t/>
    </r>
  </si>
  <si>
    <r>
      <t>103年</t>
    </r>
    <r>
      <rPr>
        <sz val="12"/>
        <rFont val="細明體"/>
        <family val="3"/>
        <charset val="136"/>
      </rPr>
      <t/>
    </r>
  </si>
  <si>
    <r>
      <t>104年</t>
    </r>
    <r>
      <rPr>
        <sz val="12"/>
        <rFont val="細明體"/>
        <family val="3"/>
        <charset val="136"/>
      </rPr>
      <t/>
    </r>
  </si>
  <si>
    <r>
      <t>105年</t>
    </r>
    <r>
      <rPr>
        <sz val="12"/>
        <rFont val="細明體"/>
        <family val="3"/>
        <charset val="136"/>
      </rPr>
      <t/>
    </r>
  </si>
  <si>
    <r>
      <rPr>
        <sz val="12"/>
        <rFont val="新細明體"/>
        <family val="1"/>
        <charset val="136"/>
      </rPr>
      <t>公庫</t>
    </r>
    <phoneticPr fontId="6" type="noConversion"/>
  </si>
  <si>
    <r>
      <rPr>
        <sz val="12"/>
        <rFont val="新細明體"/>
        <family val="1"/>
        <charset val="136"/>
      </rPr>
      <t>公益團體</t>
    </r>
    <phoneticPr fontId="6" type="noConversion"/>
  </si>
  <si>
    <r>
      <rPr>
        <sz val="12"/>
        <rFont val="新細明體"/>
        <family val="1"/>
        <charset val="136"/>
      </rPr>
      <t>地方自治團體</t>
    </r>
    <phoneticPr fontId="6" type="noConversion"/>
  </si>
  <si>
    <t>人次</t>
  </si>
  <si>
    <t>新臺幣萬元</t>
  </si>
  <si>
    <t>-</t>
  </si>
  <si>
    <r>
      <rPr>
        <sz val="10"/>
        <rFont val="新細明體"/>
        <family val="1"/>
        <charset val="136"/>
      </rPr>
      <t>說　　明：</t>
    </r>
    <r>
      <rPr>
        <sz val="10"/>
        <rFont val="Times New Roman"/>
        <family val="1"/>
      </rPr>
      <t xml:space="preserve">1. </t>
    </r>
    <r>
      <rPr>
        <sz val="10"/>
        <rFont val="新細明體"/>
        <family val="1"/>
        <charset val="136"/>
      </rPr>
      <t>本表係緩起訴處分確定案件，並扣除重複分案後統計。
　　　　　</t>
    </r>
    <r>
      <rPr>
        <sz val="10"/>
        <rFont val="Times New Roman"/>
        <family val="1"/>
      </rPr>
      <t xml:space="preserve">2. </t>
    </r>
    <r>
      <rPr>
        <sz val="10"/>
        <rFont val="新細明體"/>
        <family val="1"/>
        <charset val="136"/>
      </rPr>
      <t>金額以新臺幣萬元為單位，因尾數採四捨五入計算，故細項之和與其總數間偶有些微差異。
　　　　　</t>
    </r>
    <r>
      <rPr>
        <sz val="10"/>
        <rFont val="Times New Roman"/>
        <family val="1"/>
      </rPr>
      <t xml:space="preserve">3. </t>
    </r>
    <r>
      <rPr>
        <sz val="10"/>
        <rFont val="新細明體"/>
        <family val="1"/>
        <charset val="136"/>
      </rPr>
      <t>公益團體包含犯罪被害人保護協會、更生保護會及榮譽觀護人協進會等；地方自治團體含地方政府及學校等。
　　　　　</t>
    </r>
    <r>
      <rPr>
        <sz val="10"/>
        <rFont val="Times New Roman"/>
        <family val="1"/>
      </rPr>
      <t>4. 103</t>
    </r>
    <r>
      <rPr>
        <sz val="10"/>
        <rFont val="新細明體"/>
        <family val="1"/>
        <charset val="136"/>
      </rPr>
      <t>年</t>
    </r>
    <r>
      <rPr>
        <sz val="10"/>
        <rFont val="Times New Roman"/>
        <family val="1"/>
      </rPr>
      <t>6</t>
    </r>
    <r>
      <rPr>
        <sz val="10"/>
        <rFont val="新細明體"/>
        <family val="1"/>
        <charset val="136"/>
      </rPr>
      <t>月</t>
    </r>
    <r>
      <rPr>
        <sz val="10"/>
        <rFont val="Times New Roman"/>
        <family val="1"/>
      </rPr>
      <t>4</t>
    </r>
    <r>
      <rPr>
        <sz val="10"/>
        <rFont val="新細明體"/>
        <family val="1"/>
        <charset val="136"/>
      </rPr>
      <t>日修正公布刑事訴訟法第</t>
    </r>
    <r>
      <rPr>
        <sz val="10"/>
        <rFont val="Times New Roman"/>
        <family val="1"/>
      </rPr>
      <t>253</t>
    </r>
    <r>
      <rPr>
        <sz val="10"/>
        <rFont val="新細明體"/>
        <family val="1"/>
        <charset val="136"/>
      </rPr>
      <t>條之</t>
    </r>
    <r>
      <rPr>
        <sz val="10"/>
        <rFont val="Times New Roman"/>
        <family val="1"/>
      </rPr>
      <t>2</t>
    </r>
    <r>
      <rPr>
        <sz val="10"/>
        <rFont val="新細明體"/>
        <family val="1"/>
        <charset val="136"/>
      </rPr>
      <t>條文，緩起訴處分金之支付對象由公庫、公益團體及地方自治團體，
　　　　　　改僅限於公庫；</t>
    </r>
    <r>
      <rPr>
        <sz val="10"/>
        <rFont val="Times New Roman"/>
        <family val="1"/>
      </rPr>
      <t>103</t>
    </r>
    <r>
      <rPr>
        <sz val="10"/>
        <rFont val="新細明體"/>
        <family val="1"/>
        <charset val="136"/>
      </rPr>
      <t>年尚未確定案件（例如：再議中），則仍依確定時點及原指定支付對象納入統計。</t>
    </r>
    <phoneticPr fontId="6" type="noConversion"/>
  </si>
  <si>
    <r>
      <rPr>
        <sz val="10"/>
        <rFont val="新細明體"/>
        <family val="1"/>
        <charset val="136"/>
      </rPr>
      <t>單位：件、</t>
    </r>
    <r>
      <rPr>
        <sz val="10"/>
        <rFont val="Times New Roman"/>
        <family val="1"/>
      </rPr>
      <t>%</t>
    </r>
    <phoneticPr fontId="6" type="noConversion"/>
  </si>
  <si>
    <r>
      <rPr>
        <sz val="12"/>
        <rFont val="新細明體"/>
        <family val="1"/>
        <charset val="136"/>
      </rPr>
      <t>得</t>
    </r>
    <r>
      <rPr>
        <sz val="12"/>
        <rFont val="Times New Roman"/>
        <family val="1"/>
      </rPr>
      <t xml:space="preserve"> </t>
    </r>
    <r>
      <rPr>
        <sz val="12"/>
        <rFont val="新細明體"/>
        <family val="1"/>
        <charset val="136"/>
      </rPr>
      <t>再</t>
    </r>
    <r>
      <rPr>
        <sz val="12"/>
        <rFont val="Times New Roman"/>
        <family val="1"/>
      </rPr>
      <t xml:space="preserve"> </t>
    </r>
    <r>
      <rPr>
        <sz val="12"/>
        <rFont val="新細明體"/>
        <family val="1"/>
        <charset val="136"/>
      </rPr>
      <t>議</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數</t>
    </r>
    <phoneticPr fontId="6" type="noConversion"/>
  </si>
  <si>
    <r>
      <rPr>
        <sz val="12"/>
        <rFont val="新細明體"/>
        <family val="1"/>
        <charset val="136"/>
      </rPr>
      <t>聲</t>
    </r>
    <r>
      <rPr>
        <sz val="12"/>
        <rFont val="Times New Roman"/>
        <family val="1"/>
      </rPr>
      <t xml:space="preserve"> </t>
    </r>
    <r>
      <rPr>
        <sz val="12"/>
        <rFont val="新細明體"/>
        <family val="1"/>
        <charset val="136"/>
      </rPr>
      <t>請</t>
    </r>
    <r>
      <rPr>
        <sz val="12"/>
        <rFont val="Times New Roman"/>
        <family val="1"/>
      </rPr>
      <t xml:space="preserve"> </t>
    </r>
    <r>
      <rPr>
        <sz val="12"/>
        <rFont val="新細明體"/>
        <family val="1"/>
        <charset val="136"/>
      </rPr>
      <t>再</t>
    </r>
    <r>
      <rPr>
        <sz val="12"/>
        <rFont val="Times New Roman"/>
        <family val="1"/>
      </rPr>
      <t xml:space="preserve"> </t>
    </r>
    <r>
      <rPr>
        <sz val="12"/>
        <rFont val="新細明體"/>
        <family val="1"/>
        <charset val="136"/>
      </rPr>
      <t>議</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數</t>
    </r>
    <phoneticPr fontId="6" type="noConversion"/>
  </si>
  <si>
    <r>
      <rPr>
        <sz val="12"/>
        <rFont val="新細明體"/>
        <family val="1"/>
        <charset val="136"/>
      </rPr>
      <t>總計</t>
    </r>
    <phoneticPr fontId="32" type="noConversion"/>
  </si>
  <si>
    <r>
      <rPr>
        <sz val="12"/>
        <rFont val="新細明體"/>
        <family val="1"/>
        <charset val="136"/>
      </rPr>
      <t>緩起訴
處　分</t>
    </r>
    <phoneticPr fontId="32" type="noConversion"/>
  </si>
  <si>
    <r>
      <rPr>
        <sz val="12"/>
        <rFont val="新細明體"/>
        <family val="1"/>
        <charset val="136"/>
      </rPr>
      <t>不起訴
處　分</t>
    </r>
    <phoneticPr fontId="32" type="noConversion"/>
  </si>
  <si>
    <r>
      <rPr>
        <sz val="12"/>
        <rFont val="新細明體"/>
        <family val="1"/>
        <charset val="136"/>
      </rPr>
      <t>撤　銷
緩起訴
處　分</t>
    </r>
    <phoneticPr fontId="32" type="noConversion"/>
  </si>
  <si>
    <r>
      <rPr>
        <sz val="12"/>
        <rFont val="新細明體"/>
        <family val="1"/>
        <charset val="136"/>
      </rPr>
      <t>占得再議
件數比率</t>
    </r>
    <phoneticPr fontId="6" type="noConversion"/>
  </si>
  <si>
    <t>資料來源：法務部統計處。
說　　明：得再議件數係指符合刑事訴訟法第256條要件之案件。</t>
    <phoneticPr fontId="6" type="noConversion"/>
  </si>
  <si>
    <r>
      <rPr>
        <sz val="12"/>
        <rFont val="新細明體"/>
        <family val="1"/>
        <charset val="136"/>
      </rPr>
      <t>再</t>
    </r>
    <r>
      <rPr>
        <sz val="12"/>
        <rFont val="新細明體"/>
        <family val="1"/>
        <charset val="136"/>
      </rPr>
      <t>議</t>
    </r>
    <r>
      <rPr>
        <sz val="12"/>
        <rFont val="新細明體"/>
        <family val="1"/>
        <charset val="136"/>
      </rPr>
      <t>件</t>
    </r>
    <r>
      <rPr>
        <sz val="12"/>
        <rFont val="新細明體"/>
        <family val="1"/>
        <charset val="136"/>
      </rPr>
      <t>數</t>
    </r>
    <phoneticPr fontId="6" type="noConversion"/>
  </si>
  <si>
    <r>
      <rPr>
        <sz val="12"/>
        <rFont val="新細明體"/>
        <family val="1"/>
        <charset val="136"/>
      </rPr>
      <t>終</t>
    </r>
    <r>
      <rPr>
        <sz val="12"/>
        <rFont val="新細明體"/>
        <family val="1"/>
        <charset val="136"/>
      </rPr>
      <t>結</t>
    </r>
    <r>
      <rPr>
        <sz val="12"/>
        <rFont val="新細明體"/>
        <family val="1"/>
        <charset val="136"/>
      </rPr>
      <t>件</t>
    </r>
    <r>
      <rPr>
        <sz val="12"/>
        <rFont val="新細明體"/>
        <family val="1"/>
        <charset val="136"/>
      </rPr>
      <t>數</t>
    </r>
    <phoneticPr fontId="6" type="noConversion"/>
  </si>
  <si>
    <r>
      <rPr>
        <sz val="12"/>
        <rFont val="新細明體"/>
        <family val="1"/>
        <charset val="136"/>
      </rPr>
      <t>年底未結件數</t>
    </r>
    <phoneticPr fontId="6" type="noConversion"/>
  </si>
  <si>
    <r>
      <rPr>
        <sz val="12"/>
        <rFont val="新細明體"/>
        <family val="1"/>
        <charset val="136"/>
      </rPr>
      <t>聲請駁回</t>
    </r>
    <phoneticPr fontId="6" type="noConversion"/>
  </si>
  <si>
    <r>
      <rPr>
        <sz val="12"/>
        <rFont val="新細明體"/>
        <family val="1"/>
        <charset val="136"/>
      </rPr>
      <t>續行偵查
命令</t>
    </r>
    <phoneticPr fontId="6" type="noConversion"/>
  </si>
  <si>
    <r>
      <rPr>
        <sz val="12"/>
        <rFont val="新細明體"/>
        <family val="1"/>
        <charset val="136"/>
      </rPr>
      <t>命令起訴</t>
    </r>
    <phoneticPr fontId="6" type="noConversion"/>
  </si>
  <si>
    <r>
      <rPr>
        <sz val="12"/>
        <rFont val="新細明體"/>
        <family val="1"/>
        <charset val="136"/>
      </rPr>
      <t>撤回聲請</t>
    </r>
    <r>
      <rPr>
        <sz val="12"/>
        <rFont val="Times New Roman"/>
        <family val="1"/>
      </rPr>
      <t xml:space="preserve">   </t>
    </r>
    <r>
      <rPr>
        <sz val="12"/>
        <rFont val="新細明體"/>
        <family val="1"/>
        <charset val="136"/>
      </rPr>
      <t>由聲請人</t>
    </r>
    <phoneticPr fontId="6" type="noConversion"/>
  </si>
  <si>
    <r>
      <rPr>
        <sz val="12"/>
        <rFont val="新細明體"/>
        <family val="1"/>
        <charset val="136"/>
      </rPr>
      <t>銷或駁回聲請由原檢察官撤</t>
    </r>
    <phoneticPr fontId="6" type="noConversion"/>
  </si>
  <si>
    <r>
      <rPr>
        <sz val="12"/>
        <rFont val="新細明體"/>
        <family val="1"/>
        <charset val="136"/>
      </rPr>
      <t>撤銷處分
由檢察長</t>
    </r>
    <phoneticPr fontId="6" type="noConversion"/>
  </si>
  <si>
    <t>-</t>
    <phoneticPr fontId="22" type="noConversion"/>
  </si>
  <si>
    <r>
      <rPr>
        <sz val="10"/>
        <rFont val="新細明體"/>
        <family val="1"/>
        <charset val="136"/>
      </rPr>
      <t>說　　明：再議案件送交上級檢察署檢察長後發回件數，若一案數名被告發回情形不同時，各情形按被告人數比例統計；
　　　　　發回件數之其他包括撤回原處分已自訴、退回補資料、函查鑑定簽結、不合法簽結、逾期駁回、撤銷原處分及撤回告訴等。</t>
    </r>
    <phoneticPr fontId="6" type="noConversion"/>
  </si>
  <si>
    <r>
      <t xml:space="preserve">     </t>
    </r>
    <r>
      <rPr>
        <sz val="15"/>
        <rFont val="新細明體"/>
        <family val="1"/>
        <charset val="136"/>
      </rPr>
      <t>表</t>
    </r>
    <r>
      <rPr>
        <sz val="15"/>
        <rFont val="Times New Roman"/>
        <family val="1"/>
      </rPr>
      <t xml:space="preserve">2-1-20    </t>
    </r>
    <r>
      <rPr>
        <sz val="15"/>
        <rFont val="新細明體"/>
        <family val="1"/>
        <charset val="136"/>
      </rPr>
      <t>近</t>
    </r>
    <r>
      <rPr>
        <sz val="15"/>
        <rFont val="Times New Roman"/>
        <family val="1"/>
      </rPr>
      <t>10</t>
    </r>
    <r>
      <rPr>
        <sz val="15"/>
        <rFont val="新細明體"/>
        <family val="1"/>
        <charset val="136"/>
      </rPr>
      <t>年最高檢察署辦理非常上訴案件收結情形</t>
    </r>
    <r>
      <rPr>
        <sz val="15"/>
        <rFont val="Times New Roman"/>
        <family val="1"/>
      </rPr>
      <t xml:space="preserve"> </t>
    </r>
    <phoneticPr fontId="6" type="noConversion"/>
  </si>
  <si>
    <r>
      <rPr>
        <sz val="10"/>
        <rFont val="新細明體"/>
        <family val="1"/>
        <charset val="136"/>
      </rPr>
      <t>單位：件</t>
    </r>
    <phoneticPr fontId="6" type="noConversion"/>
  </si>
  <si>
    <r>
      <rPr>
        <sz val="12"/>
        <rFont val="新細明體"/>
        <family val="1"/>
        <charset val="136"/>
      </rPr>
      <t>新收件數</t>
    </r>
    <phoneticPr fontId="6" type="noConversion"/>
  </si>
  <si>
    <r>
      <rPr>
        <sz val="12"/>
        <rFont val="新細明體"/>
        <family val="1"/>
        <charset val="136"/>
      </rPr>
      <t>終</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數</t>
    </r>
    <phoneticPr fontId="6" type="noConversion"/>
  </si>
  <si>
    <r>
      <rPr>
        <sz val="12"/>
        <rFont val="新細明體"/>
        <family val="1"/>
        <charset val="136"/>
      </rPr>
      <t>未結件數
年底</t>
    </r>
    <phoneticPr fontId="6" type="noConversion"/>
  </si>
  <si>
    <r>
      <rPr>
        <sz val="12"/>
        <rFont val="新細明體"/>
        <family val="1"/>
        <charset val="136"/>
      </rPr>
      <t>提</t>
    </r>
    <r>
      <rPr>
        <sz val="12"/>
        <rFont val="Times New Roman"/>
        <family val="1"/>
      </rPr>
      <t xml:space="preserve"> </t>
    </r>
    <r>
      <rPr>
        <sz val="12"/>
        <rFont val="新細明體"/>
        <family val="1"/>
        <charset val="136"/>
      </rPr>
      <t>起</t>
    </r>
    <r>
      <rPr>
        <sz val="12"/>
        <rFont val="Times New Roman"/>
        <family val="1"/>
      </rPr>
      <t xml:space="preserve"> </t>
    </r>
    <r>
      <rPr>
        <sz val="12"/>
        <rFont val="新細明體"/>
        <family val="1"/>
        <charset val="136"/>
      </rPr>
      <t>非</t>
    </r>
    <r>
      <rPr>
        <sz val="12"/>
        <rFont val="Times New Roman"/>
        <family val="1"/>
      </rPr>
      <t xml:space="preserve"> </t>
    </r>
    <r>
      <rPr>
        <sz val="12"/>
        <rFont val="新細明體"/>
        <family val="1"/>
        <charset val="136"/>
      </rPr>
      <t>常</t>
    </r>
    <r>
      <rPr>
        <sz val="12"/>
        <rFont val="Times New Roman"/>
        <family val="1"/>
      </rPr>
      <t xml:space="preserve"> </t>
    </r>
    <r>
      <rPr>
        <sz val="12"/>
        <rFont val="新細明體"/>
        <family val="1"/>
        <charset val="136"/>
      </rPr>
      <t>上</t>
    </r>
    <r>
      <rPr>
        <sz val="12"/>
        <rFont val="Times New Roman"/>
        <family val="1"/>
      </rPr>
      <t xml:space="preserve"> </t>
    </r>
    <r>
      <rPr>
        <sz val="12"/>
        <rFont val="新細明體"/>
        <family val="1"/>
        <charset val="136"/>
      </rPr>
      <t>訴</t>
    </r>
    <r>
      <rPr>
        <sz val="12"/>
        <rFont val="Times New Roman"/>
        <family val="1"/>
      </rPr>
      <t xml:space="preserve"> </t>
    </r>
    <r>
      <rPr>
        <sz val="12"/>
        <rFont val="新細明體"/>
        <family val="1"/>
        <charset val="136"/>
      </rPr>
      <t>案</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判</t>
    </r>
    <r>
      <rPr>
        <sz val="12"/>
        <rFont val="Times New Roman"/>
        <family val="1"/>
      </rPr>
      <t xml:space="preserve"> </t>
    </r>
    <r>
      <rPr>
        <sz val="12"/>
        <rFont val="新細明體"/>
        <family val="1"/>
        <charset val="136"/>
      </rPr>
      <t>決</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果</t>
    </r>
    <phoneticPr fontId="6" type="noConversion"/>
  </si>
  <si>
    <r>
      <rPr>
        <sz val="12"/>
        <rFont val="細明體"/>
        <family val="3"/>
        <charset val="136"/>
      </rPr>
      <t>提</t>
    </r>
    <r>
      <rPr>
        <sz val="12"/>
        <rFont val="Times New Roman"/>
        <family val="1"/>
      </rPr>
      <t xml:space="preserve"> </t>
    </r>
    <r>
      <rPr>
        <sz val="12"/>
        <rFont val="細明體"/>
        <family val="3"/>
        <charset val="136"/>
      </rPr>
      <t>起</t>
    </r>
    <r>
      <rPr>
        <sz val="12"/>
        <rFont val="Times New Roman"/>
        <family val="1"/>
      </rPr>
      <t xml:space="preserve"> </t>
    </r>
    <r>
      <rPr>
        <sz val="12"/>
        <rFont val="細明體"/>
        <family val="3"/>
        <charset val="136"/>
      </rPr>
      <t>非</t>
    </r>
    <r>
      <rPr>
        <sz val="12"/>
        <rFont val="Times New Roman"/>
        <family val="1"/>
      </rPr>
      <t xml:space="preserve"> </t>
    </r>
    <r>
      <rPr>
        <sz val="12"/>
        <rFont val="細明體"/>
        <family val="3"/>
        <charset val="136"/>
      </rPr>
      <t>常</t>
    </r>
    <r>
      <rPr>
        <sz val="12"/>
        <rFont val="Times New Roman"/>
        <family val="1"/>
      </rPr>
      <t xml:space="preserve"> </t>
    </r>
    <r>
      <rPr>
        <sz val="12"/>
        <rFont val="細明體"/>
        <family val="3"/>
        <charset val="136"/>
      </rPr>
      <t>上</t>
    </r>
    <r>
      <rPr>
        <sz val="12"/>
        <rFont val="Times New Roman"/>
        <family val="1"/>
      </rPr>
      <t xml:space="preserve"> </t>
    </r>
    <r>
      <rPr>
        <sz val="12"/>
        <rFont val="細明體"/>
        <family val="3"/>
        <charset val="136"/>
      </rPr>
      <t>訴</t>
    </r>
    <phoneticPr fontId="16" type="noConversion"/>
  </si>
  <si>
    <t>不予提起
非常上訴</t>
    <phoneticPr fontId="16" type="noConversion"/>
  </si>
  <si>
    <r>
      <rPr>
        <sz val="12"/>
        <rFont val="新細明體"/>
        <family val="1"/>
        <charset val="136"/>
      </rPr>
      <t>撤銷原判決</t>
    </r>
    <phoneticPr fontId="6" type="noConversion"/>
  </si>
  <si>
    <r>
      <rPr>
        <sz val="12"/>
        <rFont val="新細明體"/>
        <family val="1"/>
        <charset val="136"/>
      </rPr>
      <t>並發回更審
撤銷原判決</t>
    </r>
    <phoneticPr fontId="6" type="noConversion"/>
  </si>
  <si>
    <r>
      <rPr>
        <sz val="12"/>
        <rFont val="新細明體"/>
        <family val="1"/>
        <charset val="136"/>
      </rPr>
      <t>駁回非常上訴</t>
    </r>
    <phoneticPr fontId="6" type="noConversion"/>
  </si>
  <si>
    <r>
      <rPr>
        <sz val="12"/>
        <rFont val="新細明體"/>
        <family val="1"/>
        <charset val="136"/>
      </rPr>
      <t>聲請
檢察官</t>
    </r>
    <phoneticPr fontId="6" type="noConversion"/>
  </si>
  <si>
    <t>其他</t>
    <phoneticPr fontId="22" type="noConversion"/>
  </si>
  <si>
    <t>件數</t>
    <phoneticPr fontId="16" type="noConversion"/>
  </si>
  <si>
    <t>比率</t>
    <phoneticPr fontId="16" type="noConversion"/>
  </si>
  <si>
    <t>資料來源：法務部統計處。
說　　明：1. 本表新收件數、終結件數非源自同一母數，不宜相互比較。
　　　　　2. 不予提起非常上訴之其他包括當事人或不服判決的人所聲請之案件。</t>
    <phoneticPr fontId="6" type="noConversion"/>
  </si>
  <si>
    <r>
      <t>109年</t>
    </r>
    <r>
      <rPr>
        <sz val="12"/>
        <rFont val="新細明體"/>
        <family val="1"/>
        <charset val="136"/>
      </rPr>
      <t/>
    </r>
  </si>
  <si>
    <r>
      <t>110年</t>
    </r>
    <r>
      <rPr>
        <sz val="12"/>
        <rFont val="新細明體"/>
        <family val="1"/>
        <charset val="136"/>
      </rPr>
      <t/>
    </r>
  </si>
  <si>
    <r>
      <rPr>
        <sz val="12"/>
        <rFont val="新細明體"/>
        <family val="1"/>
        <charset val="136"/>
      </rPr>
      <t>一月未滿</t>
    </r>
    <phoneticPr fontId="6" type="noConversion"/>
  </si>
  <si>
    <r>
      <rPr>
        <sz val="12"/>
        <rFont val="新細明體"/>
        <family val="1"/>
        <charset val="136"/>
      </rPr>
      <t>一月以上二月未滿</t>
    </r>
  </si>
  <si>
    <r>
      <rPr>
        <sz val="12"/>
        <rFont val="新細明體"/>
        <family val="1"/>
        <charset val="136"/>
      </rPr>
      <t>二月以上三月未滿</t>
    </r>
  </si>
  <si>
    <r>
      <rPr>
        <sz val="12"/>
        <rFont val="新細明體"/>
        <family val="1"/>
        <charset val="136"/>
      </rPr>
      <t>三月以上四月未滿</t>
    </r>
  </si>
  <si>
    <r>
      <rPr>
        <sz val="12"/>
        <rFont val="新細明體"/>
        <family val="1"/>
        <charset val="136"/>
      </rPr>
      <t>四月以上八月未滿</t>
    </r>
    <phoneticPr fontId="6" type="noConversion"/>
  </si>
  <si>
    <r>
      <rPr>
        <sz val="12"/>
        <rFont val="新細明體"/>
        <family val="1"/>
        <charset val="136"/>
      </rPr>
      <t>八月以上一年未滿</t>
    </r>
    <phoneticPr fontId="6" type="noConversion"/>
  </si>
  <si>
    <r>
      <rPr>
        <sz val="12"/>
        <rFont val="新細明體"/>
        <family val="1"/>
        <charset val="136"/>
      </rPr>
      <t>一</t>
    </r>
    <r>
      <rPr>
        <sz val="12"/>
        <rFont val="Times New Roman"/>
        <family val="1"/>
      </rPr>
      <t xml:space="preserve">  </t>
    </r>
    <r>
      <rPr>
        <sz val="12"/>
        <rFont val="新細明體"/>
        <family val="1"/>
        <charset val="136"/>
      </rPr>
      <t>年</t>
    </r>
    <r>
      <rPr>
        <sz val="12"/>
        <rFont val="Times New Roman"/>
        <family val="1"/>
      </rPr>
      <t xml:space="preserve">  </t>
    </r>
    <r>
      <rPr>
        <sz val="12"/>
        <rFont val="新細明體"/>
        <family val="1"/>
        <charset val="136"/>
      </rPr>
      <t>以</t>
    </r>
    <r>
      <rPr>
        <sz val="12"/>
        <rFont val="Times New Roman"/>
        <family val="1"/>
      </rPr>
      <t xml:space="preserve">  </t>
    </r>
    <r>
      <rPr>
        <sz val="12"/>
        <rFont val="新細明體"/>
        <family val="1"/>
        <charset val="136"/>
      </rPr>
      <t>上</t>
    </r>
  </si>
  <si>
    <r>
      <rPr>
        <sz val="12"/>
        <rFont val="新細明體"/>
        <family val="1"/>
        <charset val="136"/>
      </rPr>
      <t>平</t>
    </r>
    <r>
      <rPr>
        <sz val="12"/>
        <rFont val="Times New Roman"/>
        <family val="1"/>
      </rPr>
      <t xml:space="preserve">  </t>
    </r>
    <r>
      <rPr>
        <sz val="12"/>
        <rFont val="新細明體"/>
        <family val="1"/>
        <charset val="136"/>
      </rPr>
      <t>均</t>
    </r>
    <r>
      <rPr>
        <sz val="12"/>
        <rFont val="Times New Roman"/>
        <family val="1"/>
      </rPr>
      <t xml:space="preserve">  </t>
    </r>
    <r>
      <rPr>
        <sz val="12"/>
        <rFont val="新細明體"/>
        <family val="1"/>
        <charset val="136"/>
      </rPr>
      <t>日</t>
    </r>
    <r>
      <rPr>
        <sz val="12"/>
        <rFont val="Times New Roman"/>
        <family val="1"/>
      </rPr>
      <t xml:space="preserve">  </t>
    </r>
    <r>
      <rPr>
        <sz val="12"/>
        <rFont val="新細明體"/>
        <family val="1"/>
        <charset val="136"/>
      </rPr>
      <t>數</t>
    </r>
    <r>
      <rPr>
        <sz val="12"/>
        <rFont val="Times New Roman"/>
        <family val="1"/>
      </rPr>
      <t>(</t>
    </r>
    <r>
      <rPr>
        <sz val="12"/>
        <rFont val="新細明體"/>
        <family val="1"/>
        <charset val="136"/>
      </rPr>
      <t>日</t>
    </r>
    <r>
      <rPr>
        <sz val="12"/>
        <rFont val="Times New Roman"/>
        <family val="1"/>
      </rPr>
      <t>)</t>
    </r>
    <phoneticPr fontId="6" type="noConversion"/>
  </si>
  <si>
    <r>
      <rPr>
        <sz val="10"/>
        <rFont val="新細明體"/>
        <family val="1"/>
        <charset val="136"/>
      </rPr>
      <t>資料來源：</t>
    </r>
    <r>
      <rPr>
        <sz val="10"/>
        <rFont val="Times New Roman"/>
        <family val="1"/>
      </rPr>
      <t xml:space="preserve"> </t>
    </r>
    <r>
      <rPr>
        <sz val="10"/>
        <rFont val="新細明體"/>
        <family val="1"/>
        <charset val="136"/>
      </rPr>
      <t>法務部統計處。</t>
    </r>
    <phoneticPr fontId="6" type="noConversion"/>
  </si>
  <si>
    <r>
      <t>109</t>
    </r>
    <r>
      <rPr>
        <sz val="12"/>
        <rFont val="新細明體"/>
        <family val="1"/>
        <charset val="136"/>
      </rPr>
      <t>年</t>
    </r>
    <phoneticPr fontId="6" type="noConversion"/>
  </si>
  <si>
    <r>
      <rPr>
        <sz val="12"/>
        <rFont val="新細明體"/>
        <family val="1"/>
        <charset val="136"/>
      </rPr>
      <t>人</t>
    </r>
  </si>
  <si>
    <r>
      <rPr>
        <sz val="12"/>
        <rFont val="新細明體"/>
        <family val="1"/>
        <charset val="136"/>
      </rPr>
      <t>總</t>
    </r>
    <r>
      <rPr>
        <sz val="12"/>
        <rFont val="新細明體"/>
        <family val="1"/>
        <charset val="136"/>
      </rPr>
      <t>計</t>
    </r>
    <phoneticPr fontId="38" type="noConversion"/>
  </si>
  <si>
    <t>普通刑法</t>
    <phoneticPr fontId="22" type="noConversion"/>
  </si>
  <si>
    <t>強制性交罪</t>
    <phoneticPr fontId="22" type="noConversion"/>
  </si>
  <si>
    <r>
      <rPr>
        <sz val="12"/>
        <rFont val="新細明體"/>
        <family val="1"/>
        <charset val="136"/>
      </rPr>
      <t>第</t>
    </r>
    <r>
      <rPr>
        <sz val="12"/>
        <rFont val="Times New Roman"/>
        <family val="1"/>
      </rPr>
      <t xml:space="preserve"> 226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6" type="noConversion"/>
  </si>
  <si>
    <r>
      <rPr>
        <sz val="12"/>
        <rFont val="新細明體"/>
        <family val="1"/>
        <charset val="136"/>
      </rPr>
      <t>第</t>
    </r>
    <r>
      <rPr>
        <sz val="12"/>
        <rFont val="Times New Roman"/>
        <family val="1"/>
      </rPr>
      <t xml:space="preserve"> 226 </t>
    </r>
    <r>
      <rPr>
        <sz val="12"/>
        <rFont val="新細明體"/>
        <family val="1"/>
        <charset val="136"/>
      </rPr>
      <t>條</t>
    </r>
    <r>
      <rPr>
        <sz val="12"/>
        <rFont val="Times New Roman"/>
        <family val="1"/>
      </rPr>
      <t xml:space="preserve"> </t>
    </r>
    <r>
      <rPr>
        <sz val="12"/>
        <rFont val="新細明體"/>
        <family val="1"/>
        <charset val="136"/>
      </rPr>
      <t>之</t>
    </r>
    <r>
      <rPr>
        <sz val="12"/>
        <rFont val="Times New Roman"/>
        <family val="1"/>
      </rPr>
      <t xml:space="preserve"> 1 </t>
    </r>
    <phoneticPr fontId="6" type="noConversion"/>
  </si>
  <si>
    <t>殺人罪</t>
    <phoneticPr fontId="22" type="noConversion"/>
  </si>
  <si>
    <r>
      <rPr>
        <sz val="12"/>
        <rFont val="新細明體"/>
        <family val="1"/>
        <charset val="136"/>
      </rPr>
      <t>第</t>
    </r>
    <r>
      <rPr>
        <sz val="12"/>
        <rFont val="Times New Roman"/>
        <family val="1"/>
      </rPr>
      <t xml:space="preserve"> 271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6" type="noConversion"/>
  </si>
  <si>
    <r>
      <rPr>
        <sz val="12"/>
        <rFont val="新細明體"/>
        <family val="1"/>
        <charset val="136"/>
      </rPr>
      <t>第</t>
    </r>
    <r>
      <rPr>
        <sz val="12"/>
        <rFont val="Times New Roman"/>
        <family val="1"/>
      </rPr>
      <t xml:space="preserve"> 272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6" type="noConversion"/>
  </si>
  <si>
    <t>強盜罪</t>
    <phoneticPr fontId="22" type="noConversion"/>
  </si>
  <si>
    <r>
      <rPr>
        <sz val="12"/>
        <rFont val="新細明體"/>
        <family val="1"/>
        <charset val="136"/>
      </rPr>
      <t>第</t>
    </r>
    <r>
      <rPr>
        <sz val="12"/>
        <rFont val="Times New Roman"/>
        <family val="1"/>
      </rPr>
      <t xml:space="preserve"> 332 </t>
    </r>
    <r>
      <rPr>
        <sz val="12"/>
        <rFont val="新細明體"/>
        <family val="1"/>
        <charset val="136"/>
      </rPr>
      <t>條</t>
    </r>
    <phoneticPr fontId="6" type="noConversion"/>
  </si>
  <si>
    <t>擄人勒贖罪</t>
    <phoneticPr fontId="22" type="noConversion"/>
  </si>
  <si>
    <r>
      <rPr>
        <sz val="12"/>
        <rFont val="新細明體"/>
        <family val="1"/>
        <charset val="136"/>
      </rPr>
      <t>第</t>
    </r>
    <r>
      <rPr>
        <sz val="12"/>
        <rFont val="Times New Roman"/>
        <family val="1"/>
      </rPr>
      <t xml:space="preserve"> 347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6" type="noConversion"/>
  </si>
  <si>
    <r>
      <rPr>
        <sz val="12"/>
        <rFont val="新細明體"/>
        <family val="1"/>
        <charset val="136"/>
      </rPr>
      <t>第</t>
    </r>
    <r>
      <rPr>
        <sz val="12"/>
        <rFont val="Times New Roman"/>
        <family val="1"/>
      </rPr>
      <t xml:space="preserve"> 348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6" type="noConversion"/>
  </si>
  <si>
    <r>
      <rPr>
        <sz val="12"/>
        <rFont val="新細明體"/>
        <family val="1"/>
        <charset val="136"/>
      </rPr>
      <t>第</t>
    </r>
    <r>
      <rPr>
        <sz val="12"/>
        <rFont val="Times New Roman"/>
        <family val="1"/>
      </rPr>
      <t xml:space="preserve"> 348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r>
      <rPr>
        <sz val="12"/>
        <rFont val="Times New Roman"/>
        <family val="1"/>
      </rPr>
      <t xml:space="preserve">  </t>
    </r>
    <phoneticPr fontId="6" type="noConversion"/>
  </si>
  <si>
    <r>
      <rPr>
        <sz val="12"/>
        <rFont val="新細明體"/>
        <family val="1"/>
        <charset val="136"/>
      </rPr>
      <t>第</t>
    </r>
    <r>
      <rPr>
        <sz val="12"/>
        <rFont val="Times New Roman"/>
        <family val="1"/>
      </rPr>
      <t xml:space="preserve"> 348 </t>
    </r>
    <r>
      <rPr>
        <sz val="12"/>
        <rFont val="新細明體"/>
        <family val="1"/>
        <charset val="136"/>
      </rPr>
      <t>條</t>
    </r>
    <r>
      <rPr>
        <sz val="12"/>
        <rFont val="Times New Roman"/>
        <family val="1"/>
      </rPr>
      <t xml:space="preserve"> </t>
    </r>
    <r>
      <rPr>
        <sz val="12"/>
        <rFont val="新細明體"/>
        <family val="1"/>
        <charset val="136"/>
      </rPr>
      <t>之</t>
    </r>
    <r>
      <rPr>
        <sz val="12"/>
        <rFont val="Times New Roman"/>
        <family val="1"/>
      </rPr>
      <t xml:space="preserve"> 1</t>
    </r>
    <phoneticPr fontId="6" type="noConversion"/>
  </si>
  <si>
    <t>特別刑法</t>
    <phoneticPr fontId="22" type="noConversion"/>
  </si>
  <si>
    <t>毒品危害防制條例</t>
    <phoneticPr fontId="22" type="noConversion"/>
  </si>
  <si>
    <r>
      <rPr>
        <sz val="12"/>
        <rFont val="新細明體"/>
        <family val="1"/>
        <charset val="136"/>
      </rPr>
      <t>第</t>
    </r>
    <r>
      <rPr>
        <sz val="12"/>
        <rFont val="Times New Roman"/>
        <family val="1"/>
      </rPr>
      <t xml:space="preserve"> 4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6" type="noConversion"/>
  </si>
  <si>
    <r>
      <rPr>
        <sz val="12"/>
        <rFont val="新細明體"/>
        <family val="1"/>
        <charset val="136"/>
      </rPr>
      <t>第</t>
    </r>
    <r>
      <rPr>
        <sz val="12"/>
        <rFont val="Times New Roman"/>
        <family val="1"/>
      </rPr>
      <t xml:space="preserve"> 4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phoneticPr fontId="6" type="noConversion"/>
  </si>
  <si>
    <r>
      <rPr>
        <sz val="12"/>
        <rFont val="新細明體"/>
        <family val="1"/>
        <charset val="136"/>
      </rPr>
      <t>第</t>
    </r>
    <r>
      <rPr>
        <sz val="12"/>
        <rFont val="Times New Roman"/>
        <family val="1"/>
      </rPr>
      <t xml:space="preserve"> 5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6" type="noConversion"/>
  </si>
  <si>
    <r>
      <rPr>
        <sz val="12"/>
        <rFont val="新細明體"/>
        <family val="1"/>
        <charset val="136"/>
      </rPr>
      <t>第</t>
    </r>
    <r>
      <rPr>
        <sz val="12"/>
        <rFont val="Times New Roman"/>
        <family val="1"/>
      </rPr>
      <t xml:space="preserve"> 6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6" type="noConversion"/>
  </si>
  <si>
    <r>
      <rPr>
        <sz val="12"/>
        <rFont val="新細明體"/>
        <family val="1"/>
        <charset val="136"/>
      </rPr>
      <t>第</t>
    </r>
    <r>
      <rPr>
        <sz val="12"/>
        <rFont val="Times New Roman"/>
        <family val="1"/>
      </rPr>
      <t xml:space="preserve"> 6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r>
      <rPr>
        <sz val="12"/>
        <rFont val="Times New Roman"/>
        <family val="1"/>
      </rPr>
      <t xml:space="preserve"> </t>
    </r>
    <phoneticPr fontId="6" type="noConversion"/>
  </si>
  <si>
    <t>槍砲彈藥刀械管制條例</t>
    <phoneticPr fontId="22" type="noConversion"/>
  </si>
  <si>
    <r>
      <rPr>
        <sz val="12"/>
        <rFont val="新細明體"/>
        <family val="1"/>
        <charset val="136"/>
      </rPr>
      <t>第</t>
    </r>
    <r>
      <rPr>
        <sz val="12"/>
        <rFont val="Times New Roman"/>
        <family val="1"/>
      </rPr>
      <t xml:space="preserve"> 7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phoneticPr fontId="6" type="noConversion"/>
  </si>
  <si>
    <r>
      <rPr>
        <sz val="12"/>
        <rFont val="新細明體"/>
        <family val="1"/>
        <charset val="136"/>
      </rPr>
      <t>第</t>
    </r>
    <r>
      <rPr>
        <sz val="12"/>
        <rFont val="Times New Roman"/>
        <family val="1"/>
      </rPr>
      <t xml:space="preserve"> 7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3 </t>
    </r>
    <r>
      <rPr>
        <sz val="12"/>
        <rFont val="新細明體"/>
        <family val="1"/>
        <charset val="136"/>
      </rPr>
      <t>項</t>
    </r>
    <phoneticPr fontId="6" type="noConversion"/>
  </si>
  <si>
    <t>兒童及少年性剝削防制條例</t>
    <phoneticPr fontId="22" type="noConversion"/>
  </si>
  <si>
    <r>
      <rPr>
        <sz val="12"/>
        <rFont val="新細明體"/>
        <family val="1"/>
        <charset val="136"/>
      </rPr>
      <t>第</t>
    </r>
    <r>
      <rPr>
        <sz val="12"/>
        <rFont val="Times New Roman"/>
        <family val="1"/>
      </rPr>
      <t xml:space="preserve"> 33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phoneticPr fontId="6" type="noConversion"/>
  </si>
  <si>
    <r>
      <rPr>
        <sz val="12"/>
        <rFont val="新細明體"/>
        <family val="1"/>
        <charset val="136"/>
      </rPr>
      <t>第</t>
    </r>
    <r>
      <rPr>
        <sz val="12"/>
        <rFont val="Times New Roman"/>
        <family val="1"/>
      </rPr>
      <t xml:space="preserve"> 33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phoneticPr fontId="6" type="noConversion"/>
  </si>
  <si>
    <r>
      <rPr>
        <sz val="12"/>
        <rFont val="新細明體"/>
        <family val="1"/>
        <charset val="136"/>
      </rPr>
      <t>第</t>
    </r>
    <r>
      <rPr>
        <sz val="12"/>
        <rFont val="Times New Roman"/>
        <family val="1"/>
      </rPr>
      <t xml:space="preserve"> 34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phoneticPr fontId="6" type="noConversion"/>
  </si>
  <si>
    <r>
      <rPr>
        <sz val="12"/>
        <rFont val="新細明體"/>
        <family val="1"/>
        <charset val="136"/>
      </rPr>
      <t>其</t>
    </r>
    <r>
      <rPr>
        <sz val="12"/>
        <rFont val="新細明體"/>
        <family val="1"/>
        <charset val="136"/>
      </rPr>
      <t>他</t>
    </r>
    <r>
      <rPr>
        <sz val="12"/>
        <rFont val="新細明體"/>
        <family val="1"/>
        <charset val="136"/>
      </rPr>
      <t>重</t>
    </r>
    <r>
      <rPr>
        <sz val="12"/>
        <rFont val="新細明體"/>
        <family val="1"/>
        <charset val="136"/>
      </rPr>
      <t>大</t>
    </r>
    <r>
      <rPr>
        <sz val="12"/>
        <rFont val="新細明體"/>
        <family val="1"/>
        <charset val="136"/>
      </rPr>
      <t>刑</t>
    </r>
    <r>
      <rPr>
        <sz val="12"/>
        <rFont val="新細明體"/>
        <family val="1"/>
        <charset val="136"/>
      </rPr>
      <t>事</t>
    </r>
    <r>
      <rPr>
        <sz val="12"/>
        <rFont val="新細明體"/>
        <family val="1"/>
        <charset val="136"/>
      </rPr>
      <t>案</t>
    </r>
    <r>
      <rPr>
        <sz val="12"/>
        <rFont val="新細明體"/>
        <family val="1"/>
        <charset val="136"/>
      </rPr>
      <t>件</t>
    </r>
    <phoneticPr fontId="38" type="noConversion"/>
  </si>
  <si>
    <r>
      <t>說　　明：</t>
    </r>
    <r>
      <rPr>
        <sz val="10"/>
        <rFont val="新細明體"/>
        <family val="1"/>
        <charset val="136"/>
      </rPr>
      <t>其他重大刑事案件指其他嚴重侵害國家社會法益或於社會治安、經濟秩序有重大危害之刑事案件。</t>
    </r>
    <phoneticPr fontId="6" type="noConversion"/>
  </si>
  <si>
    <r>
      <t>109</t>
    </r>
    <r>
      <rPr>
        <sz val="12"/>
        <rFont val="新細明體"/>
        <family val="1"/>
        <charset val="136"/>
      </rPr>
      <t>年</t>
    </r>
    <phoneticPr fontId="38" type="noConversion"/>
  </si>
  <si>
    <t>110年</t>
    <phoneticPr fontId="2" type="noConversion"/>
  </si>
  <si>
    <r>
      <t>107年</t>
    </r>
    <r>
      <rPr>
        <sz val="12"/>
        <rFont val="新細明體"/>
        <family val="1"/>
        <charset val="136"/>
      </rPr>
      <t/>
    </r>
  </si>
  <si>
    <r>
      <t>108年</t>
    </r>
    <r>
      <rPr>
        <sz val="12"/>
        <rFont val="新細明體"/>
        <family val="1"/>
        <charset val="136"/>
      </rPr>
      <t/>
    </r>
  </si>
  <si>
    <r>
      <rPr>
        <sz val="11"/>
        <rFont val="新細明體"/>
        <family val="1"/>
        <charset val="136"/>
      </rPr>
      <t>平均每位檢察官每月新收檢察案件數</t>
    </r>
    <phoneticPr fontId="6" type="noConversion"/>
  </si>
  <si>
    <t>偵查終結案件平均每件所需日數</t>
    <phoneticPr fontId="22" type="noConversion"/>
  </si>
  <si>
    <t>檢察官向法院聲請羈押人數</t>
    <phoneticPr fontId="6" type="noConversion"/>
  </si>
  <si>
    <t>法院裁定准許羈押人數</t>
    <phoneticPr fontId="6" type="noConversion"/>
  </si>
  <si>
    <r>
      <rPr>
        <sz val="11"/>
        <rFont val="新細明體"/>
        <family val="1"/>
        <charset val="136"/>
      </rPr>
      <t>法院許可羈押人數比率（</t>
    </r>
    <r>
      <rPr>
        <sz val="11"/>
        <rFont val="Times New Roman"/>
        <family val="1"/>
      </rPr>
      <t>%</t>
    </r>
    <r>
      <rPr>
        <sz val="11"/>
        <rFont val="新細明體"/>
        <family val="1"/>
        <charset val="136"/>
      </rPr>
      <t>）</t>
    </r>
    <phoneticPr fontId="6" type="noConversion"/>
  </si>
  <si>
    <r>
      <rPr>
        <sz val="11"/>
        <rFont val="新細明體"/>
        <family val="1"/>
        <charset val="136"/>
      </rPr>
      <t>執行裁判確定案件定罪率（</t>
    </r>
    <r>
      <rPr>
        <sz val="11"/>
        <rFont val="Times New Roman"/>
        <family val="1"/>
      </rPr>
      <t>%</t>
    </r>
    <r>
      <rPr>
        <sz val="11"/>
        <rFont val="新細明體"/>
        <family val="1"/>
        <charset val="136"/>
      </rPr>
      <t>）</t>
    </r>
    <phoneticPr fontId="6" type="noConversion"/>
  </si>
  <si>
    <t>資料提供：法務部統計處。</t>
    <phoneticPr fontId="6" type="noConversion"/>
  </si>
  <si>
    <r>
      <rPr>
        <sz val="10"/>
        <rFont val="新細明體"/>
        <family val="1"/>
        <charset val="136"/>
      </rPr>
      <t>說　　明：</t>
    </r>
    <r>
      <rPr>
        <sz val="10"/>
        <rFont val="Times New Roman"/>
        <family val="1"/>
      </rPr>
      <t xml:space="preserve">1. </t>
    </r>
    <r>
      <rPr>
        <sz val="10"/>
        <rFont val="新細明體"/>
        <family val="1"/>
        <charset val="136"/>
      </rPr>
      <t>法院許可羈押人數比率</t>
    </r>
    <r>
      <rPr>
        <sz val="10"/>
        <rFont val="Times New Roman"/>
        <family val="1"/>
      </rPr>
      <t>=(</t>
    </r>
    <r>
      <rPr>
        <sz val="10"/>
        <rFont val="新細明體"/>
        <family val="1"/>
        <charset val="136"/>
      </rPr>
      <t>法院裁定准許羈押人數</t>
    </r>
    <r>
      <rPr>
        <sz val="10"/>
        <rFont val="Times New Roman"/>
        <family val="1"/>
      </rPr>
      <t>/</t>
    </r>
    <r>
      <rPr>
        <sz val="10"/>
        <rFont val="新細明體"/>
        <family val="1"/>
        <charset val="136"/>
      </rPr>
      <t>檢察官向法院聲請羈押人數</t>
    </r>
    <r>
      <rPr>
        <sz val="10"/>
        <rFont val="Times New Roman"/>
        <family val="1"/>
      </rPr>
      <t>)×100</t>
    </r>
    <r>
      <rPr>
        <sz val="10"/>
        <rFont val="新細明體"/>
        <family val="1"/>
        <charset val="136"/>
      </rPr>
      <t>。</t>
    </r>
    <phoneticPr fontId="6" type="noConversion"/>
  </si>
  <si>
    <r>
      <rPr>
        <sz val="10"/>
        <rFont val="新細明體"/>
        <family val="1"/>
        <charset val="136"/>
      </rPr>
      <t>　　　　　</t>
    </r>
    <r>
      <rPr>
        <sz val="10"/>
        <rFont val="Times New Roman"/>
        <family val="1"/>
      </rPr>
      <t xml:space="preserve">2. </t>
    </r>
    <r>
      <rPr>
        <sz val="10"/>
        <rFont val="新細明體"/>
        <family val="1"/>
        <charset val="136"/>
      </rPr>
      <t>定罪率</t>
    </r>
    <r>
      <rPr>
        <sz val="10"/>
        <rFont val="Times New Roman"/>
        <family val="1"/>
      </rPr>
      <t>=</t>
    </r>
    <r>
      <rPr>
        <sz val="10"/>
        <rFont val="新細明體"/>
        <family val="1"/>
        <charset val="136"/>
      </rPr>
      <t>有罪人數</t>
    </r>
    <r>
      <rPr>
        <sz val="10"/>
        <rFont val="Times New Roman"/>
        <family val="1"/>
      </rPr>
      <t>/(</t>
    </r>
    <r>
      <rPr>
        <sz val="10"/>
        <rFont val="新細明體"/>
        <family val="1"/>
        <charset val="136"/>
      </rPr>
      <t>有罪人數</t>
    </r>
    <r>
      <rPr>
        <sz val="10"/>
        <rFont val="Times New Roman"/>
        <family val="1"/>
      </rPr>
      <t>+</t>
    </r>
    <r>
      <rPr>
        <sz val="10"/>
        <rFont val="新細明體"/>
        <family val="1"/>
        <charset val="136"/>
      </rPr>
      <t>無罪人數</t>
    </r>
    <r>
      <rPr>
        <sz val="10"/>
        <rFont val="Times New Roman"/>
        <family val="1"/>
      </rPr>
      <t>)×100</t>
    </r>
    <r>
      <rPr>
        <sz val="10"/>
        <rFont val="新細明體"/>
        <family val="1"/>
        <charset val="136"/>
      </rPr>
      <t>。</t>
    </r>
    <phoneticPr fontId="6" type="noConversion"/>
  </si>
  <si>
    <r>
      <rPr>
        <sz val="12"/>
        <rFont val="新細明體"/>
        <family val="1"/>
        <charset val="136"/>
      </rPr>
      <t>總</t>
    </r>
    <r>
      <rPr>
        <sz val="12"/>
        <rFont val="Times New Roman"/>
        <family val="1"/>
      </rPr>
      <t xml:space="preserve">  </t>
    </r>
    <r>
      <rPr>
        <sz val="12"/>
        <rFont val="新細明體"/>
        <family val="1"/>
        <charset val="136"/>
      </rPr>
      <t>計</t>
    </r>
  </si>
  <si>
    <r>
      <rPr>
        <sz val="12"/>
        <rFont val="新細明體"/>
        <family val="1"/>
        <charset val="136"/>
      </rPr>
      <t>科</t>
    </r>
    <r>
      <rPr>
        <sz val="12"/>
        <rFont val="Times New Roman"/>
        <family val="1"/>
      </rPr>
      <t xml:space="preserve"> </t>
    </r>
    <r>
      <rPr>
        <sz val="12"/>
        <rFont val="新細明體"/>
        <family val="1"/>
        <charset val="136"/>
      </rPr>
      <t>刑</t>
    </r>
  </si>
  <si>
    <r>
      <rPr>
        <sz val="12"/>
        <rFont val="新細明體"/>
        <family val="1"/>
        <charset val="136"/>
      </rPr>
      <t>免</t>
    </r>
    <r>
      <rPr>
        <sz val="12"/>
        <rFont val="Times New Roman"/>
        <family val="1"/>
      </rPr>
      <t xml:space="preserve"> </t>
    </r>
    <r>
      <rPr>
        <sz val="12"/>
        <rFont val="新細明體"/>
        <family val="1"/>
        <charset val="136"/>
      </rPr>
      <t>刑</t>
    </r>
  </si>
  <si>
    <r>
      <rPr>
        <sz val="12"/>
        <rFont val="新細明體"/>
        <family val="1"/>
        <charset val="136"/>
      </rPr>
      <t>無</t>
    </r>
    <r>
      <rPr>
        <sz val="12"/>
        <rFont val="Times New Roman"/>
        <family val="1"/>
      </rPr>
      <t xml:space="preserve"> </t>
    </r>
    <r>
      <rPr>
        <sz val="12"/>
        <rFont val="新細明體"/>
        <family val="1"/>
        <charset val="136"/>
      </rPr>
      <t>罪</t>
    </r>
  </si>
  <si>
    <r>
      <rPr>
        <sz val="12"/>
        <rFont val="新細明體"/>
        <family val="1"/>
        <charset val="136"/>
      </rPr>
      <t>免</t>
    </r>
    <r>
      <rPr>
        <sz val="12"/>
        <rFont val="Times New Roman"/>
        <family val="1"/>
      </rPr>
      <t xml:space="preserve"> </t>
    </r>
    <r>
      <rPr>
        <sz val="12"/>
        <rFont val="新細明體"/>
        <family val="1"/>
        <charset val="136"/>
      </rPr>
      <t>訴</t>
    </r>
  </si>
  <si>
    <r>
      <rPr>
        <sz val="12"/>
        <rFont val="新細明體"/>
        <family val="1"/>
        <charset val="136"/>
      </rPr>
      <t>不受理</t>
    </r>
    <phoneticPr fontId="6" type="noConversion"/>
  </si>
  <si>
    <r>
      <rPr>
        <sz val="12"/>
        <rFont val="新細明體"/>
        <family val="1"/>
        <charset val="136"/>
      </rPr>
      <t>管轄錯誤</t>
    </r>
    <phoneticPr fontId="6" type="noConversion"/>
  </si>
  <si>
    <r>
      <rPr>
        <sz val="12"/>
        <rFont val="新細明體"/>
        <family val="1"/>
        <charset val="136"/>
      </rPr>
      <t>其</t>
    </r>
    <r>
      <rPr>
        <sz val="12"/>
        <rFont val="Times New Roman"/>
        <family val="1"/>
      </rPr>
      <t xml:space="preserve"> </t>
    </r>
    <r>
      <rPr>
        <sz val="12"/>
        <rFont val="新細明體"/>
        <family val="1"/>
        <charset val="136"/>
      </rPr>
      <t>他</t>
    </r>
  </si>
  <si>
    <r>
      <rPr>
        <sz val="12"/>
        <rFont val="標楷體"/>
        <family val="4"/>
        <charset val="136"/>
      </rPr>
      <t>人</t>
    </r>
    <phoneticPr fontId="6" type="noConversion"/>
  </si>
  <si>
    <r>
      <rPr>
        <sz val="10"/>
        <rFont val="新細明體"/>
        <family val="1"/>
        <charset val="136"/>
      </rPr>
      <t>說　　明︰</t>
    </r>
    <r>
      <rPr>
        <sz val="10"/>
        <rFont val="Times New Roman"/>
        <family val="1"/>
      </rPr>
      <t xml:space="preserve">1. </t>
    </r>
    <r>
      <rPr>
        <sz val="10"/>
        <rFont val="新細明體"/>
        <family val="1"/>
        <charset val="136"/>
      </rPr>
      <t>本表不含自訴案件。
　　　　　</t>
    </r>
    <r>
      <rPr>
        <sz val="10"/>
        <rFont val="Times New Roman"/>
        <family val="1"/>
      </rPr>
      <t xml:space="preserve">2. </t>
    </r>
    <r>
      <rPr>
        <sz val="10"/>
        <rFont val="新細明體"/>
        <family val="1"/>
        <charset val="136"/>
      </rPr>
      <t>其他包括行為不罰、易以訓誡及撤回等。</t>
    </r>
    <phoneticPr fontId="6" type="noConversion"/>
  </si>
  <si>
    <r>
      <rPr>
        <sz val="11"/>
        <rFont val="新細明體"/>
        <family val="1"/>
        <charset val="136"/>
      </rPr>
      <t>單位：人、</t>
    </r>
    <r>
      <rPr>
        <sz val="11"/>
        <rFont val="Times New Roman"/>
        <family val="1"/>
      </rPr>
      <t>%</t>
    </r>
    <r>
      <rPr>
        <sz val="11"/>
        <rFont val="新細明體"/>
        <family val="1"/>
        <charset val="136"/>
      </rPr>
      <t>、人</t>
    </r>
    <r>
      <rPr>
        <sz val="11"/>
        <rFont val="Times New Roman"/>
        <family val="1"/>
      </rPr>
      <t>/10</t>
    </r>
    <r>
      <rPr>
        <sz val="11"/>
        <rFont val="新細明體"/>
        <family val="1"/>
        <charset val="136"/>
      </rPr>
      <t>萬人</t>
    </r>
    <phoneticPr fontId="6" type="noConversion"/>
  </si>
  <si>
    <r>
      <t xml:space="preserve">  </t>
    </r>
    <r>
      <rPr>
        <sz val="12"/>
        <rFont val="新細明體"/>
        <family val="1"/>
        <charset val="136"/>
      </rPr>
      <t>年</t>
    </r>
    <r>
      <rPr>
        <sz val="12"/>
        <rFont val="新細明體"/>
        <family val="1"/>
        <charset val="136"/>
      </rPr>
      <t>中</t>
    </r>
    <r>
      <rPr>
        <sz val="12"/>
        <rFont val="新細明體"/>
        <family val="1"/>
        <charset val="136"/>
      </rPr>
      <t>人</t>
    </r>
    <r>
      <rPr>
        <sz val="12"/>
        <rFont val="新細明體"/>
        <family val="1"/>
        <charset val="136"/>
      </rPr>
      <t>口</t>
    </r>
    <r>
      <rPr>
        <sz val="12"/>
        <rFont val="新細明體"/>
        <family val="1"/>
        <charset val="136"/>
      </rPr>
      <t>數</t>
    </r>
    <phoneticPr fontId="22" type="noConversion"/>
  </si>
  <si>
    <r>
      <rPr>
        <sz val="12"/>
        <rFont val="新細明體"/>
        <family val="1"/>
        <charset val="136"/>
      </rPr>
      <t>裁</t>
    </r>
    <r>
      <rPr>
        <sz val="12"/>
        <rFont val="新細明體"/>
        <family val="1"/>
        <charset val="136"/>
      </rPr>
      <t>判</t>
    </r>
    <r>
      <rPr>
        <sz val="12"/>
        <rFont val="新細明體"/>
        <family val="1"/>
        <charset val="136"/>
      </rPr>
      <t>確</t>
    </r>
    <r>
      <rPr>
        <sz val="12"/>
        <rFont val="新細明體"/>
        <family val="1"/>
        <charset val="136"/>
      </rPr>
      <t>定</t>
    </r>
    <r>
      <rPr>
        <sz val="12"/>
        <rFont val="新細明體"/>
        <family val="1"/>
        <charset val="136"/>
      </rPr>
      <t>有</t>
    </r>
    <r>
      <rPr>
        <sz val="12"/>
        <rFont val="新細明體"/>
        <family val="1"/>
        <charset val="136"/>
      </rPr>
      <t>罪</t>
    </r>
    <r>
      <rPr>
        <sz val="12"/>
        <rFont val="新細明體"/>
        <family val="1"/>
        <charset val="136"/>
      </rPr>
      <t>人</t>
    </r>
    <r>
      <rPr>
        <sz val="12"/>
        <rFont val="新細明體"/>
        <family val="1"/>
        <charset val="136"/>
      </rPr>
      <t>數</t>
    </r>
    <phoneticPr fontId="6" type="noConversion"/>
  </si>
  <si>
    <r>
      <rPr>
        <sz val="12"/>
        <rFont val="新細明體"/>
        <family val="1"/>
        <charset val="136"/>
      </rPr>
      <t xml:space="preserve">定罪人口率
</t>
    </r>
    <r>
      <rPr>
        <sz val="12"/>
        <rFont val="Times New Roman"/>
        <family val="1"/>
      </rPr>
      <t>(</t>
    </r>
    <r>
      <rPr>
        <sz val="12"/>
        <rFont val="新細明體"/>
        <family val="1"/>
        <charset val="136"/>
      </rPr>
      <t>人</t>
    </r>
    <r>
      <rPr>
        <sz val="12"/>
        <rFont val="Times New Roman"/>
        <family val="1"/>
      </rPr>
      <t>/10</t>
    </r>
    <r>
      <rPr>
        <sz val="12"/>
        <rFont val="新細明體"/>
        <family val="1"/>
        <charset val="136"/>
      </rPr>
      <t>萬人</t>
    </r>
    <r>
      <rPr>
        <sz val="12"/>
        <rFont val="Times New Roman"/>
        <family val="1"/>
      </rPr>
      <t>)</t>
    </r>
    <phoneticPr fontId="6" type="noConversion"/>
  </si>
  <si>
    <r>
      <rPr>
        <sz val="12"/>
        <rFont val="新細明體"/>
        <family val="1"/>
        <charset val="136"/>
      </rPr>
      <t>總</t>
    </r>
    <r>
      <rPr>
        <sz val="12"/>
        <rFont val="新細明體"/>
        <family val="1"/>
        <charset val="136"/>
      </rPr>
      <t>計</t>
    </r>
    <r>
      <rPr>
        <sz val="12"/>
        <rFont val="Times New Roman"/>
        <family val="1"/>
      </rPr>
      <t xml:space="preserve"> (1)</t>
    </r>
    <phoneticPr fontId="6" type="noConversion"/>
  </si>
  <si>
    <r>
      <rPr>
        <sz val="12"/>
        <rFont val="新細明體"/>
        <family val="1"/>
        <charset val="136"/>
      </rPr>
      <t>指</t>
    </r>
    <r>
      <rPr>
        <sz val="12"/>
        <rFont val="新細明體"/>
        <family val="1"/>
        <charset val="136"/>
      </rPr>
      <t>數</t>
    </r>
    <phoneticPr fontId="16" type="noConversion"/>
  </si>
  <si>
    <t>男</t>
    <phoneticPr fontId="6" type="noConversion"/>
  </si>
  <si>
    <r>
      <rPr>
        <sz val="12"/>
        <rFont val="新細明體"/>
        <family val="1"/>
        <charset val="136"/>
      </rPr>
      <t>男</t>
    </r>
    <r>
      <rPr>
        <sz val="12"/>
        <rFont val="Times New Roman"/>
        <family val="1"/>
      </rPr>
      <t xml:space="preserve"> (2)</t>
    </r>
    <phoneticPr fontId="6" type="noConversion"/>
  </si>
  <si>
    <r>
      <rPr>
        <sz val="12"/>
        <rFont val="新細明體"/>
        <family val="1"/>
        <charset val="136"/>
      </rPr>
      <t>女</t>
    </r>
    <r>
      <rPr>
        <sz val="12"/>
        <rFont val="Times New Roman"/>
        <family val="1"/>
      </rPr>
      <t xml:space="preserve"> (3)</t>
    </r>
    <phoneticPr fontId="6" type="noConversion"/>
  </si>
  <si>
    <r>
      <rPr>
        <sz val="12"/>
        <rFont val="新細明體"/>
        <family val="1"/>
        <charset val="136"/>
      </rPr>
      <t>人</t>
    </r>
    <phoneticPr fontId="32" type="noConversion"/>
  </si>
  <si>
    <t>%</t>
    <phoneticPr fontId="16" type="noConversion"/>
  </si>
  <si>
    <t>((2)+(3))/(1)×100,000</t>
    <phoneticPr fontId="32" type="noConversion"/>
  </si>
  <si>
    <t>資料來源：法務部統計處。
說　　明：1. 裁判確定有罪人數之男女比率，係以有罪確定人數總計為計算依據。
　　　　　2. 本表裁判確定有罪人數總計，不含法人。</t>
    <phoneticPr fontId="6" type="noConversion"/>
  </si>
  <si>
    <r>
      <t>102</t>
    </r>
    <r>
      <rPr>
        <sz val="11"/>
        <rFont val="新細明體"/>
        <family val="1"/>
        <charset val="136"/>
      </rPr>
      <t>年</t>
    </r>
    <phoneticPr fontId="16" type="noConversion"/>
  </si>
  <si>
    <t>總計</t>
    <phoneticPr fontId="16" type="noConversion"/>
  </si>
  <si>
    <r>
      <t>102年</t>
    </r>
    <r>
      <rPr>
        <sz val="12"/>
        <rFont val="新細明體"/>
        <family val="1"/>
        <charset val="136"/>
      </rPr>
      <t/>
    </r>
  </si>
  <si>
    <r>
      <t>103年</t>
    </r>
    <r>
      <rPr>
        <sz val="12"/>
        <rFont val="新細明體"/>
        <family val="1"/>
        <charset val="136"/>
      </rPr>
      <t/>
    </r>
  </si>
  <si>
    <r>
      <t>104年</t>
    </r>
    <r>
      <rPr>
        <sz val="12"/>
        <rFont val="新細明體"/>
        <family val="1"/>
        <charset val="136"/>
      </rPr>
      <t/>
    </r>
  </si>
  <si>
    <r>
      <t>105年</t>
    </r>
    <r>
      <rPr>
        <sz val="12"/>
        <rFont val="新細明體"/>
        <family val="1"/>
        <charset val="136"/>
      </rPr>
      <t/>
    </r>
  </si>
  <si>
    <r>
      <t>106年</t>
    </r>
    <r>
      <rPr>
        <sz val="12"/>
        <rFont val="新細明體"/>
        <family val="1"/>
        <charset val="136"/>
      </rPr>
      <t/>
    </r>
  </si>
  <si>
    <t>妨害性自主及妨害風化罪</t>
  </si>
  <si>
    <t>過失致死</t>
  </si>
  <si>
    <t>著作權法、商標法、專利法</t>
  </si>
  <si>
    <t>強制性交罪</t>
  </si>
  <si>
    <t>恐嚇取財得利罪</t>
  </si>
  <si>
    <t>誣告罪</t>
  </si>
  <si>
    <t>偽證罪</t>
  </si>
  <si>
    <t>重傷罪</t>
  </si>
  <si>
    <t>擄人勒贖罪</t>
  </si>
  <si>
    <t>其他</t>
    <phoneticPr fontId="16" type="noConversion"/>
  </si>
  <si>
    <r>
      <rPr>
        <sz val="10"/>
        <rFont val="新細明體"/>
        <family val="1"/>
        <charset val="136"/>
      </rPr>
      <t>說　　明：本表總計人數不含法人；傷害罪不含重傷害；妨害性自主及妨害風化罪不含強制性交；殺人罪不含過失致死。</t>
    </r>
    <phoneticPr fontId="6" type="noConversion"/>
  </si>
  <si>
    <t>男性</t>
    <phoneticPr fontId="22" type="noConversion"/>
  </si>
  <si>
    <r>
      <rPr>
        <sz val="10"/>
        <rFont val="新細明體"/>
        <family val="1"/>
        <charset val="136"/>
      </rPr>
      <t>說　　明：本表傷害罪不含重傷害；妨害性自主及妨害風化罪不含強制性交；殺人罪不含過失致死。</t>
    </r>
    <phoneticPr fontId="6" type="noConversion"/>
  </si>
  <si>
    <t>女性</t>
    <phoneticPr fontId="22" type="noConversion"/>
  </si>
  <si>
    <t>證券投資信託及顧問法</t>
  </si>
  <si>
    <t>電信法</t>
  </si>
  <si>
    <t>勞動基準法</t>
  </si>
  <si>
    <t>通訊保障及監察法</t>
  </si>
  <si>
    <t>都市計畫法</t>
  </si>
  <si>
    <t>其它公共危險罪</t>
    <phoneticPr fontId="2" type="noConversion"/>
  </si>
  <si>
    <t>不能安全駕駛罪</t>
    <phoneticPr fontId="2" type="noConversion"/>
  </si>
  <si>
    <r>
      <rPr>
        <sz val="12"/>
        <rFont val="新細明體"/>
        <family val="1"/>
        <charset val="136"/>
      </rPr>
      <t>總計</t>
    </r>
    <phoneticPr fontId="22" type="noConversion"/>
  </si>
  <si>
    <t>40以上50歲未滿</t>
  </si>
  <si>
    <t>50以上60歲未滿</t>
  </si>
  <si>
    <t>60以上70歲未滿</t>
  </si>
  <si>
    <t>70以上80歲未滿</t>
  </si>
  <si>
    <r>
      <rPr>
        <sz val="12"/>
        <rFont val="新細明體"/>
        <family val="1"/>
        <charset val="136"/>
      </rPr>
      <t>不詳</t>
    </r>
    <phoneticPr fontId="22" type="noConversion"/>
  </si>
  <si>
    <r>
      <rPr>
        <sz val="12"/>
        <rFont val="新細明體"/>
        <family val="1"/>
        <charset val="136"/>
      </rPr>
      <t>計</t>
    </r>
    <phoneticPr fontId="6" type="noConversion"/>
  </si>
  <si>
    <r>
      <t>102</t>
    </r>
    <r>
      <rPr>
        <sz val="12"/>
        <rFont val="細明體"/>
        <family val="3"/>
        <charset val="136"/>
      </rPr>
      <t>年</t>
    </r>
    <r>
      <rPr>
        <sz val="12"/>
        <rFont val="新細明體"/>
        <family val="1"/>
        <charset val="136"/>
      </rPr>
      <t/>
    </r>
    <phoneticPr fontId="22" type="noConversion"/>
  </si>
  <si>
    <r>
      <rPr>
        <sz val="10"/>
        <rFont val="新細明體"/>
        <family val="1"/>
        <charset val="136"/>
      </rPr>
      <t>資料來源：法務部統計處。</t>
    </r>
    <phoneticPr fontId="22" type="noConversion"/>
  </si>
  <si>
    <r>
      <rPr>
        <sz val="10"/>
        <rFont val="新細明體"/>
        <family val="1"/>
        <charset val="136"/>
      </rPr>
      <t>說　　明：本表總計人數不含法人。</t>
    </r>
    <phoneticPr fontId="6" type="noConversion"/>
  </si>
  <si>
    <t>20歲未滿</t>
    <phoneticPr fontId="2" type="noConversion"/>
  </si>
  <si>
    <r>
      <t>20</t>
    </r>
    <r>
      <rPr>
        <sz val="12"/>
        <rFont val="PMingLiU"/>
        <family val="1"/>
        <charset val="136"/>
      </rPr>
      <t>以上</t>
    </r>
    <r>
      <rPr>
        <sz val="12"/>
        <rFont val="Times New Roman"/>
        <family val="1"/>
      </rPr>
      <t>30</t>
    </r>
    <r>
      <rPr>
        <sz val="12"/>
        <rFont val="PMingLiU"/>
        <family val="1"/>
        <charset val="136"/>
      </rPr>
      <t>歲未滿</t>
    </r>
    <phoneticPr fontId="2" type="noConversion"/>
  </si>
  <si>
    <r>
      <rPr>
        <sz val="12"/>
        <rFont val="新細明體"/>
        <family val="1"/>
        <charset val="136"/>
      </rPr>
      <t>總</t>
    </r>
    <r>
      <rPr>
        <sz val="12"/>
        <rFont val="Times New Roman"/>
        <family val="1"/>
      </rPr>
      <t xml:space="preserve">    </t>
    </r>
    <r>
      <rPr>
        <sz val="12"/>
        <rFont val="新細明體"/>
        <family val="1"/>
        <charset val="136"/>
      </rPr>
      <t>計</t>
    </r>
  </si>
  <si>
    <r>
      <rPr>
        <sz val="12"/>
        <rFont val="新細明體"/>
        <family val="1"/>
        <charset val="136"/>
      </rPr>
      <t>不</t>
    </r>
    <r>
      <rPr>
        <sz val="12"/>
        <rFont val="Times New Roman"/>
        <family val="1"/>
      </rPr>
      <t xml:space="preserve"> </t>
    </r>
    <r>
      <rPr>
        <sz val="12"/>
        <rFont val="新細明體"/>
        <family val="1"/>
        <charset val="136"/>
      </rPr>
      <t>識</t>
    </r>
    <r>
      <rPr>
        <sz val="12"/>
        <rFont val="Times New Roman"/>
        <family val="1"/>
      </rPr>
      <t xml:space="preserve"> </t>
    </r>
    <r>
      <rPr>
        <sz val="12"/>
        <rFont val="新細明體"/>
        <family val="1"/>
        <charset val="136"/>
      </rPr>
      <t>字</t>
    </r>
    <phoneticPr fontId="6" type="noConversion"/>
  </si>
  <si>
    <r>
      <rPr>
        <sz val="12"/>
        <rFont val="新細明體"/>
        <family val="1"/>
        <charset val="136"/>
      </rPr>
      <t>國小暨自修</t>
    </r>
    <phoneticPr fontId="6" type="noConversion"/>
  </si>
  <si>
    <r>
      <rPr>
        <sz val="12"/>
        <rFont val="新細明體"/>
        <family val="1"/>
        <charset val="136"/>
      </rPr>
      <t>國</t>
    </r>
    <r>
      <rPr>
        <sz val="12"/>
        <rFont val="Times New Roman"/>
        <family val="1"/>
      </rPr>
      <t xml:space="preserve">  </t>
    </r>
    <r>
      <rPr>
        <sz val="12"/>
        <rFont val="新細明體"/>
        <family val="1"/>
        <charset val="136"/>
      </rPr>
      <t>中</t>
    </r>
    <phoneticPr fontId="6" type="noConversion"/>
  </si>
  <si>
    <r>
      <rPr>
        <sz val="12"/>
        <rFont val="新細明體"/>
        <family val="1"/>
        <charset val="136"/>
      </rPr>
      <t>專科以上</t>
    </r>
    <phoneticPr fontId="6" type="noConversion"/>
  </si>
  <si>
    <r>
      <rPr>
        <sz val="12"/>
        <rFont val="新細明體"/>
        <family val="1"/>
        <charset val="136"/>
      </rPr>
      <t>不</t>
    </r>
    <r>
      <rPr>
        <sz val="12"/>
        <rFont val="Times New Roman"/>
        <family val="1"/>
      </rPr>
      <t xml:space="preserve">   </t>
    </r>
    <r>
      <rPr>
        <sz val="12"/>
        <rFont val="新細明體"/>
        <family val="1"/>
        <charset val="136"/>
      </rPr>
      <t>詳</t>
    </r>
    <phoneticPr fontId="6" type="noConversion"/>
  </si>
  <si>
    <t>說　　明：本表總計人數不含法人。</t>
    <phoneticPr fontId="6" type="noConversion"/>
  </si>
  <si>
    <r>
      <rPr>
        <sz val="9"/>
        <rFont val="新細明體"/>
        <family val="1"/>
        <charset val="136"/>
      </rPr>
      <t>單位：人、新臺幣萬元</t>
    </r>
    <phoneticPr fontId="6" type="noConversion"/>
  </si>
  <si>
    <r>
      <rPr>
        <sz val="12"/>
        <rFont val="新細明體"/>
        <family val="1"/>
        <charset val="136"/>
      </rPr>
      <t>執行認罪協商案件裁判確定有罪人數</t>
    </r>
    <phoneticPr fontId="6" type="noConversion"/>
  </si>
  <si>
    <t>被告應遵守指定支付對象及金額</t>
    <phoneticPr fontId="6" type="noConversion"/>
  </si>
  <si>
    <r>
      <rPr>
        <sz val="12"/>
        <rFont val="新細明體"/>
        <family val="1"/>
        <charset val="136"/>
      </rPr>
      <t>六月以下</t>
    </r>
    <phoneticPr fontId="6" type="noConversion"/>
  </si>
  <si>
    <r>
      <rPr>
        <sz val="12"/>
        <rFont val="新細明體"/>
        <family val="1"/>
        <charset val="136"/>
      </rPr>
      <t>一年未滿</t>
    </r>
    <r>
      <rPr>
        <sz val="12"/>
        <rFont val="Times New Roman"/>
        <family val="1"/>
      </rPr>
      <t xml:space="preserve">   </t>
    </r>
    <r>
      <rPr>
        <sz val="12"/>
        <rFont val="新細明體"/>
        <family val="1"/>
        <charset val="136"/>
      </rPr>
      <t>逾六月</t>
    </r>
    <phoneticPr fontId="6" type="noConversion"/>
  </si>
  <si>
    <r>
      <rPr>
        <sz val="12"/>
        <rFont val="新細明體"/>
        <family val="1"/>
        <charset val="136"/>
      </rPr>
      <t>二年未滿</t>
    </r>
    <r>
      <rPr>
        <sz val="12"/>
        <rFont val="Times New Roman"/>
        <family val="1"/>
      </rPr>
      <t xml:space="preserve">   </t>
    </r>
    <r>
      <rPr>
        <sz val="12"/>
        <rFont val="新細明體"/>
        <family val="1"/>
        <charset val="136"/>
      </rPr>
      <t>一年以上</t>
    </r>
    <phoneticPr fontId="6" type="noConversion"/>
  </si>
  <si>
    <r>
      <rPr>
        <sz val="12"/>
        <rFont val="新細明體"/>
        <family val="1"/>
        <charset val="136"/>
      </rPr>
      <t>二年以上</t>
    </r>
    <phoneticPr fontId="6" type="noConversion"/>
  </si>
  <si>
    <r>
      <rPr>
        <sz val="12"/>
        <rFont val="新細明體"/>
        <family val="1"/>
        <charset val="136"/>
      </rPr>
      <t>金、免刑
拘役、罰</t>
    </r>
    <phoneticPr fontId="6" type="noConversion"/>
  </si>
  <si>
    <r>
      <rPr>
        <sz val="12"/>
        <rFont val="新細明體"/>
        <family val="1"/>
        <charset val="136"/>
      </rPr>
      <t>國庫</t>
    </r>
    <phoneticPr fontId="6" type="noConversion"/>
  </si>
  <si>
    <r>
      <rPr>
        <sz val="12"/>
        <rFont val="新細明體"/>
        <family val="1"/>
        <charset val="136"/>
      </rPr>
      <t>團體
地方自治</t>
    </r>
    <phoneticPr fontId="6" type="noConversion"/>
  </si>
  <si>
    <r>
      <rPr>
        <sz val="10"/>
        <rFont val="新細明體"/>
        <family val="1"/>
        <charset val="136"/>
      </rPr>
      <t>說　　明：</t>
    </r>
    <r>
      <rPr>
        <sz val="10"/>
        <rFont val="Times New Roman"/>
        <family val="1"/>
      </rPr>
      <t xml:space="preserve">1. </t>
    </r>
    <r>
      <rPr>
        <sz val="10"/>
        <rFont val="微軟正黑體"/>
        <family val="2"/>
        <charset val="136"/>
      </rPr>
      <t>「</t>
    </r>
    <r>
      <rPr>
        <sz val="10"/>
        <rFont val="新細明體"/>
        <family val="1"/>
        <charset val="136"/>
      </rPr>
      <t>被告應遵守指定支付對象及金額</t>
    </r>
    <r>
      <rPr>
        <sz val="10"/>
        <rFont val="微軟正黑體"/>
        <family val="2"/>
        <charset val="136"/>
      </rPr>
      <t>」</t>
    </r>
    <r>
      <rPr>
        <sz val="10"/>
        <rFont val="新細明體"/>
        <family val="1"/>
        <charset val="136"/>
      </rPr>
      <t>係指法院依刑事訴訟法第</t>
    </r>
    <r>
      <rPr>
        <sz val="10"/>
        <rFont val="Times New Roman"/>
        <family val="1"/>
      </rPr>
      <t>455</t>
    </r>
    <r>
      <rPr>
        <sz val="10"/>
        <rFont val="新細明體"/>
        <family val="1"/>
        <charset val="136"/>
      </rPr>
      <t>條之</t>
    </r>
    <r>
      <rPr>
        <sz val="10"/>
        <rFont val="Times New Roman"/>
        <family val="1"/>
      </rPr>
      <t>2</t>
    </r>
    <r>
      <rPr>
        <sz val="10"/>
        <rFont val="新細明體"/>
        <family val="1"/>
        <charset val="136"/>
      </rPr>
      <t>第</t>
    </r>
    <r>
      <rPr>
        <sz val="10"/>
        <rFont val="Times New Roman"/>
        <family val="1"/>
      </rPr>
      <t>1</t>
    </r>
    <r>
      <rPr>
        <sz val="10"/>
        <rFont val="新細明體"/>
        <family val="1"/>
        <charset val="136"/>
      </rPr>
      <t>項第</t>
    </r>
    <r>
      <rPr>
        <sz val="10"/>
        <rFont val="Times New Roman"/>
        <family val="1"/>
      </rPr>
      <t>4</t>
    </r>
    <r>
      <rPr>
        <sz val="10"/>
        <rFont val="新細明體"/>
        <family val="1"/>
        <charset val="136"/>
      </rPr>
      <t>款規定，判決被告向指定團體支付之金額。</t>
    </r>
    <phoneticPr fontId="6" type="noConversion"/>
  </si>
  <si>
    <r>
      <rPr>
        <sz val="10"/>
        <color indexed="9"/>
        <rFont val="新細明體"/>
        <family val="1"/>
        <charset val="136"/>
      </rPr>
      <t>說明明明：</t>
    </r>
    <r>
      <rPr>
        <sz val="10"/>
        <rFont val="Times New Roman"/>
        <family val="1"/>
      </rPr>
      <t>2. 103</t>
    </r>
    <r>
      <rPr>
        <sz val="10"/>
        <rFont val="新細明體"/>
        <family val="1"/>
        <charset val="136"/>
      </rPr>
      <t>年</t>
    </r>
    <r>
      <rPr>
        <sz val="10"/>
        <rFont val="Times New Roman"/>
        <family val="1"/>
      </rPr>
      <t>6</t>
    </r>
    <r>
      <rPr>
        <sz val="10"/>
        <rFont val="新細明體"/>
        <family val="1"/>
        <charset val="136"/>
      </rPr>
      <t>月</t>
    </r>
    <r>
      <rPr>
        <sz val="10"/>
        <rFont val="Times New Roman"/>
        <family val="1"/>
      </rPr>
      <t>4</t>
    </r>
    <r>
      <rPr>
        <sz val="10"/>
        <rFont val="新細明體"/>
        <family val="1"/>
        <charset val="136"/>
      </rPr>
      <t>日修正公布刑事訴訟法第</t>
    </r>
    <r>
      <rPr>
        <sz val="10"/>
        <rFont val="Times New Roman"/>
        <family val="1"/>
      </rPr>
      <t>455</t>
    </r>
    <r>
      <rPr>
        <sz val="10"/>
        <rFont val="新細明體"/>
        <family val="1"/>
        <charset val="136"/>
      </rPr>
      <t>條之</t>
    </r>
    <r>
      <rPr>
        <sz val="10"/>
        <rFont val="Times New Roman"/>
        <family val="1"/>
      </rPr>
      <t>2</t>
    </r>
    <r>
      <rPr>
        <sz val="10"/>
        <rFont val="新細明體"/>
        <family val="1"/>
        <charset val="136"/>
      </rPr>
      <t>條文，認罪協商金之支付對象由公庫、公益團體及地方自治團體，改僅限於</t>
    </r>
    <phoneticPr fontId="6" type="noConversion"/>
  </si>
  <si>
    <r>
      <rPr>
        <sz val="10"/>
        <color indexed="9"/>
        <rFont val="新細明體"/>
        <family val="1"/>
        <charset val="136"/>
      </rPr>
      <t>說明明明：</t>
    </r>
    <r>
      <rPr>
        <sz val="10"/>
        <color indexed="9"/>
        <rFont val="Times New Roman"/>
        <family val="1"/>
      </rPr>
      <t xml:space="preserve">2. </t>
    </r>
    <r>
      <rPr>
        <sz val="10"/>
        <rFont val="新細明體"/>
        <family val="1"/>
        <charset val="136"/>
      </rPr>
      <t>公庫；尚未確定案件（例如：上訴中），則仍依確定時點及原指定支付對象納入統計。</t>
    </r>
    <phoneticPr fontId="6" type="noConversion"/>
  </si>
  <si>
    <r>
      <rPr>
        <sz val="12"/>
        <rFont val="新細明體"/>
        <family val="1"/>
        <charset val="136"/>
      </rPr>
      <t>緩</t>
    </r>
    <r>
      <rPr>
        <sz val="12"/>
        <rFont val="新細明體"/>
        <family val="1"/>
        <charset val="136"/>
      </rPr>
      <t>刑</t>
    </r>
    <r>
      <rPr>
        <sz val="12"/>
        <rFont val="新細明體"/>
        <family val="1"/>
        <charset val="136"/>
      </rPr>
      <t>期</t>
    </r>
    <r>
      <rPr>
        <sz val="12"/>
        <rFont val="新細明體"/>
        <family val="1"/>
        <charset val="136"/>
      </rPr>
      <t>間</t>
    </r>
    <phoneticPr fontId="6" type="noConversion"/>
  </si>
  <si>
    <r>
      <rPr>
        <sz val="12"/>
        <rFont val="新細明體"/>
        <family val="1"/>
        <charset val="136"/>
      </rPr>
      <t>二</t>
    </r>
    <r>
      <rPr>
        <sz val="12"/>
        <rFont val="新細明體"/>
        <family val="1"/>
        <charset val="136"/>
      </rPr>
      <t>年</t>
    </r>
    <phoneticPr fontId="6" type="noConversion"/>
  </si>
  <si>
    <r>
      <rPr>
        <sz val="12"/>
        <rFont val="新細明體"/>
        <family val="1"/>
        <charset val="136"/>
      </rPr>
      <t>三</t>
    </r>
    <r>
      <rPr>
        <sz val="12"/>
        <rFont val="新細明體"/>
        <family val="1"/>
        <charset val="136"/>
      </rPr>
      <t>年</t>
    </r>
    <phoneticPr fontId="6" type="noConversion"/>
  </si>
  <si>
    <r>
      <rPr>
        <sz val="12"/>
        <rFont val="新細明體"/>
        <family val="1"/>
        <charset val="136"/>
      </rPr>
      <t>四</t>
    </r>
    <r>
      <rPr>
        <sz val="12"/>
        <rFont val="新細明體"/>
        <family val="1"/>
        <charset val="136"/>
      </rPr>
      <t>年</t>
    </r>
    <phoneticPr fontId="6" type="noConversion"/>
  </si>
  <si>
    <r>
      <rPr>
        <sz val="12"/>
        <rFont val="新細明體"/>
        <family val="1"/>
        <charset val="136"/>
      </rPr>
      <t>五</t>
    </r>
    <r>
      <rPr>
        <sz val="12"/>
        <rFont val="新細明體"/>
        <family val="1"/>
        <charset val="136"/>
      </rPr>
      <t>年</t>
    </r>
    <phoneticPr fontId="6" type="noConversion"/>
  </si>
  <si>
    <r>
      <rPr>
        <sz val="12"/>
        <rFont val="新細明體"/>
        <family val="1"/>
        <charset val="136"/>
      </rPr>
      <t>原判決刑名</t>
    </r>
    <phoneticPr fontId="6" type="noConversion"/>
  </si>
  <si>
    <r>
      <rPr>
        <sz val="12"/>
        <rFont val="新細明體"/>
        <family val="1"/>
        <charset val="136"/>
      </rPr>
      <t>有期徒刑</t>
    </r>
    <phoneticPr fontId="6" type="noConversion"/>
  </si>
  <si>
    <r>
      <rPr>
        <sz val="12"/>
        <rFont val="新細明體"/>
        <family val="1"/>
        <charset val="136"/>
      </rPr>
      <t>拘</t>
    </r>
    <r>
      <rPr>
        <sz val="12"/>
        <rFont val="新細明體"/>
        <family val="1"/>
        <charset val="136"/>
      </rPr>
      <t>役</t>
    </r>
    <phoneticPr fontId="6" type="noConversion"/>
  </si>
  <si>
    <r>
      <rPr>
        <sz val="12"/>
        <rFont val="新細明體"/>
        <family val="1"/>
        <charset val="136"/>
      </rPr>
      <t>罰</t>
    </r>
    <r>
      <rPr>
        <sz val="12"/>
        <rFont val="新細明體"/>
        <family val="1"/>
        <charset val="136"/>
      </rPr>
      <t>金</t>
    </r>
    <phoneticPr fontId="6" type="noConversion"/>
  </si>
  <si>
    <r>
      <rPr>
        <sz val="12"/>
        <rFont val="新細明體"/>
        <family val="1"/>
        <charset val="136"/>
      </rPr>
      <t>二</t>
    </r>
    <r>
      <rPr>
        <sz val="12"/>
        <rFont val="Times New Roman"/>
        <family val="1"/>
      </rPr>
      <t xml:space="preserve">   </t>
    </r>
    <r>
      <rPr>
        <sz val="12"/>
        <rFont val="新細明體"/>
        <family val="1"/>
        <charset val="136"/>
      </rPr>
      <t>年</t>
    </r>
    <r>
      <rPr>
        <sz val="12"/>
        <rFont val="Times New Roman"/>
        <family val="1"/>
      </rPr>
      <t xml:space="preserve">   </t>
    </r>
    <r>
      <rPr>
        <sz val="12"/>
        <rFont val="新細明體"/>
        <family val="1"/>
        <charset val="136"/>
      </rPr>
      <t>以</t>
    </r>
    <r>
      <rPr>
        <sz val="12"/>
        <rFont val="Times New Roman"/>
        <family val="1"/>
      </rPr>
      <t xml:space="preserve">  </t>
    </r>
    <r>
      <rPr>
        <sz val="12"/>
        <rFont val="新細明體"/>
        <family val="1"/>
        <charset val="136"/>
      </rPr>
      <t>下</t>
    </r>
    <phoneticPr fontId="6" type="noConversion"/>
  </si>
  <si>
    <r>
      <rPr>
        <sz val="12"/>
        <rFont val="新細明體"/>
        <family val="1"/>
        <charset val="136"/>
      </rPr>
      <t>逾二年三年以下</t>
    </r>
    <r>
      <rPr>
        <sz val="12"/>
        <rFont val="Times New Roman"/>
        <family val="1"/>
      </rPr>
      <t xml:space="preserve"> </t>
    </r>
    <phoneticPr fontId="6" type="noConversion"/>
  </si>
  <si>
    <r>
      <rPr>
        <sz val="10"/>
        <rFont val="新細明體"/>
        <family val="1"/>
        <charset val="136"/>
      </rPr>
      <t>單位：人</t>
    </r>
    <phoneticPr fontId="6" type="noConversion"/>
  </si>
  <si>
    <r>
      <rPr>
        <sz val="12"/>
        <rFont val="新細明體"/>
        <family val="1"/>
        <charset val="136"/>
      </rPr>
      <t>受緩刑宣告人數</t>
    </r>
    <phoneticPr fontId="6" type="noConversion"/>
  </si>
  <si>
    <r>
      <rPr>
        <sz val="12"/>
        <rFont val="新細明體"/>
        <family val="1"/>
        <charset val="136"/>
      </rPr>
      <t>撤銷緩刑宣告人數</t>
    </r>
    <phoneticPr fontId="6" type="noConversion"/>
  </si>
  <si>
    <r>
      <rPr>
        <sz val="12"/>
        <rFont val="新細明體"/>
        <family val="1"/>
        <charset val="136"/>
      </rPr>
      <t>撤</t>
    </r>
    <r>
      <rPr>
        <sz val="12"/>
        <rFont val="新細明體"/>
        <family val="1"/>
        <charset val="136"/>
      </rPr>
      <t>銷</t>
    </r>
    <r>
      <rPr>
        <sz val="12"/>
        <rFont val="新細明體"/>
        <family val="1"/>
        <charset val="136"/>
      </rPr>
      <t>緩</t>
    </r>
    <r>
      <rPr>
        <sz val="12"/>
        <rFont val="新細明體"/>
        <family val="1"/>
        <charset val="136"/>
      </rPr>
      <t>刑</t>
    </r>
    <r>
      <rPr>
        <sz val="12"/>
        <rFont val="新細明體"/>
        <family val="1"/>
        <charset val="136"/>
      </rPr>
      <t>原</t>
    </r>
    <r>
      <rPr>
        <sz val="12"/>
        <rFont val="新細明體"/>
        <family val="1"/>
        <charset val="136"/>
      </rPr>
      <t>因</t>
    </r>
    <phoneticPr fontId="6" type="noConversion"/>
  </si>
  <si>
    <r>
      <rPr>
        <sz val="12"/>
        <rFont val="新細明體"/>
        <family val="1"/>
        <charset val="136"/>
      </rPr>
      <t>總計</t>
    </r>
    <phoneticPr fontId="48" type="noConversion"/>
  </si>
  <si>
    <r>
      <rPr>
        <sz val="12"/>
        <rFont val="新細明體"/>
        <family val="1"/>
        <charset val="136"/>
      </rPr>
      <t>刑法犯
普通</t>
    </r>
    <phoneticPr fontId="48" type="noConversion"/>
  </si>
  <si>
    <r>
      <rPr>
        <sz val="12"/>
        <rFont val="新細明體"/>
        <family val="1"/>
        <charset val="136"/>
      </rPr>
      <t>刑法犯
特別</t>
    </r>
    <phoneticPr fontId="48" type="noConversion"/>
  </si>
  <si>
    <r>
      <rPr>
        <sz val="10"/>
        <rFont val="新細明體"/>
        <family val="1"/>
        <charset val="136"/>
      </rPr>
      <t>說　　明：受緩刑宣告人數與撤銷緩刑宣告人數非源於同一母數，不宜相互比較。</t>
    </r>
    <phoneticPr fontId="16" type="noConversion"/>
  </si>
  <si>
    <t>免刑</t>
  </si>
  <si>
    <t>無罪</t>
  </si>
  <si>
    <t>免訴</t>
  </si>
  <si>
    <t>其他</t>
  </si>
  <si>
    <t>拘役</t>
    <phoneticPr fontId="6" type="noConversion"/>
  </si>
  <si>
    <t>總計</t>
  </si>
  <si>
    <t xml:space="preserve"> - </t>
  </si>
  <si>
    <t>強制性交猥褻殺人</t>
    <phoneticPr fontId="6" type="noConversion"/>
  </si>
  <si>
    <t>毒品危害防制條例</t>
    <phoneticPr fontId="6" type="noConversion"/>
  </si>
  <si>
    <r>
      <rPr>
        <sz val="10"/>
        <color theme="1"/>
        <rFont val="新細明體"/>
        <family val="1"/>
        <charset val="136"/>
      </rPr>
      <t>單位：人</t>
    </r>
    <phoneticPr fontId="6" type="noConversion"/>
  </si>
  <si>
    <r>
      <rPr>
        <sz val="12"/>
        <color theme="1"/>
        <rFont val="新細明體"/>
        <family val="1"/>
        <charset val="136"/>
      </rPr>
      <t>總計</t>
    </r>
    <phoneticPr fontId="6" type="noConversion"/>
  </si>
  <si>
    <r>
      <rPr>
        <sz val="12"/>
        <color theme="1"/>
        <rFont val="新細明體"/>
        <family val="1"/>
        <charset val="136"/>
      </rPr>
      <t>殺人罪</t>
    </r>
    <phoneticPr fontId="6" type="noConversion"/>
  </si>
  <si>
    <r>
      <rPr>
        <sz val="12"/>
        <color theme="1"/>
        <rFont val="新細明體"/>
        <family val="1"/>
        <charset val="136"/>
      </rPr>
      <t>強盜罪</t>
    </r>
    <phoneticPr fontId="6" type="noConversion"/>
  </si>
  <si>
    <r>
      <rPr>
        <sz val="12"/>
        <color theme="1"/>
        <rFont val="新細明體"/>
        <family val="1"/>
        <charset val="136"/>
      </rPr>
      <t>擄人勒贖罪</t>
    </r>
    <phoneticPr fontId="6" type="noConversion"/>
  </si>
  <si>
    <r>
      <rPr>
        <sz val="12"/>
        <rFont val="新細明體"/>
        <family val="1"/>
        <charset val="136"/>
      </rPr>
      <t>無</t>
    </r>
    <r>
      <rPr>
        <sz val="12"/>
        <rFont val="新細明體"/>
        <family val="1"/>
        <charset val="136"/>
      </rPr>
      <t>期</t>
    </r>
    <r>
      <rPr>
        <sz val="12"/>
        <rFont val="新細明體"/>
        <family val="1"/>
        <charset val="136"/>
      </rPr>
      <t>徒</t>
    </r>
    <r>
      <rPr>
        <sz val="12"/>
        <rFont val="新細明體"/>
        <family val="1"/>
        <charset val="136"/>
      </rPr>
      <t>刑</t>
    </r>
    <phoneticPr fontId="6" type="noConversion"/>
  </si>
  <si>
    <r>
      <rPr>
        <sz val="12"/>
        <rFont val="新細明體"/>
        <family val="1"/>
        <charset val="136"/>
      </rPr>
      <t>有</t>
    </r>
    <r>
      <rPr>
        <sz val="12"/>
        <rFont val="新細明體"/>
        <family val="1"/>
        <charset val="136"/>
      </rPr>
      <t>期</t>
    </r>
    <r>
      <rPr>
        <sz val="12"/>
        <rFont val="新細明體"/>
        <family val="1"/>
        <charset val="136"/>
      </rPr>
      <t>徒</t>
    </r>
    <r>
      <rPr>
        <sz val="12"/>
        <rFont val="新細明體"/>
        <family val="1"/>
        <charset val="136"/>
      </rPr>
      <t>刑</t>
    </r>
    <phoneticPr fontId="6" type="noConversion"/>
  </si>
  <si>
    <r>
      <rPr>
        <sz val="12"/>
        <rFont val="新細明體"/>
        <family val="1"/>
        <charset val="136"/>
      </rPr>
      <t>人</t>
    </r>
    <r>
      <rPr>
        <sz val="12"/>
        <rFont val="Times New Roman"/>
        <family val="1"/>
      </rPr>
      <t xml:space="preserve">  </t>
    </r>
    <phoneticPr fontId="6" type="noConversion"/>
  </si>
  <si>
    <r>
      <rPr>
        <sz val="11"/>
        <rFont val="新細明體"/>
        <family val="1"/>
        <charset val="136"/>
      </rPr>
      <t>易科罰金</t>
    </r>
    <phoneticPr fontId="6" type="noConversion"/>
  </si>
  <si>
    <r>
      <rPr>
        <sz val="11"/>
        <rFont val="新細明體"/>
        <family val="1"/>
        <charset val="136"/>
      </rPr>
      <t>易服社會勞動</t>
    </r>
    <phoneticPr fontId="6" type="noConversion"/>
  </si>
  <si>
    <r>
      <rPr>
        <sz val="11"/>
        <rFont val="新細明體"/>
        <family val="1"/>
        <charset val="136"/>
      </rPr>
      <t>六月以下</t>
    </r>
    <phoneticPr fontId="6" type="noConversion"/>
  </si>
  <si>
    <r>
      <rPr>
        <sz val="11"/>
        <rFont val="新細明體"/>
        <family val="1"/>
        <charset val="136"/>
      </rPr>
      <t>逾六月一年未滿</t>
    </r>
    <phoneticPr fontId="6" type="noConversion"/>
  </si>
  <si>
    <r>
      <rPr>
        <sz val="11"/>
        <rFont val="新細明體"/>
        <family val="1"/>
        <charset val="136"/>
      </rPr>
      <t>一年以上二年未滿</t>
    </r>
  </si>
  <si>
    <r>
      <rPr>
        <sz val="11"/>
        <rFont val="新細明體"/>
        <family val="1"/>
        <charset val="136"/>
      </rPr>
      <t>二年以上三年未滿</t>
    </r>
  </si>
  <si>
    <r>
      <rPr>
        <sz val="11"/>
        <rFont val="新細明體"/>
        <family val="1"/>
        <charset val="136"/>
      </rPr>
      <t>三年以上五年未滿</t>
    </r>
  </si>
  <si>
    <r>
      <rPr>
        <sz val="11"/>
        <rFont val="新細明體"/>
        <family val="1"/>
        <charset val="136"/>
      </rPr>
      <t>五年以上七年未滿</t>
    </r>
  </si>
  <si>
    <r>
      <rPr>
        <sz val="11"/>
        <rFont val="新細明體"/>
        <family val="1"/>
        <charset val="136"/>
      </rPr>
      <t>七年以上十年未滿</t>
    </r>
  </si>
  <si>
    <r>
      <rPr>
        <sz val="11"/>
        <rFont val="新細明體"/>
        <family val="1"/>
        <charset val="136"/>
      </rPr>
      <t>十年以上十五年以下</t>
    </r>
    <phoneticPr fontId="6" type="noConversion"/>
  </si>
  <si>
    <r>
      <rPr>
        <sz val="11"/>
        <rFont val="新細明體"/>
        <family val="1"/>
        <charset val="136"/>
      </rPr>
      <t>逾十五年</t>
    </r>
    <phoneticPr fontId="6" type="noConversion"/>
  </si>
  <si>
    <r>
      <rPr>
        <sz val="11"/>
        <color theme="1"/>
        <rFont val="新細明體"/>
        <family val="1"/>
        <charset val="136"/>
      </rPr>
      <t>單位：人、</t>
    </r>
    <r>
      <rPr>
        <sz val="11"/>
        <color theme="1"/>
        <rFont val="Times New Roman"/>
        <family val="1"/>
      </rPr>
      <t>%</t>
    </r>
    <phoneticPr fontId="6" type="noConversion"/>
  </si>
  <si>
    <r>
      <rPr>
        <sz val="12"/>
        <color theme="1"/>
        <rFont val="新細明體"/>
        <family val="1"/>
        <charset val="136"/>
      </rPr>
      <t>易科罰金</t>
    </r>
    <phoneticPr fontId="6" type="noConversion"/>
  </si>
  <si>
    <r>
      <rPr>
        <sz val="12"/>
        <color theme="1"/>
        <rFont val="新細明體"/>
        <family val="1"/>
        <charset val="136"/>
      </rPr>
      <t>易服社會勞動</t>
    </r>
    <phoneticPr fontId="6" type="noConversion"/>
  </si>
  <si>
    <r>
      <rPr>
        <sz val="12"/>
        <color theme="1"/>
        <rFont val="細明體"/>
        <family val="3"/>
        <charset val="136"/>
      </rPr>
      <t>人</t>
    </r>
    <phoneticPr fontId="22" type="noConversion"/>
  </si>
  <si>
    <t>藏匿人犯及湮滅證據罪</t>
  </si>
  <si>
    <t>偽造文書印文罪</t>
    <phoneticPr fontId="6" type="noConversion"/>
  </si>
  <si>
    <t>竊盜罪</t>
    <phoneticPr fontId="6" type="noConversion"/>
  </si>
  <si>
    <t>侵占罪</t>
    <phoneticPr fontId="6" type="noConversion"/>
  </si>
  <si>
    <t>詐欺罪</t>
    <phoneticPr fontId="6" type="noConversion"/>
  </si>
  <si>
    <t>背信及重利罪</t>
    <phoneticPr fontId="6" type="noConversion"/>
  </si>
  <si>
    <t>其他</t>
    <phoneticPr fontId="6" type="noConversion"/>
  </si>
  <si>
    <r>
      <rPr>
        <sz val="12"/>
        <rFont val="新細明體"/>
        <family val="1"/>
        <charset val="136"/>
      </rPr>
      <t>繳納罰金</t>
    </r>
    <phoneticPr fontId="6" type="noConversion"/>
  </si>
  <si>
    <r>
      <rPr>
        <sz val="12"/>
        <rFont val="新細明體"/>
        <family val="1"/>
        <charset val="136"/>
      </rPr>
      <t>易服勞役</t>
    </r>
    <phoneticPr fontId="6" type="noConversion"/>
  </si>
  <si>
    <r>
      <rPr>
        <sz val="12"/>
        <rFont val="新細明體"/>
        <family val="1"/>
        <charset val="136"/>
      </rPr>
      <t>易服社會勞動</t>
    </r>
    <phoneticPr fontId="6" type="noConversion"/>
  </si>
  <si>
    <t>915(13.41%)</t>
    <phoneticPr fontId="2" type="noConversion"/>
  </si>
  <si>
    <t>77(1.13%)</t>
    <phoneticPr fontId="2" type="noConversion"/>
  </si>
  <si>
    <t>113(1.50%)</t>
    <phoneticPr fontId="2" type="noConversion"/>
  </si>
  <si>
    <t>966(12.84%)</t>
    <phoneticPr fontId="2" type="noConversion"/>
  </si>
  <si>
    <t>802(11.65%)</t>
    <phoneticPr fontId="2" type="noConversion"/>
  </si>
  <si>
    <t>79(1.15%)</t>
    <phoneticPr fontId="2" type="noConversion"/>
  </si>
  <si>
    <t>837(11.73%)</t>
    <phoneticPr fontId="2" type="noConversion"/>
  </si>
  <si>
    <t>85(1.19%)</t>
    <phoneticPr fontId="2" type="noConversion"/>
  </si>
  <si>
    <t>111(數值）</t>
    <phoneticPr fontId="2" type="noConversion"/>
  </si>
  <si>
    <t>111（百分比）</t>
    <phoneticPr fontId="2" type="noConversion"/>
  </si>
  <si>
    <r>
      <rPr>
        <sz val="12"/>
        <rFont val="新細明體"/>
        <family val="1"/>
        <charset val="136"/>
      </rPr>
      <t>總</t>
    </r>
    <r>
      <rPr>
        <sz val="12"/>
        <rFont val="新細明體"/>
        <family val="1"/>
        <charset val="136"/>
      </rPr>
      <t>計</t>
    </r>
    <phoneticPr fontId="22" type="noConversion"/>
  </si>
  <si>
    <t>保護管束</t>
  </si>
  <si>
    <t>驅逐出境</t>
  </si>
  <si>
    <t>強制工作</t>
  </si>
  <si>
    <t xml:space="preserve">監護  </t>
  </si>
  <si>
    <t>強制治療</t>
  </si>
  <si>
    <t>禁戒</t>
  </si>
  <si>
    <t>說　　明：1.本表不含假釋中付保護管束及停止強制工作付保護管束等案件。
　　　　　2.110年12月10日司法院釋字第812號解釋宣告強制工作處分違憲，嗣後即無該類保安處分人數。</t>
    <phoneticPr fontId="16" type="noConversion"/>
  </si>
  <si>
    <t>單位：新臺幣萬元</t>
    <phoneticPr fontId="16" type="noConversion"/>
  </si>
  <si>
    <t>合計</t>
    <phoneticPr fontId="16" type="noConversion"/>
  </si>
  <si>
    <r>
      <rPr>
        <sz val="12"/>
        <rFont val="新細明體"/>
        <family val="1"/>
        <charset val="136"/>
      </rPr>
      <t>被告</t>
    </r>
    <phoneticPr fontId="16" type="noConversion"/>
  </si>
  <si>
    <r>
      <rPr>
        <sz val="12"/>
        <rFont val="新細明體"/>
        <family val="1"/>
        <charset val="136"/>
      </rPr>
      <t>第三人</t>
    </r>
    <phoneticPr fontId="16" type="noConversion"/>
  </si>
  <si>
    <t>銀行法</t>
    <phoneticPr fontId="6" type="noConversion"/>
  </si>
  <si>
    <t>證券交易法</t>
    <phoneticPr fontId="6" type="noConversion"/>
  </si>
  <si>
    <t>賭博罪</t>
    <phoneticPr fontId="6" type="noConversion"/>
  </si>
  <si>
    <t>食品安全衛生管理法</t>
    <phoneticPr fontId="6" type="noConversion"/>
  </si>
  <si>
    <t>偽造有價證券罪</t>
    <phoneticPr fontId="6" type="noConversion"/>
  </si>
  <si>
    <t>廢棄物清理法</t>
    <phoneticPr fontId="6" type="noConversion"/>
  </si>
  <si>
    <t>貪污治罪條例</t>
    <phoneticPr fontId="6" type="noConversion"/>
  </si>
  <si>
    <t>森林法</t>
    <phoneticPr fontId="6" type="noConversion"/>
  </si>
  <si>
    <t>藥事法</t>
    <phoneticPr fontId="6" type="noConversion"/>
  </si>
  <si>
    <t>洗錢防制法</t>
    <phoneticPr fontId="6" type="noConversion"/>
  </si>
  <si>
    <t>期貨交易法</t>
    <phoneticPr fontId="6" type="noConversion"/>
  </si>
  <si>
    <t>恐嚇及擄人勒贖罪</t>
    <phoneticPr fontId="6" type="noConversion"/>
  </si>
  <si>
    <t>政府採購法</t>
    <phoneticPr fontId="6" type="noConversion"/>
  </si>
  <si>
    <t>水污染防治法</t>
    <phoneticPr fontId="6" type="noConversion"/>
  </si>
  <si>
    <t>公平交易法</t>
    <phoneticPr fontId="6" type="noConversion"/>
  </si>
  <si>
    <t>野生動物保育法</t>
    <phoneticPr fontId="6" type="noConversion"/>
  </si>
  <si>
    <t>空氣污染防制法</t>
    <phoneticPr fontId="6" type="noConversion"/>
  </si>
  <si>
    <t>化粧品衛生管理條例</t>
    <phoneticPr fontId="6" type="noConversion"/>
  </si>
  <si>
    <t>健康食品管理法</t>
    <phoneticPr fontId="6" type="noConversion"/>
  </si>
  <si>
    <r>
      <t>111</t>
    </r>
    <r>
      <rPr>
        <sz val="12"/>
        <rFont val="新細明體"/>
        <family val="1"/>
        <charset val="136"/>
      </rPr>
      <t>年</t>
    </r>
    <phoneticPr fontId="22" type="noConversion"/>
  </si>
  <si>
    <t>6,883(100.00%)</t>
    <phoneticPr fontId="2" type="noConversion"/>
  </si>
  <si>
    <t>6,002(87.20%)</t>
    <phoneticPr fontId="2" type="noConversion"/>
  </si>
  <si>
    <t>7,137(100.00%)</t>
    <phoneticPr fontId="2" type="noConversion"/>
  </si>
  <si>
    <t>6,215(87.08%)</t>
    <phoneticPr fontId="2" type="noConversion"/>
  </si>
  <si>
    <t>7,523(100.00%)</t>
    <phoneticPr fontId="2" type="noConversion"/>
  </si>
  <si>
    <t>6,444(85.66%)</t>
    <phoneticPr fontId="2" type="noConversion"/>
  </si>
  <si>
    <t>6,821(100.00%)</t>
    <phoneticPr fontId="2" type="noConversion"/>
  </si>
  <si>
    <t>5,829(85.46%)</t>
    <phoneticPr fontId="2" type="noConversion"/>
  </si>
  <si>
    <t>不能安全駕駛罪</t>
  </si>
  <si>
    <r>
      <rPr>
        <sz val="10"/>
        <rFont val="新細明體"/>
        <family val="1"/>
        <charset val="136"/>
      </rPr>
      <t>單位：人、</t>
    </r>
    <r>
      <rPr>
        <sz val="10"/>
        <rFont val="Times New Roman"/>
        <family val="1"/>
      </rPr>
      <t>%</t>
    </r>
    <phoneticPr fontId="6" type="noConversion"/>
  </si>
  <si>
    <r>
      <rPr>
        <sz val="12"/>
        <rFont val="新細明體"/>
        <family val="1"/>
        <charset val="136"/>
      </rPr>
      <t>總收容人數</t>
    </r>
    <phoneticPr fontId="6" type="noConversion"/>
  </si>
  <si>
    <r>
      <rPr>
        <sz val="12"/>
        <rFont val="新細明體"/>
        <family val="1"/>
        <charset val="136"/>
      </rPr>
      <t>監獄收容人</t>
    </r>
    <phoneticPr fontId="6" type="noConversion"/>
  </si>
  <si>
    <r>
      <rPr>
        <sz val="12"/>
        <rFont val="新細明體"/>
        <family val="1"/>
        <charset val="136"/>
      </rPr>
      <t>受感化教育學生</t>
    </r>
    <phoneticPr fontId="6" type="noConversion"/>
  </si>
  <si>
    <r>
      <rPr>
        <sz val="12"/>
        <rFont val="新細明體"/>
        <family val="1"/>
        <charset val="136"/>
      </rPr>
      <t>被告及被管收人</t>
    </r>
    <phoneticPr fontId="6" type="noConversion"/>
  </si>
  <si>
    <r>
      <rPr>
        <sz val="12"/>
        <rFont val="新細明體"/>
        <family val="1"/>
        <charset val="136"/>
      </rPr>
      <t>收容少年</t>
    </r>
    <phoneticPr fontId="6" type="noConversion"/>
  </si>
  <si>
    <r>
      <rPr>
        <sz val="12"/>
        <rFont val="新細明體"/>
        <family val="1"/>
        <charset val="136"/>
      </rPr>
      <t>受觀察勒戒人</t>
    </r>
    <phoneticPr fontId="6" type="noConversion"/>
  </si>
  <si>
    <r>
      <rPr>
        <sz val="12"/>
        <rFont val="新細明體"/>
        <family val="1"/>
        <charset val="136"/>
      </rPr>
      <t>戒治所收容人</t>
    </r>
    <phoneticPr fontId="6" type="noConversion"/>
  </si>
  <si>
    <r>
      <rPr>
        <sz val="12"/>
        <rFont val="新細明體"/>
        <family val="1"/>
        <charset val="136"/>
      </rPr>
      <t>核定容額</t>
    </r>
    <phoneticPr fontId="6" type="noConversion"/>
  </si>
  <si>
    <r>
      <rPr>
        <sz val="12"/>
        <rFont val="新細明體"/>
        <family val="1"/>
        <charset val="136"/>
      </rPr>
      <t>超</t>
    </r>
    <r>
      <rPr>
        <sz val="12"/>
        <rFont val="Times New Roman"/>
        <family val="1"/>
      </rPr>
      <t xml:space="preserve"> </t>
    </r>
    <r>
      <rPr>
        <sz val="12"/>
        <rFont val="新細明體"/>
        <family val="1"/>
        <charset val="136"/>
      </rPr>
      <t>額</t>
    </r>
    <r>
      <rPr>
        <sz val="12"/>
        <rFont val="Times New Roman"/>
        <family val="1"/>
      </rPr>
      <t xml:space="preserve"> </t>
    </r>
    <r>
      <rPr>
        <sz val="12"/>
        <rFont val="新細明體"/>
        <family val="1"/>
        <charset val="136"/>
      </rPr>
      <t>收</t>
    </r>
    <r>
      <rPr>
        <sz val="12"/>
        <rFont val="Times New Roman"/>
        <family val="1"/>
      </rPr>
      <t xml:space="preserve"> </t>
    </r>
    <r>
      <rPr>
        <sz val="12"/>
        <rFont val="新細明體"/>
        <family val="1"/>
        <charset val="136"/>
      </rPr>
      <t>容</t>
    </r>
    <phoneticPr fontId="6" type="noConversion"/>
  </si>
  <si>
    <r>
      <rPr>
        <sz val="12"/>
        <rFont val="新細明體"/>
        <family val="1"/>
        <charset val="136"/>
      </rPr>
      <t>受刑人</t>
    </r>
    <phoneticPr fontId="6" type="noConversion"/>
  </si>
  <si>
    <r>
      <rPr>
        <sz val="10"/>
        <rFont val="新細明體"/>
        <family val="1"/>
        <charset val="136"/>
      </rPr>
      <t>及押候執行者
受保安處分人</t>
    </r>
    <phoneticPr fontId="6" type="noConversion"/>
  </si>
  <si>
    <r>
      <rPr>
        <sz val="12"/>
        <rFont val="新細明體"/>
        <family val="1"/>
        <charset val="136"/>
      </rPr>
      <t>成年</t>
    </r>
    <phoneticPr fontId="6" type="noConversion"/>
  </si>
  <si>
    <r>
      <rPr>
        <sz val="12"/>
        <rFont val="新細明體"/>
        <family val="1"/>
        <charset val="136"/>
      </rPr>
      <t>少年</t>
    </r>
    <phoneticPr fontId="6" type="noConversion"/>
  </si>
  <si>
    <r>
      <rPr>
        <sz val="12"/>
        <rFont val="新細明體"/>
        <family val="1"/>
        <charset val="136"/>
      </rPr>
      <t>人數</t>
    </r>
    <phoneticPr fontId="6" type="noConversion"/>
  </si>
  <si>
    <t>102</t>
  </si>
  <si>
    <t>103</t>
  </si>
  <si>
    <t>104</t>
  </si>
  <si>
    <t>105</t>
  </si>
  <si>
    <t>106</t>
  </si>
  <si>
    <t>107</t>
  </si>
  <si>
    <t>108</t>
  </si>
  <si>
    <t>109</t>
  </si>
  <si>
    <t>110</t>
  </si>
  <si>
    <t>-</t>
    <phoneticPr fontId="16" type="noConversion"/>
  </si>
  <si>
    <t>111</t>
  </si>
  <si>
    <t>111</t>
    <phoneticPr fontId="2" type="noConversion"/>
  </si>
  <si>
    <r>
      <rPr>
        <sz val="12"/>
        <rFont val="新細明體"/>
        <family val="1"/>
        <charset val="136"/>
      </rPr>
      <t>指數</t>
    </r>
    <phoneticPr fontId="6" type="noConversion"/>
  </si>
  <si>
    <r>
      <rPr>
        <sz val="12"/>
        <rFont val="新細明體"/>
        <family val="1"/>
        <charset val="136"/>
      </rPr>
      <t>男</t>
    </r>
  </si>
  <si>
    <r>
      <rPr>
        <sz val="12"/>
        <rFont val="新細明體"/>
        <family val="1"/>
        <charset val="136"/>
      </rPr>
      <t>女</t>
    </r>
  </si>
  <si>
    <t>106</t>
    <phoneticPr fontId="16" type="noConversion"/>
  </si>
  <si>
    <t>資料來源︰法務部統計處。</t>
    <phoneticPr fontId="6" type="noConversion"/>
  </si>
  <si>
    <t>102</t>
    <phoneticPr fontId="16" type="noConversion"/>
  </si>
  <si>
    <r>
      <rPr>
        <sz val="15"/>
        <rFont val="新細明體"/>
        <family val="1"/>
        <charset val="136"/>
      </rPr>
      <t>表</t>
    </r>
    <r>
      <rPr>
        <sz val="15"/>
        <rFont val="Times New Roman"/>
        <family val="1"/>
      </rPr>
      <t>2-4-3</t>
    </r>
    <r>
      <rPr>
        <sz val="15"/>
        <rFont val="新細明體"/>
        <family val="1"/>
        <charset val="136"/>
      </rPr>
      <t>　近</t>
    </r>
    <r>
      <rPr>
        <sz val="15"/>
        <rFont val="Times New Roman"/>
        <family val="1"/>
      </rPr>
      <t>10</t>
    </r>
    <r>
      <rPr>
        <sz val="15"/>
        <rFont val="新細明體"/>
        <family val="1"/>
        <charset val="136"/>
      </rPr>
      <t>年監獄新入監受刑人入監前教育程度</t>
    </r>
    <phoneticPr fontId="6" type="noConversion"/>
  </si>
  <si>
    <r>
      <rPr>
        <sz val="12"/>
        <rFont val="新細明體"/>
        <family val="1"/>
        <charset val="136"/>
      </rPr>
      <t>不</t>
    </r>
    <r>
      <rPr>
        <sz val="12"/>
        <rFont val="新細明體"/>
        <family val="1"/>
        <charset val="136"/>
      </rPr>
      <t>識</t>
    </r>
    <r>
      <rPr>
        <sz val="12"/>
        <rFont val="新細明體"/>
        <family val="1"/>
        <charset val="136"/>
      </rPr>
      <t>字</t>
    </r>
    <phoneticPr fontId="6" type="noConversion"/>
  </si>
  <si>
    <r>
      <rPr>
        <sz val="12"/>
        <rFont val="新細明體"/>
        <family val="1"/>
        <charset val="136"/>
      </rPr>
      <t>自</t>
    </r>
    <r>
      <rPr>
        <sz val="12"/>
        <rFont val="新細明體"/>
        <family val="1"/>
        <charset val="136"/>
      </rPr>
      <t>修</t>
    </r>
    <phoneticPr fontId="6" type="noConversion"/>
  </si>
  <si>
    <r>
      <rPr>
        <sz val="12"/>
        <rFont val="新細明體"/>
        <family val="1"/>
        <charset val="136"/>
      </rPr>
      <t>國</t>
    </r>
    <r>
      <rPr>
        <sz val="12"/>
        <rFont val="新細明體"/>
        <family val="1"/>
        <charset val="136"/>
      </rPr>
      <t>小</t>
    </r>
    <phoneticPr fontId="6" type="noConversion"/>
  </si>
  <si>
    <r>
      <rPr>
        <sz val="12"/>
        <rFont val="新細明體"/>
        <family val="1"/>
        <charset val="136"/>
      </rPr>
      <t>國</t>
    </r>
    <r>
      <rPr>
        <sz val="12"/>
        <rFont val="新細明體"/>
        <family val="1"/>
        <charset val="136"/>
      </rPr>
      <t>中</t>
    </r>
    <phoneticPr fontId="6" type="noConversion"/>
  </si>
  <si>
    <r>
      <rPr>
        <sz val="12"/>
        <rFont val="新細明體"/>
        <family val="1"/>
        <charset val="136"/>
      </rPr>
      <t>高中</t>
    </r>
    <r>
      <rPr>
        <sz val="12"/>
        <rFont val="Times New Roman"/>
        <family val="1"/>
      </rPr>
      <t>(</t>
    </r>
    <r>
      <rPr>
        <sz val="12"/>
        <rFont val="新細明體"/>
        <family val="1"/>
        <charset val="136"/>
      </rPr>
      <t>職</t>
    </r>
    <r>
      <rPr>
        <sz val="12"/>
        <rFont val="Times New Roman"/>
        <family val="1"/>
      </rPr>
      <t>)</t>
    </r>
    <phoneticPr fontId="6" type="noConversion"/>
  </si>
  <si>
    <r>
      <rPr>
        <sz val="12"/>
        <rFont val="新細明體"/>
        <family val="1"/>
        <charset val="136"/>
      </rPr>
      <t>大專以上</t>
    </r>
    <phoneticPr fontId="6" type="noConversion"/>
  </si>
  <si>
    <r>
      <rPr>
        <sz val="12"/>
        <rFont val="新細明體"/>
        <family val="1"/>
        <charset val="136"/>
      </rPr>
      <t>不</t>
    </r>
    <r>
      <rPr>
        <sz val="12"/>
        <rFont val="新細明體"/>
        <family val="1"/>
        <charset val="136"/>
      </rPr>
      <t>詳</t>
    </r>
    <phoneticPr fontId="6" type="noConversion"/>
  </si>
  <si>
    <r>
      <rPr>
        <sz val="15"/>
        <rFont val="新細明體"/>
        <family val="1"/>
        <charset val="136"/>
      </rPr>
      <t>表</t>
    </r>
    <r>
      <rPr>
        <sz val="15"/>
        <rFont val="Times New Roman"/>
        <family val="1"/>
      </rPr>
      <t>2-4-4</t>
    </r>
    <r>
      <rPr>
        <sz val="15"/>
        <rFont val="新細明體"/>
        <family val="1"/>
        <charset val="136"/>
      </rPr>
      <t>　近</t>
    </r>
    <r>
      <rPr>
        <sz val="15"/>
        <rFont val="Times New Roman"/>
        <family val="1"/>
      </rPr>
      <t>10</t>
    </r>
    <r>
      <rPr>
        <sz val="15"/>
        <rFont val="新細明體"/>
        <family val="1"/>
        <charset val="136"/>
      </rPr>
      <t>年監獄新入監受刑人入監時之年齡</t>
    </r>
    <phoneticPr fontId="6" type="noConversion"/>
  </si>
  <si>
    <t>20-30</t>
    <phoneticPr fontId="2" type="noConversion"/>
  </si>
  <si>
    <t>30-40</t>
    <phoneticPr fontId="2" type="noConversion"/>
  </si>
  <si>
    <t>40-50</t>
    <phoneticPr fontId="2" type="noConversion"/>
  </si>
  <si>
    <t>50-60</t>
    <phoneticPr fontId="2" type="noConversion"/>
  </si>
  <si>
    <t>60-70</t>
    <phoneticPr fontId="2" type="noConversion"/>
  </si>
  <si>
    <t>70-</t>
    <phoneticPr fontId="2" type="noConversion"/>
  </si>
  <si>
    <t>20歲未滿</t>
    <phoneticPr fontId="22" type="noConversion"/>
  </si>
  <si>
    <t>20-30歲未滿</t>
    <phoneticPr fontId="22" type="noConversion"/>
  </si>
  <si>
    <t>30-40歲未滿</t>
    <phoneticPr fontId="22" type="noConversion"/>
  </si>
  <si>
    <t>40-50歲未滿</t>
    <phoneticPr fontId="22" type="noConversion"/>
  </si>
  <si>
    <t>50-60歲未滿</t>
    <phoneticPr fontId="22" type="noConversion"/>
  </si>
  <si>
    <t>60-70歲未滿</t>
    <phoneticPr fontId="22" type="noConversion"/>
  </si>
  <si>
    <r>
      <t>70</t>
    </r>
    <r>
      <rPr>
        <sz val="12"/>
        <rFont val="細明體"/>
        <family val="3"/>
        <charset val="136"/>
      </rPr>
      <t>歲以上</t>
    </r>
    <phoneticPr fontId="22" type="noConversion"/>
  </si>
  <si>
    <t>單位：人</t>
    <phoneticPr fontId="22" type="noConversion"/>
  </si>
  <si>
    <t>罪名</t>
    <phoneticPr fontId="22" type="noConversion"/>
  </si>
  <si>
    <t>說　　明：1. 本表傷害罪項含重傷害、妨害性自主罪項含強制性交、殺人罪項含過失致死。
　　　　　2. 毒品危害防制條例項的資料來源，含毒品危害防制條例，與該條例在87年5月20日修正施行前的肅清煙毒條例、麻醉藥品管理條例人數。</t>
    <phoneticPr fontId="6" type="noConversion"/>
  </si>
  <si>
    <t>毒品危害
防制條例</t>
  </si>
  <si>
    <r>
      <rPr>
        <sz val="12"/>
        <rFont val="新細明體"/>
        <family val="1"/>
        <charset val="136"/>
      </rPr>
      <t>計</t>
    </r>
    <phoneticPr fontId="63" type="noConversion"/>
  </si>
  <si>
    <r>
      <rPr>
        <sz val="12"/>
        <rFont val="新細明體"/>
        <family val="1"/>
        <charset val="136"/>
      </rPr>
      <t>男</t>
    </r>
    <phoneticPr fontId="63" type="noConversion"/>
  </si>
  <si>
    <r>
      <rPr>
        <sz val="12"/>
        <rFont val="新細明體"/>
        <family val="1"/>
        <charset val="136"/>
      </rPr>
      <t>女</t>
    </r>
    <phoneticPr fontId="63" type="noConversion"/>
  </si>
  <si>
    <t>施用</t>
    <phoneticPr fontId="6" type="noConversion"/>
  </si>
  <si>
    <t>暴力犯罪</t>
    <phoneticPr fontId="16" type="noConversion"/>
  </si>
  <si>
    <t>強盜及海盜罪</t>
  </si>
  <si>
    <t>搶奪罪</t>
  </si>
  <si>
    <t>傷害罪</t>
    <phoneticPr fontId="6" type="noConversion"/>
  </si>
  <si>
    <t>槍砲彈藥刀械管制條例</t>
    <phoneticPr fontId="6" type="noConversion"/>
  </si>
  <si>
    <t>其他妨害性自主罪</t>
    <phoneticPr fontId="6" type="noConversion"/>
  </si>
  <si>
    <t>過失致死</t>
    <phoneticPr fontId="6" type="noConversion"/>
  </si>
  <si>
    <t>違反商標法</t>
    <phoneticPr fontId="6" type="noConversion"/>
  </si>
  <si>
    <t>違反著作權法</t>
    <phoneticPr fontId="6" type="noConversion"/>
  </si>
  <si>
    <r>
      <rPr>
        <sz val="11"/>
        <rFont val="新細明體"/>
        <family val="1"/>
        <charset val="136"/>
      </rPr>
      <t>說　　明：</t>
    </r>
    <r>
      <rPr>
        <sz val="11"/>
        <rFont val="Times New Roman"/>
        <family val="1"/>
      </rPr>
      <t xml:space="preserve">1. </t>
    </r>
    <r>
      <rPr>
        <sz val="11"/>
        <rFont val="新細明體"/>
        <family val="1"/>
        <charset val="136"/>
      </rPr>
      <t>強制性交罪係指刑法妨害性自主罪章第</t>
    </r>
    <r>
      <rPr>
        <sz val="11"/>
        <rFont val="Times New Roman"/>
        <family val="1"/>
      </rPr>
      <t>221</t>
    </r>
    <r>
      <rPr>
        <sz val="11"/>
        <rFont val="新細明體"/>
        <family val="1"/>
        <charset val="136"/>
      </rPr>
      <t>條、第</t>
    </r>
    <r>
      <rPr>
        <sz val="11"/>
        <rFont val="Times New Roman"/>
        <family val="1"/>
      </rPr>
      <t>222</t>
    </r>
    <r>
      <rPr>
        <sz val="11"/>
        <rFont val="新細明體"/>
        <family val="1"/>
        <charset val="136"/>
      </rPr>
      <t>條、第</t>
    </r>
    <r>
      <rPr>
        <sz val="11"/>
        <rFont val="Times New Roman"/>
        <family val="1"/>
      </rPr>
      <t>225</t>
    </r>
    <r>
      <rPr>
        <sz val="11"/>
        <rFont val="新細明體"/>
        <family val="1"/>
        <charset val="136"/>
      </rPr>
      <t>條第</t>
    </r>
    <r>
      <rPr>
        <sz val="11"/>
        <rFont val="Times New Roman"/>
        <family val="1"/>
      </rPr>
      <t>1</t>
    </r>
    <r>
      <rPr>
        <sz val="11"/>
        <rFont val="新細明體"/>
        <family val="1"/>
        <charset val="136"/>
      </rPr>
      <t>項及第</t>
    </r>
    <r>
      <rPr>
        <sz val="11"/>
        <rFont val="Times New Roman"/>
        <family val="1"/>
      </rPr>
      <t>3</t>
    </r>
    <r>
      <rPr>
        <sz val="11"/>
        <rFont val="新細明體"/>
        <family val="1"/>
        <charset val="136"/>
      </rPr>
      <t>項、第</t>
    </r>
    <r>
      <rPr>
        <sz val="11"/>
        <rFont val="Times New Roman"/>
        <family val="1"/>
      </rPr>
      <t>226</t>
    </r>
    <r>
      <rPr>
        <sz val="11"/>
        <rFont val="新細明體"/>
        <family val="1"/>
        <charset val="136"/>
      </rPr>
      <t>條、第</t>
    </r>
    <r>
      <rPr>
        <sz val="11"/>
        <rFont val="Times New Roman"/>
        <family val="1"/>
      </rPr>
      <t>226</t>
    </r>
    <r>
      <rPr>
        <sz val="11"/>
        <rFont val="新細明體"/>
        <family val="1"/>
        <charset val="136"/>
      </rPr>
      <t>條之</t>
    </r>
    <r>
      <rPr>
        <sz val="11"/>
        <rFont val="Times New Roman"/>
        <family val="1"/>
      </rPr>
      <t>1</t>
    </r>
    <r>
      <rPr>
        <sz val="11"/>
        <rFont val="新細明體"/>
        <family val="1"/>
        <charset val="136"/>
      </rPr>
      <t>。
　　　　　</t>
    </r>
    <r>
      <rPr>
        <sz val="11"/>
        <rFont val="Times New Roman"/>
        <family val="1"/>
      </rPr>
      <t xml:space="preserve">2. </t>
    </r>
    <r>
      <rPr>
        <sz val="11"/>
        <rFont val="新細明體"/>
        <family val="1"/>
        <charset val="136"/>
      </rPr>
      <t>海盜罪無收容人數。
　　　　　</t>
    </r>
    <r>
      <rPr>
        <sz val="11"/>
        <rFont val="Times New Roman"/>
        <family val="1"/>
      </rPr>
      <t xml:space="preserve">3. </t>
    </r>
    <r>
      <rPr>
        <sz val="11"/>
        <rFont val="新細明體"/>
        <family val="1"/>
        <charset val="136"/>
      </rPr>
      <t>殺人罪不含過失致死；傷害罪不含重傷罪；其他妨害性自主罪項不含強制性交罪。
　　　　　</t>
    </r>
    <r>
      <rPr>
        <sz val="11"/>
        <rFont val="Times New Roman"/>
        <family val="1"/>
      </rPr>
      <t xml:space="preserve">4. </t>
    </r>
    <r>
      <rPr>
        <sz val="11"/>
        <rFont val="新細明體"/>
        <family val="1"/>
        <charset val="136"/>
      </rPr>
      <t>毒品危害防制條例項的資料來源，含毒品危害防制條例，與該條例在</t>
    </r>
    <r>
      <rPr>
        <sz val="11"/>
        <rFont val="Times New Roman"/>
        <family val="1"/>
      </rPr>
      <t>87</t>
    </r>
    <r>
      <rPr>
        <sz val="11"/>
        <rFont val="新細明體"/>
        <family val="1"/>
        <charset val="136"/>
      </rPr>
      <t>年</t>
    </r>
    <r>
      <rPr>
        <sz val="11"/>
        <rFont val="Times New Roman"/>
        <family val="1"/>
      </rPr>
      <t>5</t>
    </r>
    <r>
      <rPr>
        <sz val="11"/>
        <rFont val="新細明體"/>
        <family val="1"/>
        <charset val="136"/>
      </rPr>
      <t>月</t>
    </r>
    <r>
      <rPr>
        <sz val="11"/>
        <rFont val="Times New Roman"/>
        <family val="1"/>
      </rPr>
      <t>20</t>
    </r>
    <r>
      <rPr>
        <sz val="11"/>
        <rFont val="新細明體"/>
        <family val="1"/>
        <charset val="136"/>
      </rPr>
      <t>日修正施行前的肅清煙毒條例、麻醉藥品管理條例人數。</t>
    </r>
    <phoneticPr fontId="6" type="noConversion"/>
  </si>
  <si>
    <t>懲治盜匪條例</t>
    <phoneticPr fontId="2" type="noConversion"/>
  </si>
  <si>
    <r>
      <rPr>
        <sz val="12"/>
        <rFont val="新細明體"/>
        <family val="1"/>
        <charset val="136"/>
      </rPr>
      <t>新</t>
    </r>
    <r>
      <rPr>
        <sz val="12"/>
        <rFont val="新細明體"/>
        <family val="1"/>
        <charset val="136"/>
      </rPr>
      <t>入</t>
    </r>
    <r>
      <rPr>
        <sz val="12"/>
        <rFont val="新細明體"/>
        <family val="1"/>
        <charset val="136"/>
      </rPr>
      <t>監</t>
    </r>
    <r>
      <rPr>
        <sz val="12"/>
        <rFont val="新細明體"/>
        <family val="1"/>
        <charset val="136"/>
      </rPr>
      <t>受</t>
    </r>
    <r>
      <rPr>
        <sz val="12"/>
        <rFont val="新細明體"/>
        <family val="1"/>
        <charset val="136"/>
      </rPr>
      <t>刑</t>
    </r>
    <r>
      <rPr>
        <sz val="12"/>
        <rFont val="新細明體"/>
        <family val="1"/>
        <charset val="136"/>
      </rPr>
      <t>人</t>
    </r>
    <r>
      <rPr>
        <sz val="12"/>
        <rFont val="新細明體"/>
        <family val="1"/>
        <charset val="136"/>
      </rPr>
      <t>宣</t>
    </r>
    <r>
      <rPr>
        <sz val="12"/>
        <rFont val="新細明體"/>
        <family val="1"/>
        <charset val="136"/>
      </rPr>
      <t>告</t>
    </r>
    <r>
      <rPr>
        <sz val="12"/>
        <rFont val="新細明體"/>
        <family val="1"/>
        <charset val="136"/>
      </rPr>
      <t>刑</t>
    </r>
    <r>
      <rPr>
        <sz val="12"/>
        <rFont val="新細明體"/>
        <family val="1"/>
        <charset val="136"/>
      </rPr>
      <t>刑</t>
    </r>
    <r>
      <rPr>
        <sz val="12"/>
        <rFont val="新細明體"/>
        <family val="1"/>
        <charset val="136"/>
      </rPr>
      <t>名</t>
    </r>
    <phoneticPr fontId="6" type="noConversion"/>
  </si>
  <si>
    <t>無期徒刑</t>
    <phoneticPr fontId="6" type="noConversion"/>
  </si>
  <si>
    <t>有期徒刑</t>
    <phoneticPr fontId="22" type="noConversion"/>
  </si>
  <si>
    <r>
      <rPr>
        <sz val="12"/>
        <rFont val="新細明體"/>
        <family val="1"/>
        <charset val="136"/>
      </rPr>
      <t>（易服勞役）
罰金</t>
    </r>
    <phoneticPr fontId="6" type="noConversion"/>
  </si>
  <si>
    <t>死刑</t>
    <phoneticPr fontId="6" type="noConversion"/>
  </si>
  <si>
    <r>
      <rPr>
        <sz val="12"/>
        <rFont val="新細明體"/>
        <family val="1"/>
        <charset val="136"/>
      </rPr>
      <t>一年未滿
逾六月</t>
    </r>
    <phoneticPr fontId="6" type="noConversion"/>
  </si>
  <si>
    <r>
      <rPr>
        <sz val="12"/>
        <rFont val="新細明體"/>
        <family val="1"/>
        <charset val="136"/>
      </rPr>
      <t>三年未滿
一年以上</t>
    </r>
    <phoneticPr fontId="6" type="noConversion"/>
  </si>
  <si>
    <r>
      <rPr>
        <sz val="12"/>
        <rFont val="新細明體"/>
        <family val="1"/>
        <charset val="136"/>
      </rPr>
      <t>五年未滿
三年以上</t>
    </r>
    <phoneticPr fontId="6" type="noConversion"/>
  </si>
  <si>
    <r>
      <rPr>
        <sz val="12"/>
        <rFont val="新細明體"/>
        <family val="1"/>
        <charset val="136"/>
      </rPr>
      <t>七年未滿
五年以上</t>
    </r>
    <phoneticPr fontId="6" type="noConversion"/>
  </si>
  <si>
    <r>
      <rPr>
        <sz val="12"/>
        <rFont val="新細明體"/>
        <family val="1"/>
        <charset val="136"/>
      </rPr>
      <t>十年未滿
七年以上</t>
    </r>
    <phoneticPr fontId="6" type="noConversion"/>
  </si>
  <si>
    <r>
      <rPr>
        <sz val="12"/>
        <rFont val="新細明體"/>
        <family val="1"/>
        <charset val="136"/>
      </rPr>
      <t>逾十五年</t>
    </r>
    <phoneticPr fontId="6" type="noConversion"/>
  </si>
  <si>
    <r>
      <rPr>
        <sz val="12"/>
        <rFont val="新細明體"/>
        <family val="1"/>
        <charset val="136"/>
      </rPr>
      <t>在</t>
    </r>
    <r>
      <rPr>
        <sz val="12"/>
        <rFont val="新細明體"/>
        <family val="1"/>
        <charset val="136"/>
      </rPr>
      <t>監</t>
    </r>
    <r>
      <rPr>
        <sz val="12"/>
        <rFont val="新細明體"/>
        <family val="1"/>
        <charset val="136"/>
      </rPr>
      <t>受</t>
    </r>
    <r>
      <rPr>
        <sz val="12"/>
        <rFont val="新細明體"/>
        <family val="1"/>
        <charset val="136"/>
      </rPr>
      <t>刑</t>
    </r>
    <r>
      <rPr>
        <sz val="12"/>
        <rFont val="新細明體"/>
        <family val="1"/>
        <charset val="136"/>
      </rPr>
      <t>人</t>
    </r>
    <r>
      <rPr>
        <sz val="12"/>
        <rFont val="新細明體"/>
        <family val="1"/>
        <charset val="136"/>
      </rPr>
      <t>應</t>
    </r>
    <r>
      <rPr>
        <sz val="12"/>
        <rFont val="新細明體"/>
        <family val="1"/>
        <charset val="136"/>
      </rPr>
      <t>執</t>
    </r>
    <r>
      <rPr>
        <sz val="12"/>
        <rFont val="新細明體"/>
        <family val="1"/>
        <charset val="136"/>
      </rPr>
      <t>行</t>
    </r>
    <r>
      <rPr>
        <sz val="12"/>
        <rFont val="新細明體"/>
        <family val="1"/>
        <charset val="136"/>
      </rPr>
      <t>刑</t>
    </r>
    <r>
      <rPr>
        <sz val="12"/>
        <rFont val="新細明體"/>
        <family val="1"/>
        <charset val="136"/>
      </rPr>
      <t>刑</t>
    </r>
    <r>
      <rPr>
        <sz val="12"/>
        <rFont val="新細明體"/>
        <family val="1"/>
        <charset val="136"/>
      </rPr>
      <t>名</t>
    </r>
    <phoneticPr fontId="6" type="noConversion"/>
  </si>
  <si>
    <r>
      <rPr>
        <sz val="10"/>
        <rFont val="新細明體"/>
        <family val="1"/>
        <charset val="136"/>
      </rPr>
      <t>說　　明：</t>
    </r>
    <r>
      <rPr>
        <sz val="10"/>
        <rFont val="Times New Roman"/>
        <family val="1"/>
      </rPr>
      <t xml:space="preserve">1. </t>
    </r>
    <r>
      <rPr>
        <sz val="10"/>
        <rFont val="新細明體"/>
        <family val="1"/>
        <charset val="136"/>
      </rPr>
      <t>新入監受刑人宣告刑刑名以最重罪之宣告刑刑名統計。
　　　　　</t>
    </r>
    <r>
      <rPr>
        <sz val="10"/>
        <rFont val="Times New Roman"/>
        <family val="1"/>
      </rPr>
      <t xml:space="preserve">2. </t>
    </r>
    <r>
      <rPr>
        <sz val="10"/>
        <rFont val="新細明體"/>
        <family val="1"/>
        <charset val="136"/>
      </rPr>
      <t>在監受刑人應執行刑刑名係為受刑人觸犯數罪經法院分別判處先後確定，由法官裁判合併定應接受執行之刑期統計。
　　　　　</t>
    </r>
    <r>
      <rPr>
        <sz val="10"/>
        <rFont val="Times New Roman"/>
        <family val="1"/>
      </rPr>
      <t xml:space="preserve">3. </t>
    </r>
    <r>
      <rPr>
        <sz val="10"/>
        <rFont val="新細明體"/>
        <family val="1"/>
        <charset val="136"/>
      </rPr>
      <t>本表「死刑」項，是指當年度已執行死刑之人數。</t>
    </r>
    <phoneticPr fontId="6" type="noConversion"/>
  </si>
  <si>
    <r>
      <rPr>
        <sz val="10"/>
        <rFont val="新細明體"/>
        <family val="1"/>
        <charset val="136"/>
      </rPr>
      <t>　　　　　</t>
    </r>
    <r>
      <rPr>
        <sz val="10"/>
        <rFont val="Times New Roman"/>
        <family val="1"/>
      </rPr>
      <t/>
    </r>
    <phoneticPr fontId="6" type="noConversion"/>
  </si>
  <si>
    <r>
      <t>提報監獄假釋審查委員會人數</t>
    </r>
    <r>
      <rPr>
        <sz val="7"/>
        <rFont val="細明體"/>
        <family val="3"/>
        <charset val="136"/>
      </rPr>
      <t xml:space="preserve"> (1)</t>
    </r>
    <phoneticPr fontId="22" type="noConversion"/>
  </si>
  <si>
    <t>假釋出獄人數</t>
    <phoneticPr fontId="22" type="noConversion"/>
  </si>
  <si>
    <t>監獄假釋審查委員會
初審核准</t>
    <phoneticPr fontId="22" type="noConversion"/>
  </si>
  <si>
    <t>法務部假釋複審核准</t>
    <phoneticPr fontId="22" type="noConversion"/>
  </si>
  <si>
    <t>總核准</t>
    <phoneticPr fontId="22" type="noConversion"/>
  </si>
  <si>
    <r>
      <t xml:space="preserve">人
</t>
    </r>
    <r>
      <rPr>
        <sz val="7"/>
        <rFont val="細明體"/>
        <family val="3"/>
        <charset val="136"/>
      </rPr>
      <t>(2)</t>
    </r>
    <phoneticPr fontId="22" type="noConversion"/>
  </si>
  <si>
    <r>
      <t xml:space="preserve">%
</t>
    </r>
    <r>
      <rPr>
        <sz val="7"/>
        <rFont val="Times New Roman"/>
        <family val="1"/>
      </rPr>
      <t>(2)/(1)×100</t>
    </r>
    <phoneticPr fontId="22" type="noConversion"/>
  </si>
  <si>
    <r>
      <t xml:space="preserve">人
</t>
    </r>
    <r>
      <rPr>
        <sz val="7"/>
        <rFont val="細明體"/>
        <family val="3"/>
        <charset val="136"/>
      </rPr>
      <t>(3)</t>
    </r>
    <phoneticPr fontId="22" type="noConversion"/>
  </si>
  <si>
    <r>
      <t xml:space="preserve">%
</t>
    </r>
    <r>
      <rPr>
        <sz val="7"/>
        <rFont val="Times New Roman"/>
        <family val="1"/>
      </rPr>
      <t>(3)/(2)×100</t>
    </r>
    <phoneticPr fontId="22" type="noConversion"/>
  </si>
  <si>
    <r>
      <t xml:space="preserve">%
</t>
    </r>
    <r>
      <rPr>
        <sz val="7"/>
        <rFont val="Times New Roman"/>
        <family val="1"/>
      </rPr>
      <t>(3)/(1)×100</t>
    </r>
    <phoneticPr fontId="22" type="noConversion"/>
  </si>
  <si>
    <r>
      <rPr>
        <sz val="10"/>
        <rFont val="新細明體"/>
        <family val="1"/>
        <charset val="136"/>
      </rPr>
      <t>資料來源：矯正署</t>
    </r>
    <r>
      <rPr>
        <sz val="10"/>
        <rFont val="Times New Roman"/>
        <family val="1"/>
      </rPr>
      <t>(1)(2)(3)</t>
    </r>
    <r>
      <rPr>
        <sz val="10"/>
        <rFont val="新細明體"/>
        <family val="1"/>
        <charset val="136"/>
      </rPr>
      <t>、法務部統計處（假釋出獄人數）。</t>
    </r>
    <phoneticPr fontId="6" type="noConversion"/>
  </si>
  <si>
    <r>
      <rPr>
        <sz val="12"/>
        <rFont val="新細明體"/>
        <family val="1"/>
        <charset val="136"/>
      </rPr>
      <t>撤銷假釋人數</t>
    </r>
    <phoneticPr fontId="16" type="noConversion"/>
  </si>
  <si>
    <t>違反保護管束情節重大</t>
    <phoneticPr fontId="16" type="noConversion"/>
  </si>
  <si>
    <r>
      <rPr>
        <sz val="12"/>
        <rFont val="新細明體"/>
        <family val="1"/>
        <charset val="136"/>
      </rPr>
      <t>假釋中更犯罪</t>
    </r>
    <phoneticPr fontId="16" type="noConversion"/>
  </si>
  <si>
    <r>
      <rPr>
        <sz val="12"/>
        <rFont val="新細明體"/>
        <family val="1"/>
        <charset val="136"/>
      </rPr>
      <t>人</t>
    </r>
    <phoneticPr fontId="16" type="noConversion"/>
  </si>
  <si>
    <t>資料提供：法務部統計處。</t>
    <phoneticPr fontId="32" type="noConversion"/>
  </si>
  <si>
    <r>
      <rPr>
        <sz val="12"/>
        <rFont val="新細明體"/>
        <family val="1"/>
        <charset val="136"/>
      </rPr>
      <t>死刑執行</t>
    </r>
    <phoneticPr fontId="6" type="noConversion"/>
  </si>
  <si>
    <r>
      <rPr>
        <sz val="12"/>
        <rFont val="新細明體"/>
        <family val="1"/>
        <charset val="136"/>
      </rPr>
      <t>執行完畢
期滿出獄</t>
    </r>
    <phoneticPr fontId="6" type="noConversion"/>
  </si>
  <si>
    <r>
      <rPr>
        <sz val="12"/>
        <rFont val="新細明體"/>
        <family val="1"/>
        <charset val="136"/>
      </rPr>
      <t>假釋出獄</t>
    </r>
    <phoneticPr fontId="6" type="noConversion"/>
  </si>
  <si>
    <r>
      <rPr>
        <sz val="10"/>
        <rFont val="新細明體"/>
        <family val="1"/>
        <charset val="136"/>
      </rPr>
      <t>單位：人、</t>
    </r>
    <r>
      <rPr>
        <sz val="10"/>
        <rFont val="Times New Roman"/>
        <family val="1"/>
      </rPr>
      <t xml:space="preserve">%  </t>
    </r>
    <phoneticPr fontId="6" type="noConversion"/>
  </si>
  <si>
    <r>
      <rPr>
        <sz val="12"/>
        <rFont val="新細明體"/>
        <family val="1"/>
        <charset val="136"/>
      </rPr>
      <t>出獄人數</t>
    </r>
  </si>
  <si>
    <r>
      <rPr>
        <sz val="12"/>
        <rFont val="新細明體"/>
        <family val="1"/>
        <charset val="136"/>
      </rPr>
      <t>出獄後再犯經過時間</t>
    </r>
    <phoneticPr fontId="32" type="noConversion"/>
  </si>
  <si>
    <r>
      <rPr>
        <sz val="12"/>
        <rFont val="新細明體"/>
        <family val="1"/>
        <charset val="136"/>
      </rPr>
      <t>計</t>
    </r>
    <phoneticPr fontId="32" type="noConversion"/>
  </si>
  <si>
    <r>
      <rPr>
        <sz val="12"/>
        <rFont val="新細明體"/>
        <family val="1"/>
        <charset val="136"/>
      </rPr>
      <t>六月以下</t>
    </r>
    <phoneticPr fontId="32" type="noConversion"/>
  </si>
  <si>
    <r>
      <rPr>
        <sz val="12"/>
        <rFont val="新細明體"/>
        <family val="1"/>
        <charset val="136"/>
      </rPr>
      <t>一年未滿
逾六月</t>
    </r>
    <phoneticPr fontId="32" type="noConversion"/>
  </si>
  <si>
    <r>
      <rPr>
        <sz val="12"/>
        <rFont val="新細明體"/>
        <family val="1"/>
        <charset val="136"/>
      </rPr>
      <t>二年未滿
一年以上</t>
    </r>
    <phoneticPr fontId="32" type="noConversion"/>
  </si>
  <si>
    <r>
      <rPr>
        <sz val="9"/>
        <rFont val="細明體"/>
        <family val="3"/>
        <charset val="136"/>
      </rPr>
      <t>總計</t>
    </r>
    <phoneticPr fontId="22" type="noConversion"/>
  </si>
  <si>
    <r>
      <t>6</t>
    </r>
    <r>
      <rPr>
        <sz val="9"/>
        <rFont val="細明體"/>
        <family val="3"/>
        <charset val="136"/>
      </rPr>
      <t>月以下</t>
    </r>
    <phoneticPr fontId="22" type="noConversion"/>
  </si>
  <si>
    <r>
      <t>6</t>
    </r>
    <r>
      <rPr>
        <sz val="9"/>
        <rFont val="細明體"/>
        <family val="3"/>
        <charset val="136"/>
      </rPr>
      <t>月至</t>
    </r>
    <r>
      <rPr>
        <sz val="9"/>
        <rFont val="Times New Roman"/>
        <family val="1"/>
      </rPr>
      <t>1</t>
    </r>
    <r>
      <rPr>
        <sz val="9"/>
        <rFont val="細明體"/>
        <family val="3"/>
        <charset val="136"/>
      </rPr>
      <t>年</t>
    </r>
    <phoneticPr fontId="22" type="noConversion"/>
  </si>
  <si>
    <r>
      <t>1</t>
    </r>
    <r>
      <rPr>
        <sz val="9"/>
        <rFont val="細明體"/>
        <family val="3"/>
        <charset val="136"/>
      </rPr>
      <t>年至</t>
    </r>
    <r>
      <rPr>
        <sz val="9"/>
        <rFont val="Times New Roman"/>
        <family val="1"/>
      </rPr>
      <t>2</t>
    </r>
    <r>
      <rPr>
        <sz val="9"/>
        <rFont val="細明體"/>
        <family val="3"/>
        <charset val="136"/>
      </rPr>
      <t>年</t>
    </r>
    <phoneticPr fontId="22" type="noConversion"/>
  </si>
  <si>
    <r>
      <rPr>
        <sz val="9"/>
        <rFont val="細明體"/>
        <family val="3"/>
        <charset val="136"/>
      </rPr>
      <t>總計</t>
    </r>
    <r>
      <rPr>
        <sz val="9"/>
        <rFont val="Times New Roman"/>
        <family val="1"/>
      </rPr>
      <t>%</t>
    </r>
    <phoneticPr fontId="22" type="noConversion"/>
  </si>
  <si>
    <r>
      <t>6</t>
    </r>
    <r>
      <rPr>
        <sz val="9"/>
        <rFont val="細明體"/>
        <family val="3"/>
        <charset val="136"/>
      </rPr>
      <t>月</t>
    </r>
    <r>
      <rPr>
        <sz val="9"/>
        <rFont val="Times New Roman"/>
        <family val="1"/>
      </rPr>
      <t>%</t>
    </r>
    <phoneticPr fontId="22" type="noConversion"/>
  </si>
  <si>
    <r>
      <t>1</t>
    </r>
    <r>
      <rPr>
        <sz val="9"/>
        <rFont val="細明體"/>
        <family val="3"/>
        <charset val="136"/>
      </rPr>
      <t>年</t>
    </r>
    <r>
      <rPr>
        <sz val="9"/>
        <rFont val="Times New Roman"/>
        <family val="1"/>
      </rPr>
      <t>%</t>
    </r>
    <phoneticPr fontId="22" type="noConversion"/>
  </si>
  <si>
    <r>
      <t>2</t>
    </r>
    <r>
      <rPr>
        <sz val="9"/>
        <rFont val="細明體"/>
        <family val="3"/>
        <charset val="136"/>
      </rPr>
      <t>年</t>
    </r>
    <r>
      <rPr>
        <sz val="9"/>
        <rFont val="Times New Roman"/>
        <family val="1"/>
      </rPr>
      <t>%</t>
    </r>
    <phoneticPr fontId="22" type="noConversion"/>
  </si>
  <si>
    <r>
      <rPr>
        <sz val="12"/>
        <rFont val="新細明體"/>
        <family val="1"/>
        <charset val="136"/>
      </rPr>
      <t>執行完畢</t>
    </r>
    <phoneticPr fontId="6" type="noConversion"/>
  </si>
  <si>
    <r>
      <t>107年總計</t>
    </r>
    <r>
      <rPr>
        <sz val="8"/>
        <rFont val="細明體"/>
        <family val="3"/>
        <charset val="136"/>
      </rPr>
      <t/>
    </r>
  </si>
  <si>
    <r>
      <t>107年執行</t>
    </r>
    <r>
      <rPr>
        <sz val="8"/>
        <rFont val="細明體"/>
        <family val="3"/>
        <charset val="136"/>
      </rPr>
      <t/>
    </r>
  </si>
  <si>
    <r>
      <t>107年假釋</t>
    </r>
    <r>
      <rPr>
        <sz val="8"/>
        <rFont val="細明體"/>
        <family val="3"/>
        <charset val="136"/>
      </rPr>
      <t/>
    </r>
  </si>
  <si>
    <r>
      <t>108年總計</t>
    </r>
    <r>
      <rPr>
        <sz val="8"/>
        <rFont val="細明體"/>
        <family val="3"/>
        <charset val="136"/>
      </rPr>
      <t/>
    </r>
  </si>
  <si>
    <r>
      <t>108年執行</t>
    </r>
    <r>
      <rPr>
        <sz val="8"/>
        <rFont val="細明體"/>
        <family val="3"/>
        <charset val="136"/>
      </rPr>
      <t/>
    </r>
  </si>
  <si>
    <r>
      <t>108年假釋</t>
    </r>
    <r>
      <rPr>
        <sz val="8"/>
        <rFont val="細明體"/>
        <family val="3"/>
        <charset val="136"/>
      </rPr>
      <t/>
    </r>
  </si>
  <si>
    <r>
      <t>109年總計</t>
    </r>
    <r>
      <rPr>
        <sz val="8"/>
        <rFont val="細明體"/>
        <family val="3"/>
        <charset val="136"/>
      </rPr>
      <t/>
    </r>
  </si>
  <si>
    <r>
      <t>109年執行</t>
    </r>
    <r>
      <rPr>
        <sz val="8"/>
        <rFont val="細明體"/>
        <family val="3"/>
        <charset val="136"/>
      </rPr>
      <t/>
    </r>
  </si>
  <si>
    <r>
      <t>109年假釋</t>
    </r>
    <r>
      <rPr>
        <sz val="8"/>
        <rFont val="細明體"/>
        <family val="3"/>
        <charset val="136"/>
      </rPr>
      <t/>
    </r>
  </si>
  <si>
    <r>
      <t>110年總計</t>
    </r>
    <r>
      <rPr>
        <sz val="8"/>
        <rFont val="細明體"/>
        <family val="3"/>
        <charset val="136"/>
      </rPr>
      <t/>
    </r>
  </si>
  <si>
    <r>
      <t>110年執行</t>
    </r>
    <r>
      <rPr>
        <sz val="8"/>
        <rFont val="細明體"/>
        <family val="3"/>
        <charset val="136"/>
      </rPr>
      <t/>
    </r>
  </si>
  <si>
    <r>
      <t>110年假釋</t>
    </r>
    <r>
      <rPr>
        <sz val="8"/>
        <rFont val="細明體"/>
        <family val="3"/>
        <charset val="136"/>
      </rPr>
      <t/>
    </r>
  </si>
  <si>
    <r>
      <rPr>
        <sz val="10"/>
        <rFont val="新細明體"/>
        <family val="1"/>
        <charset val="136"/>
      </rPr>
      <t>資料來源：法務部統計處。</t>
    </r>
    <phoneticPr fontId="16" type="noConversion"/>
  </si>
  <si>
    <t xml:space="preserve"> </t>
    <phoneticPr fontId="32" type="noConversion"/>
  </si>
  <si>
    <t>截至111年底止</t>
    <phoneticPr fontId="16" type="noConversion"/>
  </si>
  <si>
    <r>
      <t>107</t>
    </r>
    <r>
      <rPr>
        <sz val="12"/>
        <rFont val="新細明體"/>
        <family val="1"/>
        <charset val="136"/>
      </rPr>
      <t>年</t>
    </r>
    <phoneticPr fontId="32" type="noConversion"/>
  </si>
  <si>
    <r>
      <t>111</t>
    </r>
    <r>
      <rPr>
        <sz val="8"/>
        <rFont val="PMingLiU"/>
        <family val="1"/>
        <charset val="136"/>
      </rPr>
      <t>年總計</t>
    </r>
    <phoneticPr fontId="2" type="noConversion"/>
  </si>
  <si>
    <r>
      <t>111</t>
    </r>
    <r>
      <rPr>
        <sz val="8"/>
        <rFont val="PMingLiU"/>
        <family val="1"/>
        <charset val="136"/>
      </rPr>
      <t>年執行</t>
    </r>
    <phoneticPr fontId="2" type="noConversion"/>
  </si>
  <si>
    <r>
      <t>111</t>
    </r>
    <r>
      <rPr>
        <sz val="8"/>
        <rFont val="PMingLiU"/>
        <family val="1"/>
        <charset val="136"/>
      </rPr>
      <t>年假釋</t>
    </r>
    <phoneticPr fontId="2" type="noConversion"/>
  </si>
  <si>
    <r>
      <rPr>
        <sz val="12"/>
        <rFont val="新細明體"/>
        <family val="1"/>
        <charset val="136"/>
      </rPr>
      <t>總計</t>
    </r>
    <phoneticPr fontId="68" type="noConversion"/>
  </si>
  <si>
    <r>
      <rPr>
        <sz val="14"/>
        <rFont val="新細明體"/>
        <family val="1"/>
        <charset val="136"/>
      </rPr>
      <t>成年受觀察勒戒人</t>
    </r>
    <phoneticPr fontId="68" type="noConversion"/>
  </si>
  <si>
    <r>
      <rPr>
        <sz val="14"/>
        <rFont val="新細明體"/>
        <family val="1"/>
        <charset val="136"/>
      </rPr>
      <t>少年受觀察勒戒人</t>
    </r>
    <phoneticPr fontId="68" type="noConversion"/>
  </si>
  <si>
    <r>
      <rPr>
        <sz val="12"/>
        <rFont val="新細明體"/>
        <family val="1"/>
        <charset val="136"/>
      </rPr>
      <t>計</t>
    </r>
  </si>
  <si>
    <r>
      <rPr>
        <sz val="12"/>
        <rFont val="新細明體"/>
        <family val="1"/>
        <charset val="136"/>
      </rPr>
      <t>性</t>
    </r>
    <r>
      <rPr>
        <sz val="12"/>
        <rFont val="新細明體"/>
        <family val="1"/>
        <charset val="136"/>
      </rPr>
      <t>別</t>
    </r>
    <phoneticPr fontId="68" type="noConversion"/>
  </si>
  <si>
    <t>毒品級別</t>
    <phoneticPr fontId="68" type="noConversion"/>
  </si>
  <si>
    <r>
      <rPr>
        <sz val="12"/>
        <rFont val="新細明體"/>
        <family val="1"/>
        <charset val="136"/>
      </rPr>
      <t>計</t>
    </r>
    <phoneticPr fontId="68" type="noConversion"/>
  </si>
  <si>
    <r>
      <rPr>
        <sz val="12"/>
        <rFont val="新細明體"/>
        <family val="1"/>
        <charset val="136"/>
      </rPr>
      <t>男</t>
    </r>
    <phoneticPr fontId="68" type="noConversion"/>
  </si>
  <si>
    <r>
      <rPr>
        <sz val="12"/>
        <rFont val="新細明體"/>
        <family val="1"/>
        <charset val="136"/>
      </rPr>
      <t>女</t>
    </r>
    <phoneticPr fontId="68" type="noConversion"/>
  </si>
  <si>
    <t>第一級</t>
    <phoneticPr fontId="68" type="noConversion"/>
  </si>
  <si>
    <r>
      <rPr>
        <sz val="12"/>
        <rFont val="新細明體"/>
        <family val="1"/>
        <charset val="136"/>
      </rPr>
      <t>第二級</t>
    </r>
    <phoneticPr fontId="68" type="noConversion"/>
  </si>
  <si>
    <r>
      <rPr>
        <sz val="12"/>
        <rFont val="新細明體"/>
        <family val="1"/>
        <charset val="136"/>
      </rPr>
      <t>第一級</t>
    </r>
    <phoneticPr fontId="68" type="noConversion"/>
  </si>
  <si>
    <r>
      <rPr>
        <sz val="12"/>
        <rFont val="新細明體"/>
        <family val="1"/>
        <charset val="136"/>
      </rPr>
      <t>人</t>
    </r>
    <phoneticPr fontId="68" type="noConversion"/>
  </si>
  <si>
    <t>%</t>
    <phoneticPr fontId="68" type="noConversion"/>
  </si>
  <si>
    <t>資料來源：法務部統計處。</t>
    <phoneticPr fontId="68" type="noConversion"/>
  </si>
  <si>
    <t>111年</t>
  </si>
  <si>
    <r>
      <rPr>
        <sz val="12"/>
        <rFont val="新細明體"/>
        <family val="1"/>
        <charset val="136"/>
      </rPr>
      <t>性別</t>
    </r>
    <phoneticPr fontId="68" type="noConversion"/>
  </si>
  <si>
    <t>施用毒品級別</t>
    <phoneticPr fontId="68" type="noConversion"/>
  </si>
  <si>
    <t>男</t>
    <phoneticPr fontId="22" type="noConversion"/>
  </si>
  <si>
    <t>女</t>
    <phoneticPr fontId="22" type="noConversion"/>
  </si>
  <si>
    <t>第一級</t>
    <phoneticPr fontId="22" type="noConversion"/>
  </si>
  <si>
    <t>第二級</t>
    <phoneticPr fontId="22" type="noConversion"/>
  </si>
  <si>
    <t>男%</t>
    <phoneticPr fontId="22" type="noConversion"/>
  </si>
  <si>
    <t>女%</t>
    <phoneticPr fontId="22" type="noConversion"/>
  </si>
  <si>
    <t>第一級%</t>
    <phoneticPr fontId="22" type="noConversion"/>
  </si>
  <si>
    <t>第二級%</t>
    <phoneticPr fontId="22" type="noConversion"/>
  </si>
  <si>
    <t>資料來源：法務部統計處。
說　　明：本表百分比皆以總計為母數。</t>
    <phoneticPr fontId="22" type="noConversion"/>
  </si>
  <si>
    <r>
      <t>103年</t>
    </r>
    <r>
      <rPr>
        <sz val="12"/>
        <rFont val="PMingLiU"/>
        <family val="1"/>
        <charset val="136"/>
      </rPr>
      <t/>
    </r>
  </si>
  <si>
    <r>
      <t>104年</t>
    </r>
    <r>
      <rPr>
        <sz val="12"/>
        <rFont val="PMingLiU"/>
        <family val="1"/>
        <charset val="136"/>
      </rPr>
      <t/>
    </r>
  </si>
  <si>
    <r>
      <t>105年</t>
    </r>
    <r>
      <rPr>
        <sz val="12"/>
        <rFont val="PMingLiU"/>
        <family val="1"/>
        <charset val="136"/>
      </rPr>
      <t/>
    </r>
  </si>
  <si>
    <r>
      <t>106年</t>
    </r>
    <r>
      <rPr>
        <sz val="12"/>
        <rFont val="PMingLiU"/>
        <family val="1"/>
        <charset val="136"/>
      </rPr>
      <t/>
    </r>
  </si>
  <si>
    <r>
      <t>107年</t>
    </r>
    <r>
      <rPr>
        <sz val="12"/>
        <rFont val="PMingLiU"/>
        <family val="1"/>
        <charset val="136"/>
      </rPr>
      <t/>
    </r>
  </si>
  <si>
    <r>
      <t>108年</t>
    </r>
    <r>
      <rPr>
        <sz val="12"/>
        <rFont val="PMingLiU"/>
        <family val="1"/>
        <charset val="136"/>
      </rPr>
      <t/>
    </r>
  </si>
  <si>
    <r>
      <t>109年</t>
    </r>
    <r>
      <rPr>
        <sz val="12"/>
        <rFont val="PMingLiU"/>
        <family val="1"/>
        <charset val="136"/>
      </rPr>
      <t/>
    </r>
  </si>
  <si>
    <r>
      <t>110年</t>
    </r>
    <r>
      <rPr>
        <sz val="12"/>
        <rFont val="PMingLiU"/>
        <family val="1"/>
        <charset val="136"/>
      </rPr>
      <t/>
    </r>
  </si>
  <si>
    <r>
      <t>111年</t>
    </r>
    <r>
      <rPr>
        <sz val="12"/>
        <rFont val="PMingLiU"/>
        <family val="1"/>
        <charset val="136"/>
      </rPr>
      <t/>
    </r>
  </si>
  <si>
    <r>
      <rPr>
        <sz val="12"/>
        <rFont val="細明體"/>
        <family val="3"/>
        <charset val="136"/>
      </rPr>
      <t>新收件數</t>
    </r>
    <phoneticPr fontId="22" type="noConversion"/>
  </si>
  <si>
    <r>
      <rPr>
        <sz val="12"/>
        <rFont val="細明體"/>
        <family val="3"/>
        <charset val="136"/>
      </rPr>
      <t>終結件數</t>
    </r>
    <phoneticPr fontId="22" type="noConversion"/>
  </si>
  <si>
    <r>
      <t xml:space="preserve"> </t>
    </r>
    <r>
      <rPr>
        <sz val="12"/>
        <rFont val="細明體"/>
        <family val="3"/>
        <charset val="136"/>
      </rPr>
      <t>年底未結件數</t>
    </r>
    <phoneticPr fontId="22" type="noConversion"/>
  </si>
  <si>
    <r>
      <rPr>
        <sz val="12"/>
        <rFont val="細明體"/>
        <family val="3"/>
        <charset val="136"/>
      </rPr>
      <t>假釋付
保護管束</t>
    </r>
    <phoneticPr fontId="22" type="noConversion"/>
  </si>
  <si>
    <r>
      <rPr>
        <sz val="12"/>
        <rFont val="細明體"/>
        <family val="3"/>
        <charset val="136"/>
      </rPr>
      <t>緩刑付
保護管束</t>
    </r>
    <phoneticPr fontId="22" type="noConversion"/>
  </si>
  <si>
    <t>保護管束執行人次</t>
    <phoneticPr fontId="8" type="noConversion"/>
  </si>
  <si>
    <t>保護管束輔導人次</t>
    <phoneticPr fontId="8" type="noConversion"/>
  </si>
  <si>
    <t>總計</t>
    <phoneticPr fontId="8" type="noConversion"/>
  </si>
  <si>
    <r>
      <rPr>
        <sz val="12"/>
        <rFont val="新細明體"/>
        <family val="1"/>
        <charset val="136"/>
      </rPr>
      <t>約談</t>
    </r>
    <phoneticPr fontId="8" type="noConversion"/>
  </si>
  <si>
    <r>
      <rPr>
        <sz val="12"/>
        <rFont val="新細明體"/>
        <family val="1"/>
        <charset val="136"/>
      </rPr>
      <t>訪視</t>
    </r>
    <phoneticPr fontId="8" type="noConversion"/>
  </si>
  <si>
    <r>
      <rPr>
        <sz val="12"/>
        <rFont val="新細明體"/>
        <family val="1"/>
        <charset val="136"/>
      </rPr>
      <t>書面報告</t>
    </r>
    <phoneticPr fontId="8" type="noConversion"/>
  </si>
  <si>
    <r>
      <rPr>
        <sz val="12"/>
        <rFont val="新細明體"/>
        <family val="1"/>
        <charset val="136"/>
      </rPr>
      <t>就業</t>
    </r>
    <phoneticPr fontId="8" type="noConversion"/>
  </si>
  <si>
    <r>
      <rPr>
        <sz val="12"/>
        <rFont val="新細明體"/>
        <family val="1"/>
        <charset val="136"/>
      </rPr>
      <t>就學</t>
    </r>
    <phoneticPr fontId="8" type="noConversion"/>
  </si>
  <si>
    <r>
      <rPr>
        <sz val="12"/>
        <rFont val="新細明體"/>
        <family val="1"/>
        <charset val="136"/>
      </rPr>
      <t>就醫</t>
    </r>
    <phoneticPr fontId="8" type="noConversion"/>
  </si>
  <si>
    <r>
      <rPr>
        <sz val="12"/>
        <rFont val="新細明體"/>
        <family val="1"/>
        <charset val="136"/>
      </rPr>
      <t>就養</t>
    </r>
    <phoneticPr fontId="8" type="noConversion"/>
  </si>
  <si>
    <r>
      <rPr>
        <sz val="10"/>
        <rFont val="新細明體"/>
        <family val="1"/>
        <charset val="136"/>
      </rPr>
      <t>說　　明：</t>
    </r>
    <r>
      <rPr>
        <sz val="10"/>
        <rFont val="Times New Roman"/>
        <family val="1"/>
      </rPr>
      <t>1.</t>
    </r>
    <r>
      <rPr>
        <sz val="10"/>
        <rFont val="新細明體"/>
        <family val="1"/>
        <charset val="136"/>
      </rPr>
      <t>保護管束執行項目包含個案一般監督、驗尿監督、警局複數監督、社區治療監督及其他特別監督。</t>
    </r>
    <phoneticPr fontId="16" type="noConversion"/>
  </si>
  <si>
    <r>
      <rPr>
        <sz val="10"/>
        <rFont val="新細明體"/>
        <family val="1"/>
        <charset val="136"/>
      </rPr>
      <t>　　　　　</t>
    </r>
    <r>
      <rPr>
        <sz val="10"/>
        <rFont val="Times New Roman"/>
        <family val="1"/>
      </rPr>
      <t>2.</t>
    </r>
    <r>
      <rPr>
        <sz val="10"/>
        <rFont val="新細明體"/>
        <family val="1"/>
        <charset val="136"/>
      </rPr>
      <t>本表之保護管束案件執行與輔導含榮譽觀護人協助部分。</t>
    </r>
    <phoneticPr fontId="16" type="noConversion"/>
  </si>
  <si>
    <t xml:space="preserve"> </t>
    <phoneticPr fontId="22" type="noConversion"/>
  </si>
  <si>
    <t>新收案件件數</t>
    <phoneticPr fontId="16" type="noConversion"/>
  </si>
  <si>
    <t>終結案件件數</t>
    <phoneticPr fontId="16" type="noConversion"/>
  </si>
  <si>
    <r>
      <rPr>
        <sz val="12"/>
        <color theme="1"/>
        <rFont val="新細明體"/>
        <family val="1"/>
        <charset val="136"/>
      </rPr>
      <t>總計</t>
    </r>
    <phoneticPr fontId="16" type="noConversion"/>
  </si>
  <si>
    <t>義務勞務</t>
    <phoneticPr fontId="16" type="noConversion"/>
  </si>
  <si>
    <r>
      <rPr>
        <sz val="12"/>
        <color theme="1"/>
        <rFont val="新細明體"/>
        <family val="1"/>
        <charset val="136"/>
      </rPr>
      <t>戒癮治療</t>
    </r>
    <phoneticPr fontId="16" type="noConversion"/>
  </si>
  <si>
    <t>必要命令</t>
    <phoneticPr fontId="16" type="noConversion"/>
  </si>
  <si>
    <r>
      <rPr>
        <sz val="12"/>
        <color theme="1"/>
        <rFont val="新細明體"/>
        <family val="1"/>
        <charset val="136"/>
      </rPr>
      <t>交付原因</t>
    </r>
    <phoneticPr fontId="22" type="noConversion"/>
  </si>
  <si>
    <r>
      <rPr>
        <sz val="12"/>
        <color theme="1"/>
        <rFont val="新細明體"/>
        <family val="1"/>
        <charset val="136"/>
      </rPr>
      <t>終結情形</t>
    </r>
    <phoneticPr fontId="22" type="noConversion"/>
  </si>
  <si>
    <r>
      <rPr>
        <sz val="12"/>
        <color theme="1"/>
        <rFont val="新細明體"/>
        <family val="1"/>
        <charset val="136"/>
      </rPr>
      <t>履行完成</t>
    </r>
    <phoneticPr fontId="16" type="noConversion"/>
  </si>
  <si>
    <r>
      <rPr>
        <sz val="12"/>
        <color theme="1"/>
        <rFont val="新細明體"/>
        <family val="1"/>
        <charset val="136"/>
      </rPr>
      <t>履行未完成</t>
    </r>
    <phoneticPr fontId="16" type="noConversion"/>
  </si>
  <si>
    <r>
      <rPr>
        <sz val="12"/>
        <color theme="1"/>
        <rFont val="新細明體"/>
        <family val="1"/>
        <charset val="136"/>
      </rPr>
      <t>其他</t>
    </r>
    <phoneticPr fontId="16" type="noConversion"/>
  </si>
  <si>
    <t>義務勞務</t>
    <phoneticPr fontId="22" type="noConversion"/>
  </si>
  <si>
    <t>必要命令
戒癮治療及</t>
    <phoneticPr fontId="22" type="noConversion"/>
  </si>
  <si>
    <r>
      <rPr>
        <sz val="10"/>
        <color theme="1"/>
        <rFont val="新細明體"/>
        <family val="1"/>
        <charset val="136"/>
      </rPr>
      <t>說　　明：</t>
    </r>
    <r>
      <rPr>
        <sz val="10"/>
        <color theme="1"/>
        <rFont val="Times New Roman"/>
        <family val="1"/>
      </rPr>
      <t xml:space="preserve">1. </t>
    </r>
    <r>
      <rPr>
        <sz val="10"/>
        <color theme="1"/>
        <rFont val="新細明體"/>
        <family val="1"/>
        <charset val="136"/>
      </rPr>
      <t>本表所謂義務勞務，係依刑法第</t>
    </r>
    <r>
      <rPr>
        <sz val="10"/>
        <color theme="1"/>
        <rFont val="Times New Roman"/>
        <family val="1"/>
      </rPr>
      <t>74</t>
    </r>
    <r>
      <rPr>
        <sz val="10"/>
        <color theme="1"/>
        <rFont val="新細明體"/>
        <family val="1"/>
        <charset val="136"/>
      </rPr>
      <t>條第</t>
    </r>
    <r>
      <rPr>
        <sz val="10"/>
        <color theme="1"/>
        <rFont val="Times New Roman"/>
        <family val="1"/>
      </rPr>
      <t>2</t>
    </r>
    <r>
      <rPr>
        <sz val="10"/>
        <color theme="1"/>
        <rFont val="新細明體"/>
        <family val="1"/>
        <charset val="136"/>
      </rPr>
      <t>項第</t>
    </r>
    <r>
      <rPr>
        <sz val="10"/>
        <color theme="1"/>
        <rFont val="Times New Roman"/>
        <family val="1"/>
      </rPr>
      <t>5</t>
    </r>
    <r>
      <rPr>
        <sz val="10"/>
        <color theme="1"/>
        <rFont val="新細明體"/>
        <family val="1"/>
        <charset val="136"/>
      </rPr>
      <t>款規定；所謂戒癮治療，係依同項第</t>
    </r>
    <r>
      <rPr>
        <sz val="10"/>
        <color theme="1"/>
        <rFont val="Times New Roman"/>
        <family val="1"/>
      </rPr>
      <t>6</t>
    </r>
    <r>
      <rPr>
        <sz val="10"/>
        <color theme="1"/>
        <rFont val="新細明體"/>
        <family val="1"/>
        <charset val="136"/>
      </rPr>
      <t>款規定；所謂必要命令，係依同項第</t>
    </r>
    <r>
      <rPr>
        <sz val="10"/>
        <color theme="1"/>
        <rFont val="Times New Roman"/>
        <family val="1"/>
      </rPr>
      <t>7</t>
    </r>
    <r>
      <rPr>
        <sz val="10"/>
        <color theme="1"/>
        <rFont val="新細明體"/>
        <family val="1"/>
        <charset val="136"/>
      </rPr>
      <t>款、第</t>
    </r>
    <r>
      <rPr>
        <sz val="10"/>
        <color theme="1"/>
        <rFont val="Times New Roman"/>
        <family val="1"/>
      </rPr>
      <t>8</t>
    </r>
    <r>
      <rPr>
        <sz val="10"/>
        <color theme="1"/>
        <rFont val="新細明體"/>
        <family val="1"/>
        <charset val="136"/>
      </rPr>
      <t>款規定。
　　　　　</t>
    </r>
    <r>
      <rPr>
        <sz val="10"/>
        <color theme="1"/>
        <rFont val="Times New Roman"/>
        <family val="1"/>
      </rPr>
      <t xml:space="preserve">2. </t>
    </r>
    <r>
      <rPr>
        <sz val="10"/>
        <color theme="1"/>
        <rFont val="新細明體"/>
        <family val="1"/>
        <charset val="136"/>
      </rPr>
      <t>前述區分，係以刑法對附條件緩刑之分類為基準，和法務統計網站中，將戒癮治療列入必要命令處分的統計定義不同，敬請留意。
　　　　　</t>
    </r>
    <r>
      <rPr>
        <sz val="10"/>
        <color theme="1"/>
        <rFont val="Times New Roman"/>
        <family val="1"/>
      </rPr>
      <t xml:space="preserve">3. </t>
    </r>
    <r>
      <rPr>
        <sz val="10"/>
        <color theme="1"/>
        <rFont val="新細明體"/>
        <family val="1"/>
        <charset val="136"/>
      </rPr>
      <t>本表終結情形其他項含：死亡、接續指揮執行、其他。</t>
    </r>
    <phoneticPr fontId="16" type="noConversion"/>
  </si>
  <si>
    <t>新收案件件數</t>
    <phoneticPr fontId="22" type="noConversion"/>
  </si>
  <si>
    <t>終結案件件數</t>
    <phoneticPr fontId="22" type="noConversion"/>
  </si>
  <si>
    <r>
      <rPr>
        <sz val="11"/>
        <rFont val="新細明體"/>
        <family val="1"/>
        <charset val="136"/>
      </rPr>
      <t>未結件數
年底</t>
    </r>
    <phoneticPr fontId="6" type="noConversion"/>
  </si>
  <si>
    <t>辦理情形（人次、小時）</t>
    <phoneticPr fontId="16" type="noConversion"/>
  </si>
  <si>
    <t>辦理情形（人次、小時）</t>
    <phoneticPr fontId="22" type="noConversion"/>
  </si>
  <si>
    <r>
      <rPr>
        <sz val="11"/>
        <rFont val="新細明體"/>
        <family val="1"/>
        <charset val="136"/>
      </rPr>
      <t>總計</t>
    </r>
    <phoneticPr fontId="16" type="noConversion"/>
  </si>
  <si>
    <r>
      <rPr>
        <sz val="11"/>
        <rFont val="新細明體"/>
        <family val="1"/>
        <charset val="136"/>
      </rPr>
      <t>戒癮治療</t>
    </r>
    <phoneticPr fontId="16" type="noConversion"/>
  </si>
  <si>
    <r>
      <rPr>
        <sz val="11"/>
        <rFont val="新細明體"/>
        <family val="1"/>
        <charset val="136"/>
      </rPr>
      <t xml:space="preserve">義務勞務執行情形
</t>
    </r>
    <r>
      <rPr>
        <sz val="11"/>
        <rFont val="Times New Roman"/>
        <family val="1"/>
      </rPr>
      <t>(</t>
    </r>
    <r>
      <rPr>
        <sz val="11"/>
        <rFont val="新細明體"/>
        <family val="1"/>
        <charset val="136"/>
      </rPr>
      <t>終結案件</t>
    </r>
    <r>
      <rPr>
        <sz val="11"/>
        <rFont val="Times New Roman"/>
        <family val="1"/>
      </rPr>
      <t>)</t>
    </r>
  </si>
  <si>
    <r>
      <rPr>
        <sz val="11"/>
        <rFont val="新細明體"/>
        <family val="1"/>
        <charset val="136"/>
      </rPr>
      <t>勞務時數
應履行義務</t>
    </r>
  </si>
  <si>
    <r>
      <rPr>
        <sz val="11"/>
        <rFont val="新細明體"/>
        <family val="1"/>
        <charset val="136"/>
      </rPr>
      <t>勞務時數
實際履行義務</t>
    </r>
  </si>
  <si>
    <t>預防命令終結
法治教育及其他
檢察官命被告執行</t>
    <phoneticPr fontId="16" type="noConversion"/>
  </si>
  <si>
    <t>其他預防命令
法治教育及
被告完成</t>
    <phoneticPr fontId="16" type="noConversion"/>
  </si>
  <si>
    <t>終結
執行戒癮治療
檢察官命被告</t>
    <phoneticPr fontId="16" type="noConversion"/>
  </si>
  <si>
    <t>完成戒癮治療
被告實際履行</t>
    <phoneticPr fontId="16" type="noConversion"/>
  </si>
  <si>
    <t>執行採驗尿液
檢察官命被告</t>
    <phoneticPr fontId="16" type="noConversion"/>
  </si>
  <si>
    <t>完成採驗尿液
被告實際</t>
    <phoneticPr fontId="16" type="noConversion"/>
  </si>
  <si>
    <r>
      <rPr>
        <sz val="11"/>
        <rFont val="新細明體"/>
        <family val="1"/>
        <charset val="136"/>
      </rPr>
      <t>人</t>
    </r>
    <phoneticPr fontId="16" type="noConversion"/>
  </si>
  <si>
    <r>
      <rPr>
        <sz val="11"/>
        <rFont val="新細明體"/>
        <family val="1"/>
        <charset val="136"/>
      </rPr>
      <t>人次</t>
    </r>
    <phoneticPr fontId="16" type="noConversion"/>
  </si>
  <si>
    <r>
      <rPr>
        <sz val="12"/>
        <rFont val="新細明體"/>
        <family val="1"/>
        <charset val="136"/>
      </rPr>
      <t>未結件數
年底</t>
    </r>
  </si>
  <si>
    <r>
      <rPr>
        <sz val="12"/>
        <rFont val="新細明體"/>
        <family val="1"/>
        <charset val="136"/>
      </rPr>
      <t>總計</t>
    </r>
    <phoneticPr fontId="16" type="noConversion"/>
  </si>
  <si>
    <r>
      <rPr>
        <sz val="12"/>
        <rFont val="新細明體"/>
        <family val="1"/>
        <charset val="136"/>
      </rPr>
      <t>徒刑</t>
    </r>
    <phoneticPr fontId="16" type="noConversion"/>
  </si>
  <si>
    <r>
      <rPr>
        <sz val="12"/>
        <rFont val="新細明體"/>
        <family val="1"/>
        <charset val="136"/>
      </rPr>
      <t>拘役</t>
    </r>
    <phoneticPr fontId="16" type="noConversion"/>
  </si>
  <si>
    <r>
      <rPr>
        <sz val="12"/>
        <rFont val="新細明體"/>
        <family val="1"/>
        <charset val="136"/>
      </rPr>
      <t>罰金</t>
    </r>
    <phoneticPr fontId="16" type="noConversion"/>
  </si>
  <si>
    <r>
      <rPr>
        <sz val="12"/>
        <rFont val="新細明體"/>
        <family val="1"/>
        <charset val="136"/>
      </rPr>
      <t>履行完成</t>
    </r>
  </si>
  <si>
    <r>
      <rPr>
        <sz val="12"/>
        <rFont val="新細明體"/>
        <family val="1"/>
        <charset val="136"/>
      </rPr>
      <t>履行未完成</t>
    </r>
  </si>
  <si>
    <t>徒刑</t>
    <phoneticPr fontId="22" type="noConversion"/>
  </si>
  <si>
    <t>拘役</t>
    <phoneticPr fontId="22" type="noConversion"/>
  </si>
  <si>
    <t>罰金</t>
    <phoneticPr fontId="22" type="noConversion"/>
  </si>
  <si>
    <t>新收案件來源（人）</t>
    <phoneticPr fontId="7" type="noConversion"/>
  </si>
  <si>
    <t>更生保護執行情形（人次）</t>
    <phoneticPr fontId="7" type="noConversion"/>
  </si>
  <si>
    <r>
      <rPr>
        <sz val="12"/>
        <rFont val="新細明體"/>
        <family val="1"/>
        <charset val="136"/>
      </rPr>
      <t>總計</t>
    </r>
    <phoneticPr fontId="8" type="noConversion"/>
  </si>
  <si>
    <r>
      <rPr>
        <sz val="12"/>
        <rFont val="新細明體"/>
        <family val="1"/>
        <charset val="136"/>
      </rPr>
      <t>自請保護</t>
    </r>
    <phoneticPr fontId="8" type="noConversion"/>
  </si>
  <si>
    <r>
      <rPr>
        <sz val="12"/>
        <rFont val="新細明體"/>
        <family val="1"/>
        <charset val="136"/>
      </rPr>
      <t>通知保護</t>
    </r>
    <phoneticPr fontId="8" type="noConversion"/>
  </si>
  <si>
    <r>
      <rPr>
        <sz val="12"/>
        <rFont val="新細明體"/>
        <family val="1"/>
        <charset val="136"/>
      </rPr>
      <t>直接保護</t>
    </r>
    <phoneticPr fontId="8" type="noConversion"/>
  </si>
  <si>
    <r>
      <rPr>
        <sz val="12"/>
        <rFont val="新細明體"/>
        <family val="1"/>
        <charset val="136"/>
      </rPr>
      <t>間接保護</t>
    </r>
    <phoneticPr fontId="8" type="noConversion"/>
  </si>
  <si>
    <r>
      <rPr>
        <sz val="12"/>
        <rFont val="新細明體"/>
        <family val="1"/>
        <charset val="136"/>
      </rPr>
      <t>暫時保護</t>
    </r>
    <phoneticPr fontId="7" type="noConversion"/>
  </si>
  <si>
    <r>
      <rPr>
        <sz val="12"/>
        <rFont val="新細明體"/>
        <family val="1"/>
        <charset val="136"/>
      </rPr>
      <t>安置生產
參加</t>
    </r>
    <phoneticPr fontId="8" type="noConversion"/>
  </si>
  <si>
    <r>
      <rPr>
        <sz val="12"/>
        <rFont val="新細明體"/>
        <family val="1"/>
        <charset val="136"/>
      </rPr>
      <t>技能訓練</t>
    </r>
    <phoneticPr fontId="8" type="noConversion"/>
  </si>
  <si>
    <r>
      <rPr>
        <sz val="12"/>
        <rFont val="新細明體"/>
        <family val="1"/>
        <charset val="136"/>
      </rPr>
      <t>輔導就業</t>
    </r>
    <phoneticPr fontId="8" type="noConversion"/>
  </si>
  <si>
    <r>
      <rPr>
        <sz val="12"/>
        <rFont val="新細明體"/>
        <family val="1"/>
        <charset val="136"/>
      </rPr>
      <t>受保護者
訪視</t>
    </r>
    <phoneticPr fontId="8" type="noConversion"/>
  </si>
  <si>
    <t>資料提供：法務部統計處。
說　　明：本表更生保護執行情形，僅列重點項目，整體項目依法務統計之統計用詞解釋，分述如下：
　　　　　(1) 直接保護：收容、安置參加生產、技藝訓練。如為衰老、疾病或身心障礙者，則送由救濟或醫療機構安置或治療。
　　　　　(2) 間接保護：輔導就業、就學、就醫、就養、急難救濟或其他適當方式。
　　　　　(3) 暫時保護：資送回籍或其他處所，或予以小額貸款或其他適當方式。</t>
    <phoneticPr fontId="6" type="noConversion"/>
  </si>
  <si>
    <r>
      <t>全般</t>
    </r>
    <r>
      <rPr>
        <sz val="12"/>
        <rFont val="新細明體"/>
        <family val="1"/>
        <charset val="136"/>
      </rPr>
      <t>刑案</t>
    </r>
    <phoneticPr fontId="6" type="noConversion"/>
  </si>
  <si>
    <r>
      <rPr>
        <sz val="12"/>
        <rFont val="新細明體"/>
        <family val="1"/>
        <charset val="136"/>
      </rPr>
      <t>涉外案件</t>
    </r>
    <phoneticPr fontId="6" type="noConversion"/>
  </si>
  <si>
    <t>有罪</t>
    <phoneticPr fontId="6" type="noConversion"/>
  </si>
  <si>
    <r>
      <rPr>
        <sz val="12"/>
        <rFont val="新細明體"/>
        <family val="1"/>
        <charset val="136"/>
      </rPr>
      <t>法人</t>
    </r>
    <phoneticPr fontId="6" type="noConversion"/>
  </si>
  <si>
    <r>
      <rPr>
        <sz val="12"/>
        <rFont val="新細明體"/>
        <family val="1"/>
        <charset val="136"/>
      </rPr>
      <t>小計</t>
    </r>
    <phoneticPr fontId="6" type="noConversion"/>
  </si>
  <si>
    <t>資料來源：法務部統計處。
說　　明：涉外案件係指，刑事案件中，有被告或被害人非我國籍人士，或行為（預備、實施或結果）之任一部分非在我國境內者。</t>
    <phoneticPr fontId="16" type="noConversion"/>
  </si>
  <si>
    <r>
      <rPr>
        <sz val="12"/>
        <rFont val="新細明體"/>
        <family val="1"/>
        <charset val="136"/>
      </rPr>
      <t>本國</t>
    </r>
    <phoneticPr fontId="6" type="noConversion"/>
  </si>
  <si>
    <r>
      <rPr>
        <sz val="12"/>
        <rFont val="新細明體"/>
        <family val="1"/>
        <charset val="136"/>
      </rPr>
      <t>非本國</t>
    </r>
    <phoneticPr fontId="6" type="noConversion"/>
  </si>
  <si>
    <r>
      <rPr>
        <sz val="12"/>
        <rFont val="新細明體"/>
        <family val="1"/>
        <charset val="136"/>
      </rPr>
      <t>泰國</t>
    </r>
    <phoneticPr fontId="6" type="noConversion"/>
  </si>
  <si>
    <r>
      <rPr>
        <sz val="12"/>
        <rFont val="新細明體"/>
        <family val="1"/>
        <charset val="136"/>
      </rPr>
      <t>印尼</t>
    </r>
    <phoneticPr fontId="6" type="noConversion"/>
  </si>
  <si>
    <r>
      <rPr>
        <sz val="12"/>
        <rFont val="新細明體"/>
        <family val="1"/>
        <charset val="136"/>
      </rPr>
      <t>越南</t>
    </r>
    <phoneticPr fontId="6" type="noConversion"/>
  </si>
  <si>
    <t>著作權法及商標法</t>
  </si>
  <si>
    <t>詐欺背信及重利罪</t>
  </si>
  <si>
    <r>
      <rPr>
        <sz val="12"/>
        <rFont val="新細明體"/>
        <family val="1"/>
        <charset val="136"/>
      </rPr>
      <t>其他</t>
    </r>
    <phoneticPr fontId="16" type="noConversion"/>
  </si>
  <si>
    <t>資料來源：法務部統計處。
說　　明：1. 本表不含法人。
　　　　　2. 本表統計期間為102年至111年。</t>
    <phoneticPr fontId="6" type="noConversion"/>
  </si>
  <si>
    <t>戒癮治療</t>
    <phoneticPr fontId="16" type="noConversion"/>
  </si>
  <si>
    <r>
      <rPr>
        <sz val="15"/>
        <rFont val="新細明體"/>
        <family val="1"/>
        <charset val="136"/>
      </rPr>
      <t>表</t>
    </r>
    <r>
      <rPr>
        <sz val="15"/>
        <rFont val="Times New Roman"/>
        <family val="1"/>
      </rPr>
      <t xml:space="preserve">2-1-1   </t>
    </r>
    <r>
      <rPr>
        <sz val="15"/>
        <rFont val="新細明體"/>
        <family val="1"/>
        <charset val="136"/>
      </rPr>
      <t>近</t>
    </r>
    <r>
      <rPr>
        <sz val="15"/>
        <rFont val="Times New Roman"/>
        <family val="1"/>
      </rPr>
      <t>10</t>
    </r>
    <r>
      <rPr>
        <sz val="15"/>
        <rFont val="新細明體"/>
        <family val="1"/>
        <charset val="136"/>
      </rPr>
      <t>年地方檢察署新收刑事偵查案件之案件來源</t>
    </r>
    <phoneticPr fontId="6" type="noConversion"/>
  </si>
  <si>
    <r>
      <t>95年</t>
    </r>
    <r>
      <rPr>
        <sz val="12"/>
        <rFont val="新細明體"/>
        <family val="1"/>
        <charset val="136"/>
      </rPr>
      <t/>
    </r>
  </si>
  <si>
    <r>
      <t>96年</t>
    </r>
    <r>
      <rPr>
        <sz val="12"/>
        <rFont val="新細明體"/>
        <family val="1"/>
        <charset val="136"/>
      </rPr>
      <t/>
    </r>
  </si>
  <si>
    <r>
      <t>97年</t>
    </r>
    <r>
      <rPr>
        <sz val="12"/>
        <rFont val="新細明體"/>
        <family val="1"/>
        <charset val="136"/>
      </rPr>
      <t/>
    </r>
  </si>
  <si>
    <r>
      <t>98年</t>
    </r>
    <r>
      <rPr>
        <sz val="12"/>
        <rFont val="新細明體"/>
        <family val="1"/>
        <charset val="136"/>
      </rPr>
      <t/>
    </r>
  </si>
  <si>
    <r>
      <t>99年</t>
    </r>
    <r>
      <rPr>
        <sz val="12"/>
        <rFont val="新細明體"/>
        <family val="1"/>
        <charset val="136"/>
      </rPr>
      <t/>
    </r>
  </si>
  <si>
    <r>
      <t>100年</t>
    </r>
    <r>
      <rPr>
        <sz val="12"/>
        <rFont val="新細明體"/>
        <family val="1"/>
        <charset val="136"/>
      </rPr>
      <t/>
    </r>
  </si>
  <si>
    <r>
      <t>101年</t>
    </r>
    <r>
      <rPr>
        <sz val="12"/>
        <rFont val="新細明體"/>
        <family val="1"/>
        <charset val="136"/>
      </rPr>
      <t/>
    </r>
  </si>
  <si>
    <t>-</t>
    <phoneticPr fontId="2" type="noConversion"/>
  </si>
  <si>
    <r>
      <rPr>
        <sz val="10"/>
        <rFont val="新細明體"/>
        <family val="1"/>
        <charset val="136"/>
      </rPr>
      <t>說　　明：</t>
    </r>
    <r>
      <rPr>
        <sz val="10"/>
        <rFont val="Times New Roman"/>
        <family val="1"/>
      </rPr>
      <t xml:space="preserve">1. </t>
    </r>
    <r>
      <rPr>
        <sz val="10"/>
        <rFont val="新細明體"/>
        <family val="1"/>
        <charset val="136"/>
      </rPr>
      <t>本表金額，係指執行法院判決確定全部案件犯罪所得沒收、追徵、追繳及抵償金額總計。
　　　　　</t>
    </r>
    <r>
      <rPr>
        <sz val="10"/>
        <rFont val="Times New Roman"/>
        <family val="1"/>
      </rPr>
      <t xml:space="preserve">2. </t>
    </r>
    <r>
      <rPr>
        <sz val="10"/>
        <rFont val="新細明體"/>
        <family val="1"/>
        <charset val="136"/>
      </rPr>
      <t>本表第三人資料，自</t>
    </r>
    <r>
      <rPr>
        <sz val="10"/>
        <rFont val="Times New Roman"/>
        <family val="1"/>
      </rPr>
      <t>106</t>
    </r>
    <r>
      <rPr>
        <sz val="10"/>
        <rFont val="新細明體"/>
        <family val="1"/>
        <charset val="136"/>
      </rPr>
      <t>年</t>
    </r>
    <r>
      <rPr>
        <sz val="10"/>
        <rFont val="Times New Roman"/>
        <family val="1"/>
      </rPr>
      <t>8</t>
    </r>
    <r>
      <rPr>
        <sz val="10"/>
        <rFont val="新細明體"/>
        <family val="1"/>
        <charset val="136"/>
      </rPr>
      <t>月始建置蒐集，</t>
    </r>
    <r>
      <rPr>
        <sz val="10"/>
        <rFont val="Times New Roman"/>
        <family val="1"/>
      </rPr>
      <t>111</t>
    </r>
    <r>
      <rPr>
        <sz val="10"/>
        <rFont val="新細明體"/>
        <family val="1"/>
        <charset val="136"/>
      </rPr>
      <t>年以前資料請參閱往年本書同表。
　　　　　</t>
    </r>
    <r>
      <rPr>
        <sz val="10"/>
        <rFont val="Times New Roman"/>
        <family val="1"/>
      </rPr>
      <t xml:space="preserve">3. </t>
    </r>
    <r>
      <rPr>
        <sz val="10"/>
        <rFont val="新細明體"/>
        <family val="1"/>
        <charset val="136"/>
      </rPr>
      <t>本表單位為新臺幣萬元，因尾數採四捨五入計算，故細項之和與其總數間偶有些微差異。</t>
    </r>
    <r>
      <rPr>
        <sz val="10"/>
        <rFont val="Times New Roman"/>
        <family val="1"/>
      </rPr>
      <t xml:space="preserve">
</t>
    </r>
    <r>
      <rPr>
        <sz val="10"/>
        <rFont val="新細明體"/>
        <family val="1"/>
        <charset val="136"/>
      </rPr>
      <t>　　　　　</t>
    </r>
    <r>
      <rPr>
        <sz val="10"/>
        <rFont val="Times New Roman"/>
        <family val="1"/>
      </rPr>
      <t>4. 105</t>
    </r>
    <r>
      <rPr>
        <sz val="10"/>
        <rFont val="新細明體"/>
        <family val="1"/>
        <charset val="136"/>
      </rPr>
      <t>年</t>
    </r>
    <r>
      <rPr>
        <sz val="10"/>
        <rFont val="Times New Roman"/>
        <family val="1"/>
      </rPr>
      <t>7</t>
    </r>
    <r>
      <rPr>
        <sz val="10"/>
        <rFont val="新細明體"/>
        <family val="1"/>
        <charset val="136"/>
      </rPr>
      <t>月</t>
    </r>
    <r>
      <rPr>
        <sz val="10"/>
        <rFont val="Times New Roman"/>
        <family val="1"/>
      </rPr>
      <t>1</t>
    </r>
    <r>
      <rPr>
        <sz val="10"/>
        <rFont val="新細明體"/>
        <family val="1"/>
        <charset val="136"/>
      </rPr>
      <t>日沒收新制實施後，追討犯罪所得執行方式除沒收外，以追徵為沒收之替代手段。</t>
    </r>
    <phoneticPr fontId="6" type="noConversion"/>
  </si>
  <si>
    <r>
      <rPr>
        <sz val="12"/>
        <rFont val="新細明體"/>
        <family val="1"/>
        <charset val="136"/>
      </rPr>
      <t>強制工作受處分人</t>
    </r>
    <phoneticPr fontId="6" type="noConversion"/>
  </si>
  <si>
    <r>
      <rPr>
        <sz val="10"/>
        <rFont val="新細明體"/>
        <family val="1"/>
        <charset val="136"/>
      </rPr>
      <t>說　　明：</t>
    </r>
    <r>
      <rPr>
        <sz val="10"/>
        <rFont val="Times New Roman"/>
        <family val="1"/>
      </rPr>
      <t xml:space="preserve">1. </t>
    </r>
    <r>
      <rPr>
        <sz val="10"/>
        <rFont val="新細明體"/>
        <family val="1"/>
        <charset val="136"/>
      </rPr>
      <t>收容在監獄之受保安處分人含強制治療及暫時收容之監護、禁戒者。
　　　　　</t>
    </r>
    <r>
      <rPr>
        <sz val="10"/>
        <rFont val="Times New Roman"/>
        <family val="1"/>
      </rPr>
      <t xml:space="preserve">2. </t>
    </r>
    <r>
      <rPr>
        <sz val="10"/>
        <rFont val="新細明體"/>
        <family val="1"/>
        <charset val="136"/>
      </rPr>
      <t>依「法務部指定各監獄收容受刑人類別、容額、指揮執行基準表」，核定容額計算標準為</t>
    </r>
    <r>
      <rPr>
        <sz val="10"/>
        <rFont val="Times New Roman"/>
        <family val="1"/>
      </rPr>
      <t>0.7</t>
    </r>
    <r>
      <rPr>
        <sz val="10"/>
        <rFont val="新細明體"/>
        <family val="1"/>
        <charset val="136"/>
      </rPr>
      <t>坪</t>
    </r>
    <r>
      <rPr>
        <sz val="10"/>
        <rFont val="Times New Roman"/>
        <family val="1"/>
      </rPr>
      <t>/</t>
    </r>
    <r>
      <rPr>
        <sz val="10"/>
        <rFont val="新細明體"/>
        <family val="1"/>
        <charset val="136"/>
      </rPr>
      <t>人。
　　　　　</t>
    </r>
    <r>
      <rPr>
        <sz val="10"/>
        <rFont val="Times New Roman"/>
        <family val="1"/>
      </rPr>
      <t>3. 110</t>
    </r>
    <r>
      <rPr>
        <sz val="10"/>
        <rFont val="新細明體"/>
        <family val="1"/>
        <charset val="136"/>
      </rPr>
      <t>年</t>
    </r>
    <r>
      <rPr>
        <sz val="10"/>
        <rFont val="Times New Roman"/>
        <family val="1"/>
      </rPr>
      <t>12</t>
    </r>
    <r>
      <rPr>
        <sz val="10"/>
        <rFont val="新細明體"/>
        <family val="1"/>
        <charset val="136"/>
      </rPr>
      <t>月</t>
    </r>
    <r>
      <rPr>
        <sz val="10"/>
        <rFont val="Times New Roman"/>
        <family val="1"/>
      </rPr>
      <t>10</t>
    </r>
    <r>
      <rPr>
        <sz val="10"/>
        <rFont val="新細明體"/>
        <family val="1"/>
        <charset val="136"/>
      </rPr>
      <t>日司法院釋字第</t>
    </r>
    <r>
      <rPr>
        <sz val="10"/>
        <rFont val="Times New Roman"/>
        <family val="1"/>
      </rPr>
      <t>812</t>
    </r>
    <r>
      <rPr>
        <sz val="10"/>
        <rFont val="新細明體"/>
        <family val="1"/>
        <charset val="136"/>
      </rPr>
      <t>號解釋宣告強制工作處分違憲，嗣後即無該類收容人。</t>
    </r>
    <phoneticPr fontId="6" type="noConversion"/>
  </si>
  <si>
    <t>十五年未滿
十年以上</t>
    <phoneticPr fontId="6" type="noConversion"/>
  </si>
  <si>
    <t>-</t>
    <phoneticPr fontId="2" type="noConversion"/>
  </si>
  <si>
    <t>說　　明：1. 本表所謂義務勞務處分，係依刑事訴訟法第253條之2第1項第5款規定；所謂戒癮治療，係依同項第6款規定；所謂必要命令處分，係依同項第7款、第8款規定。
　　　　　2. 前述區分，係以刑事訴訟法對附條件緩刑之分類為基準，和法務統計網站中，將戒癮治療列入必要命令處分的統計定義不同，敬請留意。
　　　　　3. 本表終結案件件數其他項含：死亡、接續指揮執行、其他。
　　　　　4. 本表自112年起，因應法務部統計處項目更新，變更「辦理情形」項下「協調聯繫社會資源」為「聯繫義務勞務機構」；及變更「訪視義務勞務執行機關（構）」為「查訪義務勞務機構」。</t>
    <phoneticPr fontId="16" type="noConversion"/>
  </si>
  <si>
    <r>
      <rPr>
        <sz val="10"/>
        <rFont val="新細明體"/>
        <family val="1"/>
        <charset val="136"/>
      </rPr>
      <t>資料來源：法務部統計處。
說　　明：</t>
    </r>
    <r>
      <rPr>
        <sz val="10"/>
        <rFont val="Times New Roman"/>
        <family val="1"/>
      </rPr>
      <t>105</t>
    </r>
    <r>
      <rPr>
        <sz val="10"/>
        <rFont val="新細明體"/>
        <family val="1"/>
        <charset val="136"/>
      </rPr>
      <t>年</t>
    </r>
    <r>
      <rPr>
        <sz val="10"/>
        <rFont val="Times New Roman"/>
        <family val="1"/>
      </rPr>
      <t>6</t>
    </r>
    <r>
      <rPr>
        <sz val="10"/>
        <rFont val="新細明體"/>
        <family val="1"/>
        <charset val="136"/>
      </rPr>
      <t>月起，終結情形新增「期滿疑似再犯」項，並由原撤銷項下分出。</t>
    </r>
    <r>
      <rPr>
        <sz val="10"/>
        <rFont val="Times New Roman"/>
        <family val="1"/>
      </rPr>
      <t>105</t>
    </r>
    <r>
      <rPr>
        <sz val="10"/>
        <rFont val="新細明體"/>
        <family val="1"/>
        <charset val="136"/>
      </rPr>
      <t>年至</t>
    </r>
    <r>
      <rPr>
        <sz val="10"/>
        <rFont val="Times New Roman"/>
        <family val="1"/>
      </rPr>
      <t>111</t>
    </r>
    <r>
      <rPr>
        <sz val="10"/>
        <rFont val="新細明體"/>
        <family val="1"/>
        <charset val="136"/>
      </rPr>
      <t>年期滿疑似再犯件數各為</t>
    </r>
    <r>
      <rPr>
        <sz val="10"/>
        <rFont val="Times New Roman"/>
        <family val="1"/>
      </rPr>
      <t>595</t>
    </r>
    <r>
      <rPr>
        <sz val="10"/>
        <rFont val="新細明體"/>
        <family val="1"/>
        <charset val="136"/>
      </rPr>
      <t>件、</t>
    </r>
    <r>
      <rPr>
        <sz val="10"/>
        <rFont val="Times New Roman"/>
        <family val="1"/>
      </rPr>
      <t>1,140</t>
    </r>
    <r>
      <rPr>
        <sz val="10"/>
        <rFont val="新細明體"/>
        <family val="1"/>
        <charset val="136"/>
      </rPr>
      <t>件、</t>
    </r>
    <r>
      <rPr>
        <sz val="10"/>
        <rFont val="Times New Roman"/>
        <family val="1"/>
      </rPr>
      <t>1,268</t>
    </r>
    <r>
      <rPr>
        <sz val="10"/>
        <rFont val="新細明體"/>
        <family val="1"/>
        <charset val="136"/>
      </rPr>
      <t>件、</t>
    </r>
    <r>
      <rPr>
        <sz val="10"/>
        <rFont val="Times New Roman"/>
        <family val="1"/>
      </rPr>
      <t>1,165</t>
    </r>
    <r>
      <rPr>
        <sz val="10"/>
        <rFont val="新細明體"/>
        <family val="1"/>
        <charset val="136"/>
      </rPr>
      <t>件、</t>
    </r>
    <r>
      <rPr>
        <sz val="10"/>
        <rFont val="Times New Roman"/>
        <family val="1"/>
      </rPr>
      <t>1,120</t>
    </r>
    <r>
      <rPr>
        <sz val="10"/>
        <rFont val="新細明體"/>
        <family val="1"/>
        <charset val="136"/>
      </rPr>
      <t>件、</t>
    </r>
    <r>
      <rPr>
        <sz val="10"/>
        <rFont val="Times New Roman"/>
        <family val="1"/>
      </rPr>
      <t>1,123</t>
    </r>
    <r>
      <rPr>
        <sz val="10"/>
        <rFont val="新細明體"/>
        <family val="1"/>
        <charset val="136"/>
      </rPr>
      <t>件、1,085件。</t>
    </r>
    <phoneticPr fontId="16" type="noConversion"/>
  </si>
  <si>
    <t>勞務機構
聯繫義務</t>
    <phoneticPr fontId="2" type="noConversion"/>
  </si>
  <si>
    <t>勞務機構
查訪義務</t>
    <phoneticPr fontId="2" type="noConversion"/>
  </si>
  <si>
    <t>勞務機構
聯繫</t>
    <phoneticPr fontId="2" type="noConversion"/>
  </si>
  <si>
    <t>勞務機構
查訪</t>
    <phoneticPr fontId="2" type="noConversion"/>
  </si>
  <si>
    <r>
      <rPr>
        <sz val="11"/>
        <rFont val="新細明體"/>
        <family val="1"/>
        <charset val="136"/>
      </rPr>
      <t xml:space="preserve">社會勞動人
提供勞動服務
</t>
    </r>
    <r>
      <rPr>
        <sz val="11"/>
        <rFont val="Times New Roman"/>
        <family val="1"/>
      </rPr>
      <t>(</t>
    </r>
    <r>
      <rPr>
        <sz val="11"/>
        <rFont val="新細明體"/>
        <family val="1"/>
        <charset val="136"/>
      </rPr>
      <t>終結案件</t>
    </r>
    <r>
      <rPr>
        <sz val="11"/>
        <rFont val="Times New Roman"/>
        <family val="1"/>
      </rPr>
      <t>)</t>
    </r>
    <phoneticPr fontId="2" type="noConversion"/>
  </si>
  <si>
    <t>勞動時數
應履行</t>
    <phoneticPr fontId="16" type="noConversion"/>
  </si>
  <si>
    <t>勞動時數
實際履行</t>
    <phoneticPr fontId="2" type="noConversion"/>
  </si>
  <si>
    <t>資料來源：法務部統計處。
說　　明：1. 本表終結案件件數其他項含：死亡、接續指揮執行、其他。
　　　　　2. 自109年1月起，履行未完成項下之「聲請完納罰金」移至履行完成項下，本表呈現數據皆為變更統計項目後之數據。
　　　　　3. 本表自112年起，因應法務部統計處項目更新，變更「辦理情形」項下「協調聯繫社會資源」為「聯繫勞務機構」；及變更「訪視義務勞務執行機關（構）」為「查訪勞務機構」。</t>
    <phoneticPr fontId="22" type="noConversion"/>
  </si>
  <si>
    <t>家庭暴力防治法</t>
    <phoneticPr fontId="6" type="noConversion"/>
  </si>
  <si>
    <t>著作權法</t>
    <phoneticPr fontId="6" type="noConversion"/>
  </si>
  <si>
    <t>公職人員選舉罷免法</t>
    <phoneticPr fontId="6" type="noConversion"/>
  </si>
  <si>
    <t>個人資料保護法</t>
    <phoneticPr fontId="6" type="noConversion"/>
  </si>
  <si>
    <t>組織犯罪防制條例</t>
    <phoneticPr fontId="6" type="noConversion"/>
  </si>
  <si>
    <t>稅捐稽徵法</t>
    <phoneticPr fontId="6" type="noConversion"/>
  </si>
  <si>
    <t>公司法</t>
    <phoneticPr fontId="6" type="noConversion"/>
  </si>
  <si>
    <t>臺灣地區與大陸地區人民關係條例</t>
    <phoneticPr fontId="6" type="noConversion"/>
  </si>
  <si>
    <r>
      <rPr>
        <sz val="12"/>
        <rFont val="新細明體"/>
        <family val="1"/>
        <charset val="136"/>
      </rPr>
      <t>件</t>
    </r>
    <phoneticPr fontId="16" type="noConversion"/>
  </si>
  <si>
    <t>妨害兵役治罪條例</t>
    <phoneticPr fontId="6" type="noConversion"/>
  </si>
  <si>
    <r>
      <rPr>
        <sz val="12"/>
        <color theme="1"/>
        <rFont val="新細明體"/>
        <family val="1"/>
        <charset val="136"/>
      </rPr>
      <t>其</t>
    </r>
    <r>
      <rPr>
        <sz val="12"/>
        <color theme="1"/>
        <rFont val="Times New Roman"/>
        <family val="1"/>
      </rPr>
      <t xml:space="preserve">  </t>
    </r>
    <r>
      <rPr>
        <sz val="12"/>
        <color theme="1"/>
        <rFont val="新細明體"/>
        <family val="1"/>
        <charset val="136"/>
      </rPr>
      <t>他</t>
    </r>
    <phoneticPr fontId="6" type="noConversion"/>
  </si>
  <si>
    <r>
      <t>102年</t>
    </r>
    <r>
      <rPr>
        <sz val="12"/>
        <rFont val="細明體"/>
        <family val="3"/>
        <charset val="136"/>
      </rPr>
      <t/>
    </r>
    <phoneticPr fontId="22" type="noConversion"/>
  </si>
  <si>
    <r>
      <rPr>
        <sz val="12"/>
        <rFont val="新細明體"/>
        <family val="1"/>
        <charset val="136"/>
      </rPr>
      <t>人</t>
    </r>
    <phoneticPr fontId="38" type="noConversion"/>
  </si>
  <si>
    <r>
      <t>107年</t>
    </r>
    <r>
      <rPr>
        <sz val="12"/>
        <rFont val="新細明體"/>
        <family val="1"/>
        <charset val="136"/>
      </rPr>
      <t/>
    </r>
    <phoneticPr fontId="6" type="noConversion"/>
  </si>
  <si>
    <r>
      <t>102年</t>
    </r>
    <r>
      <rPr>
        <sz val="12"/>
        <rFont val="新細明體"/>
        <family val="1"/>
        <charset val="136"/>
      </rPr>
      <t/>
    </r>
    <phoneticPr fontId="6" type="noConversion"/>
  </si>
  <si>
    <t>空氣污染防制法</t>
    <phoneticPr fontId="16" type="noConversion"/>
  </si>
  <si>
    <r>
      <t>30</t>
    </r>
    <r>
      <rPr>
        <sz val="12"/>
        <rFont val="PMingLiU"/>
        <family val="1"/>
        <charset val="136"/>
      </rPr>
      <t>以上</t>
    </r>
    <r>
      <rPr>
        <sz val="12"/>
        <rFont val="Times New Roman"/>
        <family val="1"/>
      </rPr>
      <t>40</t>
    </r>
    <r>
      <rPr>
        <sz val="12"/>
        <rFont val="PMingLiU"/>
        <family val="1"/>
        <charset val="136"/>
      </rPr>
      <t>歲未滿</t>
    </r>
    <phoneticPr fontId="2" type="noConversion"/>
  </si>
  <si>
    <t>單位：人</t>
    <phoneticPr fontId="75" type="noConversion"/>
  </si>
  <si>
    <t>科刑</t>
    <phoneticPr fontId="22" type="noConversion"/>
  </si>
  <si>
    <t>不受理</t>
    <phoneticPr fontId="75" type="noConversion"/>
  </si>
  <si>
    <t>徒刑
無期</t>
    <phoneticPr fontId="6" type="noConversion"/>
  </si>
  <si>
    <t>徒刑
有期</t>
    <phoneticPr fontId="6" type="noConversion"/>
  </si>
  <si>
    <t>罰金</t>
    <phoneticPr fontId="6" type="noConversion"/>
  </si>
  <si>
    <t>資料來源：法務部統計處。</t>
    <phoneticPr fontId="75" type="noConversion"/>
  </si>
  <si>
    <r>
      <t>說　　明：</t>
    </r>
    <r>
      <rPr>
        <sz val="10"/>
        <rFont val="Times New Roman"/>
        <family val="1"/>
      </rPr>
      <t xml:space="preserve">1. </t>
    </r>
    <r>
      <rPr>
        <sz val="10"/>
        <rFont val="新細明體"/>
        <family val="1"/>
        <charset val="136"/>
      </rPr>
      <t>本表死刑人數係法院判決確定移送檢察機關執行後所發還案件資料，與實際執行數有時間差距。詳確資料參閱監獄受刑人死刑之宣告或死刑執行人數。</t>
    </r>
    <phoneticPr fontId="75" type="noConversion"/>
  </si>
  <si>
    <r>
      <t>　　　　　</t>
    </r>
    <r>
      <rPr>
        <sz val="10"/>
        <rFont val="Times New Roman"/>
        <family val="1"/>
      </rPr>
      <t xml:space="preserve">2. </t>
    </r>
    <r>
      <rPr>
        <sz val="10"/>
        <rFont val="新細明體"/>
        <family val="1"/>
        <charset val="136"/>
      </rPr>
      <t>本表其他欄內包括自訴駁回、管轄錯誤、行為不罰、易以訓誡及撤回等。</t>
    </r>
    <phoneticPr fontId="75" type="noConversion"/>
  </si>
  <si>
    <t>總            計</t>
    <phoneticPr fontId="6" type="noConversion"/>
  </si>
  <si>
    <r>
      <t>94年</t>
    </r>
    <r>
      <rPr>
        <sz val="12"/>
        <rFont val="新細明體"/>
        <family val="1"/>
        <charset val="136"/>
      </rPr>
      <t/>
    </r>
    <phoneticPr fontId="6" type="noConversion"/>
  </si>
  <si>
    <r>
      <t>103年</t>
    </r>
    <r>
      <rPr>
        <sz val="12"/>
        <rFont val="新細明體"/>
        <family val="1"/>
        <charset val="136"/>
      </rPr>
      <t/>
    </r>
    <phoneticPr fontId="22" type="noConversion"/>
  </si>
  <si>
    <t>管理外匯條例</t>
  </si>
  <si>
    <t>背信罪</t>
  </si>
  <si>
    <t>殺人罪(不含過失致死)</t>
  </si>
  <si>
    <t>妨害國幣懲治條例</t>
  </si>
  <si>
    <t>重利罪</t>
  </si>
  <si>
    <t>強盜罪</t>
  </si>
  <si>
    <t>墮胎罪</t>
  </si>
  <si>
    <t>健康食品管理法</t>
  </si>
  <si>
    <t>票券金融管理法</t>
  </si>
  <si>
    <t>水利法</t>
  </si>
  <si>
    <t>漁會法</t>
  </si>
  <si>
    <t>電業法</t>
  </si>
  <si>
    <t>勞動檢查法</t>
  </si>
  <si>
    <t>外患罪</t>
  </si>
  <si>
    <t>偽造度量衡罪</t>
  </si>
  <si>
    <t>信用合作社法</t>
  </si>
  <si>
    <t>過失傷害</t>
  </si>
  <si>
    <t>其他公共危險罪</t>
  </si>
  <si>
    <r>
      <t>102</t>
    </r>
    <r>
      <rPr>
        <sz val="12"/>
        <rFont val="細明體"/>
        <family val="3"/>
        <charset val="136"/>
      </rPr>
      <t>年</t>
    </r>
    <phoneticPr fontId="6" type="noConversion"/>
  </si>
  <si>
    <t>鴉片罪</t>
  </si>
  <si>
    <t>男</t>
    <phoneticPr fontId="6" type="noConversion"/>
  </si>
  <si>
    <t>女</t>
    <phoneticPr fontId="6" type="noConversion"/>
  </si>
  <si>
    <r>
      <t>106</t>
    </r>
    <r>
      <rPr>
        <sz val="12"/>
        <rFont val="細明體"/>
        <family val="3"/>
        <charset val="136"/>
      </rPr>
      <t>年</t>
    </r>
    <phoneticPr fontId="6" type="noConversion"/>
  </si>
  <si>
    <r>
      <t>105</t>
    </r>
    <r>
      <rPr>
        <sz val="12"/>
        <rFont val="細明體"/>
        <family val="3"/>
        <charset val="136"/>
      </rPr>
      <t>年</t>
    </r>
    <phoneticPr fontId="6" type="noConversion"/>
  </si>
  <si>
    <r>
      <t>104</t>
    </r>
    <r>
      <rPr>
        <sz val="12"/>
        <rFont val="細明體"/>
        <family val="3"/>
        <charset val="136"/>
      </rPr>
      <t>年</t>
    </r>
    <phoneticPr fontId="6" type="noConversion"/>
  </si>
  <si>
    <r>
      <t>103</t>
    </r>
    <r>
      <rPr>
        <sz val="12"/>
        <rFont val="細明體"/>
        <family val="3"/>
        <charset val="136"/>
      </rPr>
      <t>年</t>
    </r>
    <phoneticPr fontId="6" type="noConversion"/>
  </si>
  <si>
    <r>
      <rPr>
        <sz val="10"/>
        <rFont val="新細明體"/>
        <family val="1"/>
        <charset val="136"/>
      </rPr>
      <t>說　　明：</t>
    </r>
    <r>
      <rPr>
        <sz val="10"/>
        <rFont val="Times New Roman"/>
        <family val="1"/>
      </rPr>
      <t xml:space="preserve">1. </t>
    </r>
    <r>
      <rPr>
        <sz val="10"/>
        <rFont val="新細明體"/>
        <family val="1"/>
        <charset val="136"/>
      </rPr>
      <t>起訴包括通常程序提起公訴及聲請簡易判決處刑。
　　　　　</t>
    </r>
    <r>
      <rPr>
        <sz val="10"/>
        <rFont val="Times New Roman"/>
        <family val="1"/>
      </rPr>
      <t xml:space="preserve">2. </t>
    </r>
    <r>
      <rPr>
        <sz val="10"/>
        <rFont val="新細明體"/>
        <family val="1"/>
        <charset val="136"/>
      </rPr>
      <t>起訴比率</t>
    </r>
    <r>
      <rPr>
        <sz val="10"/>
        <rFont val="Times New Roman"/>
        <family val="1"/>
      </rPr>
      <t>=</t>
    </r>
    <r>
      <rPr>
        <sz val="10"/>
        <rFont val="新細明體"/>
        <family val="1"/>
        <charset val="136"/>
      </rPr>
      <t>起訴人數合計</t>
    </r>
    <r>
      <rPr>
        <sz val="10"/>
        <rFont val="Times New Roman"/>
        <family val="1"/>
      </rPr>
      <t>/</t>
    </r>
    <r>
      <rPr>
        <sz val="10"/>
        <rFont val="新細明體"/>
        <family val="1"/>
        <charset val="136"/>
      </rPr>
      <t>偵結人數總計×</t>
    </r>
    <r>
      <rPr>
        <sz val="10"/>
        <rFont val="Times New Roman"/>
        <family val="1"/>
      </rPr>
      <t>100</t>
    </r>
    <r>
      <rPr>
        <sz val="10"/>
        <rFont val="新細明體"/>
        <family val="1"/>
        <charset val="136"/>
      </rPr>
      <t>。</t>
    </r>
    <phoneticPr fontId="6" type="noConversion"/>
  </si>
  <si>
    <t>詐欺罪</t>
    <phoneticPr fontId="6" type="noConversion"/>
  </si>
  <si>
    <t>殺人罪</t>
    <phoneticPr fontId="6" type="noConversion"/>
  </si>
  <si>
    <t>金融控股公司法</t>
  </si>
  <si>
    <t>信託業法</t>
  </si>
  <si>
    <t>犯罪被害人保護法</t>
  </si>
  <si>
    <t>專利法</t>
  </si>
  <si>
    <t>公民投票法</t>
  </si>
  <si>
    <t>動產擔保交易法</t>
  </si>
  <si>
    <t>金融資產證券化條例</t>
  </si>
  <si>
    <t>其他公共危險罪</t>
    <phoneticPr fontId="2" type="noConversion"/>
  </si>
  <si>
    <r>
      <t>105</t>
    </r>
    <r>
      <rPr>
        <sz val="12"/>
        <rFont val="PMingLiU"/>
        <family val="1"/>
        <charset val="136"/>
      </rPr>
      <t>年</t>
    </r>
    <phoneticPr fontId="2" type="noConversion"/>
  </si>
  <si>
    <r>
      <t>106</t>
    </r>
    <r>
      <rPr>
        <sz val="12"/>
        <rFont val="PMingLiU"/>
        <family val="1"/>
        <charset val="136"/>
      </rPr>
      <t>年</t>
    </r>
    <phoneticPr fontId="2" type="noConversion"/>
  </si>
  <si>
    <r>
      <rPr>
        <sz val="11"/>
        <rFont val="新細明體"/>
        <family val="1"/>
        <charset val="136"/>
      </rPr>
      <t>他適當之處遇措施
治療、心理輔導或其
完成戒癮治療、精神</t>
    </r>
    <phoneticPr fontId="22" type="noConversion"/>
  </si>
  <si>
    <r>
      <rPr>
        <sz val="10"/>
        <rFont val="新細明體"/>
        <family val="1"/>
        <charset val="136"/>
      </rPr>
      <t>說　　明：</t>
    </r>
    <r>
      <rPr>
        <sz val="10"/>
        <rFont val="Times New Roman"/>
        <family val="1"/>
      </rPr>
      <t xml:space="preserve">1. </t>
    </r>
    <r>
      <rPr>
        <sz val="10"/>
        <rFont val="新細明體"/>
        <family val="1"/>
        <charset val="136"/>
      </rPr>
      <t>本表係以「緩」字案件統計，若有案件因故撤銷又再度分案者，則以</t>
    </r>
    <r>
      <rPr>
        <sz val="10"/>
        <rFont val="Times New Roman"/>
        <family val="1"/>
      </rPr>
      <t>2</t>
    </r>
    <r>
      <rPr>
        <sz val="10"/>
        <rFont val="新細明體"/>
        <family val="1"/>
        <charset val="136"/>
      </rPr>
      <t>人次計算。
　　　　　</t>
    </r>
    <r>
      <rPr>
        <sz val="10"/>
        <rFont val="Times New Roman"/>
        <family val="1"/>
      </rPr>
      <t xml:space="preserve">2. </t>
    </r>
    <r>
      <rPr>
        <sz val="10"/>
        <rFont val="新細明體"/>
        <family val="1"/>
        <charset val="136"/>
      </rPr>
      <t>檢察官得命被告遵守或履行刑事訴訟法第</t>
    </r>
    <r>
      <rPr>
        <sz val="10"/>
        <rFont val="Times New Roman"/>
        <family val="1"/>
      </rPr>
      <t>253</t>
    </r>
    <r>
      <rPr>
        <sz val="10"/>
        <rFont val="新細明體"/>
        <family val="1"/>
        <charset val="136"/>
      </rPr>
      <t>條之</t>
    </r>
    <r>
      <rPr>
        <sz val="10"/>
        <rFont val="Times New Roman"/>
        <family val="1"/>
      </rPr>
      <t>2</t>
    </r>
    <r>
      <rPr>
        <sz val="10"/>
        <rFont val="新細明體"/>
        <family val="1"/>
        <charset val="136"/>
      </rPr>
      <t>第</t>
    </r>
    <r>
      <rPr>
        <sz val="10"/>
        <rFont val="Times New Roman"/>
        <family val="1"/>
      </rPr>
      <t>1</t>
    </r>
    <r>
      <rPr>
        <sz val="10"/>
        <rFont val="新細明體"/>
        <family val="1"/>
        <charset val="136"/>
      </rPr>
      <t>項多款事項。　　　　
　　　　　</t>
    </r>
    <r>
      <rPr>
        <sz val="10"/>
        <rFont val="Times New Roman"/>
        <family val="1"/>
      </rPr>
      <t>3. 103</t>
    </r>
    <r>
      <rPr>
        <sz val="10"/>
        <rFont val="新細明體"/>
        <family val="1"/>
        <charset val="136"/>
      </rPr>
      <t>年</t>
    </r>
    <r>
      <rPr>
        <sz val="10"/>
        <rFont val="Times New Roman"/>
        <family val="1"/>
      </rPr>
      <t>6</t>
    </r>
    <r>
      <rPr>
        <sz val="10"/>
        <rFont val="新細明體"/>
        <family val="1"/>
        <charset val="136"/>
      </rPr>
      <t>月</t>
    </r>
    <r>
      <rPr>
        <sz val="10"/>
        <rFont val="Times New Roman"/>
        <family val="1"/>
      </rPr>
      <t>4</t>
    </r>
    <r>
      <rPr>
        <sz val="10"/>
        <rFont val="新細明體"/>
        <family val="1"/>
        <charset val="136"/>
      </rPr>
      <t>日修正公布刑事訴訟法第</t>
    </r>
    <r>
      <rPr>
        <sz val="10"/>
        <rFont val="Times New Roman"/>
        <family val="1"/>
      </rPr>
      <t>253</t>
    </r>
    <r>
      <rPr>
        <sz val="10"/>
        <rFont val="新細明體"/>
        <family val="1"/>
        <charset val="136"/>
      </rPr>
      <t>條之</t>
    </r>
    <r>
      <rPr>
        <sz val="10"/>
        <rFont val="Times New Roman"/>
        <family val="1"/>
      </rPr>
      <t>2</t>
    </r>
    <r>
      <rPr>
        <sz val="10"/>
        <rFont val="新細明體"/>
        <family val="1"/>
        <charset val="136"/>
      </rPr>
      <t>，緩起訴處分金之支付對象由公庫、公益團體及地方自治團體
　　　　　　，改僅限於公庫。</t>
    </r>
    <phoneticPr fontId="16" type="noConversion"/>
  </si>
  <si>
    <t>送交上級檢察署檢察長後發回件數</t>
    <phoneticPr fontId="6" type="noConversion"/>
  </si>
  <si>
    <t>檢察署檢察長
送交上級</t>
    <phoneticPr fontId="6" type="noConversion"/>
  </si>
  <si>
    <t>單位：件</t>
    <phoneticPr fontId="2" type="noConversion"/>
  </si>
  <si>
    <t>妨害自由罪</t>
    <phoneticPr fontId="2" type="noConversion"/>
  </si>
  <si>
    <t>洗錢防制法</t>
    <phoneticPr fontId="2" type="noConversion"/>
  </si>
  <si>
    <t>毀棄損壞罪</t>
    <phoneticPr fontId="2" type="noConversion"/>
  </si>
  <si>
    <t>傷害罪</t>
    <phoneticPr fontId="22" type="noConversion"/>
  </si>
  <si>
    <t>殺人罪</t>
    <phoneticPr fontId="22" type="noConversion"/>
  </si>
  <si>
    <r>
      <rPr>
        <sz val="12"/>
        <rFont val="新細明體"/>
        <family val="1"/>
        <charset val="136"/>
      </rPr>
      <t>高</t>
    </r>
    <r>
      <rPr>
        <sz val="12"/>
        <rFont val="Times New Roman"/>
        <family val="1"/>
      </rPr>
      <t xml:space="preserve"> </t>
    </r>
    <r>
      <rPr>
        <sz val="12"/>
        <rFont val="新細明體"/>
        <family val="1"/>
        <charset val="136"/>
      </rPr>
      <t>中（職）</t>
    </r>
    <phoneticPr fontId="6" type="noConversion"/>
  </si>
  <si>
    <r>
      <rPr>
        <sz val="9.5"/>
        <color theme="1"/>
        <rFont val="新細明體"/>
        <family val="1"/>
        <charset val="136"/>
      </rPr>
      <t>第一項第一款
刑法第七十五條</t>
    </r>
    <phoneticPr fontId="48" type="noConversion"/>
  </si>
  <si>
    <r>
      <rPr>
        <sz val="9.5"/>
        <color theme="1"/>
        <rFont val="新細明體"/>
        <family val="1"/>
        <charset val="136"/>
      </rPr>
      <t>第一項第二款
刑法第七十五條</t>
    </r>
    <phoneticPr fontId="48" type="noConversion"/>
  </si>
  <si>
    <r>
      <rPr>
        <sz val="8"/>
        <color theme="1"/>
        <rFont val="新細明體"/>
        <family val="1"/>
        <charset val="136"/>
      </rPr>
      <t>之一第一項第一款
刑法第七十五條</t>
    </r>
    <phoneticPr fontId="48" type="noConversion"/>
  </si>
  <si>
    <r>
      <rPr>
        <sz val="8"/>
        <color theme="1"/>
        <rFont val="新細明體"/>
        <family val="1"/>
        <charset val="136"/>
      </rPr>
      <t>之一第一項第二款
刑法第七十五條</t>
    </r>
    <phoneticPr fontId="48" type="noConversion"/>
  </si>
  <si>
    <r>
      <rPr>
        <sz val="8"/>
        <color theme="1"/>
        <rFont val="新細明體"/>
        <family val="1"/>
        <charset val="136"/>
      </rPr>
      <t>之一第一項第三款
刑法第七十五條</t>
    </r>
    <phoneticPr fontId="48" type="noConversion"/>
  </si>
  <si>
    <r>
      <rPr>
        <sz val="8"/>
        <color theme="1"/>
        <rFont val="新細明體"/>
        <family val="1"/>
        <charset val="136"/>
      </rPr>
      <t>之一第一項第四款
刑法第七十五條</t>
    </r>
    <phoneticPr fontId="48" type="noConversion"/>
  </si>
  <si>
    <r>
      <rPr>
        <sz val="8"/>
        <color theme="1"/>
        <rFont val="新細明體"/>
        <family val="1"/>
        <charset val="136"/>
      </rPr>
      <t>情節重大
應遵守事項
違反保護管束</t>
    </r>
    <phoneticPr fontId="48" type="noConversion"/>
  </si>
  <si>
    <t>妨害
性自主罪</t>
    <phoneticPr fontId="2" type="noConversion"/>
  </si>
  <si>
    <t>洗錢防制法</t>
    <phoneticPr fontId="2" type="noConversion"/>
  </si>
  <si>
    <t>家庭暴力防治法</t>
    <phoneticPr fontId="2" type="noConversion"/>
  </si>
  <si>
    <r>
      <rPr>
        <sz val="10"/>
        <rFont val="新細明體"/>
        <family val="1"/>
        <charset val="136"/>
      </rPr>
      <t>說　　明：</t>
    </r>
    <r>
      <rPr>
        <sz val="10"/>
        <rFont val="Times New Roman"/>
        <family val="1"/>
      </rPr>
      <t xml:space="preserve">1. </t>
    </r>
    <r>
      <rPr>
        <sz val="10"/>
        <rFont val="新細明體"/>
        <family val="1"/>
        <charset val="136"/>
      </rPr>
      <t>本表再犯人數為受刑人出獄後</t>
    </r>
    <r>
      <rPr>
        <sz val="10"/>
        <rFont val="Times New Roman"/>
        <family val="1"/>
      </rPr>
      <t>2</t>
    </r>
    <r>
      <rPr>
        <sz val="10"/>
        <rFont val="新細明體"/>
        <family val="1"/>
        <charset val="136"/>
      </rPr>
      <t>年內再犯罪，經檢察官偵查終結，已起訴且判決確定有罪、緩起訴處
　　　　　　分及職權不起訴處分確定者。
　　　　　</t>
    </r>
    <r>
      <rPr>
        <sz val="10"/>
        <rFont val="Times New Roman"/>
        <family val="1"/>
      </rPr>
      <t>2.</t>
    </r>
    <r>
      <rPr>
        <sz val="10"/>
        <rFont val="新細明體"/>
        <family val="1"/>
        <charset val="136"/>
      </rPr>
      <t>「再犯經過時間」係指自出獄日至偵查案件新收分案日之時間。
　　　　　</t>
    </r>
    <r>
      <rPr>
        <sz val="10"/>
        <rFont val="Times New Roman"/>
        <family val="1"/>
      </rPr>
      <t xml:space="preserve">3. </t>
    </r>
    <r>
      <rPr>
        <sz val="10"/>
        <rFont val="新細明體"/>
        <family val="1"/>
        <charset val="136"/>
      </rPr>
      <t>本表假釋出獄再犯人數，包含假釋期間再犯及假釋期滿再犯。</t>
    </r>
    <phoneticPr fontId="32" type="noConversion"/>
  </si>
  <si>
    <t>履行完成</t>
    <phoneticPr fontId="2" type="noConversion"/>
  </si>
  <si>
    <t>義務勞務</t>
    <phoneticPr fontId="6" type="noConversion"/>
  </si>
  <si>
    <t>戒癮治療及必要命令</t>
    <phoneticPr fontId="2" type="noConversion"/>
  </si>
  <si>
    <t>履行未完成</t>
    <phoneticPr fontId="22" type="noConversion"/>
  </si>
  <si>
    <t>期滿</t>
    <phoneticPr fontId="22" type="noConversion"/>
  </si>
  <si>
    <t>撤銷</t>
    <phoneticPr fontId="22" type="noConversion"/>
  </si>
  <si>
    <t>緩刑付保護管束</t>
    <phoneticPr fontId="22" type="noConversion"/>
  </si>
  <si>
    <t>假釋付保護管束</t>
    <phoneticPr fontId="22" type="noConversion"/>
  </si>
  <si>
    <t>法治觀念建立
及學習輔導</t>
    <phoneticPr fontId="8" type="noConversion"/>
  </si>
  <si>
    <t>大陸地區</t>
    <phoneticPr fontId="6" type="noConversion"/>
  </si>
  <si>
    <t>詐欺背信及重利罪</t>
    <phoneticPr fontId="6" type="noConversion"/>
  </si>
  <si>
    <t>搶奪強盜及海盜罪</t>
    <phoneticPr fontId="6" type="noConversion"/>
  </si>
  <si>
    <t>妨害名譽及信用罪</t>
    <phoneticPr fontId="6" type="noConversion"/>
  </si>
  <si>
    <t>兒童及少年性剝削防制條例</t>
    <phoneticPr fontId="2" type="noConversion"/>
  </si>
  <si>
    <t>公職人員選舉罷免法</t>
    <phoneticPr fontId="2" type="noConversion"/>
  </si>
  <si>
    <t>妨害婚姻及家庭罪</t>
    <phoneticPr fontId="6" type="noConversion"/>
  </si>
  <si>
    <t>回本篇表次</t>
  </si>
  <si>
    <r>
      <rPr>
        <sz val="15"/>
        <rFont val="新細明體"/>
        <family val="1"/>
        <charset val="136"/>
      </rPr>
      <t>表</t>
    </r>
    <r>
      <rPr>
        <sz val="15"/>
        <rFont val="Times New Roman"/>
        <family val="1"/>
      </rPr>
      <t xml:space="preserve">2-1-5   </t>
    </r>
    <r>
      <rPr>
        <sz val="15"/>
        <rFont val="新細明體"/>
        <family val="1"/>
        <charset val="136"/>
      </rPr>
      <t>近</t>
    </r>
    <r>
      <rPr>
        <sz val="15"/>
        <rFont val="Times New Roman"/>
        <family val="1"/>
      </rPr>
      <t>5</t>
    </r>
    <r>
      <rPr>
        <sz val="15"/>
        <rFont val="新細明體"/>
        <family val="1"/>
        <charset val="136"/>
      </rPr>
      <t>年地方檢察署新收偵查普通刑法案件主要罪名</t>
    </r>
    <phoneticPr fontId="6" type="noConversion"/>
  </si>
  <si>
    <r>
      <rPr>
        <sz val="15"/>
        <rFont val="新細明體"/>
        <family val="1"/>
        <charset val="136"/>
      </rPr>
      <t>表</t>
    </r>
    <r>
      <rPr>
        <sz val="15"/>
        <rFont val="Times New Roman"/>
        <family val="1"/>
      </rPr>
      <t xml:space="preserve">2-1-6   </t>
    </r>
    <r>
      <rPr>
        <sz val="15"/>
        <rFont val="新細明體"/>
        <family val="1"/>
        <charset val="136"/>
      </rPr>
      <t>近</t>
    </r>
    <r>
      <rPr>
        <sz val="15"/>
        <rFont val="Times New Roman"/>
        <family val="1"/>
      </rPr>
      <t>5</t>
    </r>
    <r>
      <rPr>
        <sz val="15"/>
        <rFont val="新細明體"/>
        <family val="1"/>
        <charset val="136"/>
      </rPr>
      <t>年地方檢察署新收偵查特別刑法案件主要罪名</t>
    </r>
    <phoneticPr fontId="16" type="noConversion"/>
  </si>
  <si>
    <r>
      <rPr>
        <sz val="15"/>
        <rFont val="新細明體"/>
        <family val="1"/>
        <charset val="136"/>
      </rPr>
      <t>表</t>
    </r>
    <r>
      <rPr>
        <sz val="15"/>
        <rFont val="Times New Roman"/>
        <family val="1"/>
      </rPr>
      <t xml:space="preserve">2-1-7   </t>
    </r>
    <r>
      <rPr>
        <sz val="15"/>
        <rFont val="新細明體"/>
        <family val="1"/>
        <charset val="136"/>
      </rPr>
      <t>近</t>
    </r>
    <r>
      <rPr>
        <sz val="15"/>
        <rFont val="Times New Roman"/>
        <family val="1"/>
      </rPr>
      <t>10</t>
    </r>
    <r>
      <rPr>
        <sz val="15"/>
        <rFont val="新細明體"/>
        <family val="1"/>
        <charset val="136"/>
      </rPr>
      <t>年地方檢察署刑事案件偵查終結情形</t>
    </r>
    <phoneticPr fontId="6" type="noConversion"/>
  </si>
  <si>
    <r>
      <rPr>
        <sz val="15"/>
        <rFont val="新細明體"/>
        <family val="1"/>
        <charset val="136"/>
      </rPr>
      <t>表</t>
    </r>
    <r>
      <rPr>
        <sz val="15"/>
        <rFont val="Times New Roman"/>
        <family val="1"/>
      </rPr>
      <t xml:space="preserve">2-1-8   </t>
    </r>
    <r>
      <rPr>
        <sz val="15"/>
        <rFont val="新細明體"/>
        <family val="1"/>
        <charset val="136"/>
      </rPr>
      <t>近</t>
    </r>
    <r>
      <rPr>
        <sz val="15"/>
        <rFont val="Times New Roman"/>
        <family val="1"/>
      </rPr>
      <t>10</t>
    </r>
    <r>
      <rPr>
        <sz val="15"/>
        <rFont val="新細明體"/>
        <family val="1"/>
        <charset val="136"/>
      </rPr>
      <t>年地方檢察署刑事案件偵查終結起訴比率</t>
    </r>
    <phoneticPr fontId="6" type="noConversion"/>
  </si>
  <si>
    <r>
      <rPr>
        <sz val="15"/>
        <rFont val="新細明體"/>
        <family val="1"/>
        <charset val="136"/>
      </rPr>
      <t>表</t>
    </r>
    <r>
      <rPr>
        <sz val="15"/>
        <rFont val="Times New Roman"/>
        <family val="1"/>
      </rPr>
      <t>2-1-9</t>
    </r>
    <r>
      <rPr>
        <sz val="15"/>
        <rFont val="新細明體"/>
        <family val="1"/>
        <charset val="136"/>
      </rPr>
      <t>　近</t>
    </r>
    <r>
      <rPr>
        <sz val="15"/>
        <rFont val="Times New Roman"/>
        <family val="1"/>
      </rPr>
      <t>10</t>
    </r>
    <r>
      <rPr>
        <sz val="15"/>
        <rFont val="新細明體"/>
        <family val="1"/>
        <charset val="136"/>
      </rPr>
      <t>年地方檢察署偵結起訴普通刑法犯罪人數主要罪名</t>
    </r>
    <phoneticPr fontId="6" type="noConversion"/>
  </si>
  <si>
    <r>
      <rPr>
        <sz val="15"/>
        <rFont val="新細明體"/>
        <family val="1"/>
        <charset val="136"/>
      </rPr>
      <t>表</t>
    </r>
    <r>
      <rPr>
        <sz val="15"/>
        <rFont val="Times New Roman"/>
        <family val="1"/>
      </rPr>
      <t xml:space="preserve">2-1-10   </t>
    </r>
    <r>
      <rPr>
        <sz val="15"/>
        <rFont val="新細明體"/>
        <family val="1"/>
        <charset val="136"/>
      </rPr>
      <t>近</t>
    </r>
    <r>
      <rPr>
        <sz val="15"/>
        <rFont val="Times New Roman"/>
        <family val="1"/>
      </rPr>
      <t>10</t>
    </r>
    <r>
      <rPr>
        <sz val="15"/>
        <rFont val="新細明體"/>
        <family val="1"/>
        <charset val="136"/>
      </rPr>
      <t>年地方檢察署偵結起訴特別刑法犯罪人數主要罪名</t>
    </r>
    <phoneticPr fontId="6" type="noConversion"/>
  </si>
  <si>
    <r>
      <rPr>
        <sz val="15"/>
        <rFont val="新細明體"/>
        <family val="1"/>
        <charset val="136"/>
      </rPr>
      <t>表</t>
    </r>
    <r>
      <rPr>
        <sz val="15"/>
        <rFont val="Times New Roman"/>
        <family val="1"/>
      </rPr>
      <t xml:space="preserve">2-1-11  </t>
    </r>
    <r>
      <rPr>
        <sz val="15"/>
        <rFont val="新細明體"/>
        <family val="1"/>
        <charset val="136"/>
      </rPr>
      <t>近</t>
    </r>
    <r>
      <rPr>
        <sz val="15"/>
        <rFont val="Times New Roman"/>
        <family val="1"/>
      </rPr>
      <t>10</t>
    </r>
    <r>
      <rPr>
        <sz val="15"/>
        <rFont val="新細明體"/>
        <family val="1"/>
        <charset val="136"/>
      </rPr>
      <t>年地方檢察署刑事案件偵查終結不起訴處分比率</t>
    </r>
    <phoneticPr fontId="6" type="noConversion"/>
  </si>
  <si>
    <r>
      <rPr>
        <sz val="15"/>
        <rFont val="新細明體"/>
        <family val="1"/>
        <charset val="136"/>
      </rPr>
      <t>表</t>
    </r>
    <r>
      <rPr>
        <sz val="15"/>
        <rFont val="Times New Roman"/>
        <family val="1"/>
      </rPr>
      <t xml:space="preserve">2-1-12   </t>
    </r>
    <r>
      <rPr>
        <sz val="15"/>
        <rFont val="新細明體"/>
        <family val="1"/>
        <charset val="136"/>
      </rPr>
      <t>近</t>
    </r>
    <r>
      <rPr>
        <sz val="15"/>
        <rFont val="Times New Roman"/>
        <family val="1"/>
      </rPr>
      <t>10</t>
    </r>
    <r>
      <rPr>
        <sz val="15"/>
        <rFont val="新細明體"/>
        <family val="1"/>
        <charset val="136"/>
      </rPr>
      <t>年地方檢察署偵結不起訴處分普通刑法犯罪人數主要罪名</t>
    </r>
    <phoneticPr fontId="6" type="noConversion"/>
  </si>
  <si>
    <r>
      <rPr>
        <sz val="15"/>
        <rFont val="新細明體"/>
        <family val="1"/>
        <charset val="136"/>
      </rPr>
      <t>表</t>
    </r>
    <r>
      <rPr>
        <sz val="15"/>
        <rFont val="Times New Roman"/>
        <family val="1"/>
      </rPr>
      <t xml:space="preserve">2-1-13    </t>
    </r>
    <r>
      <rPr>
        <sz val="15"/>
        <rFont val="新細明體"/>
        <family val="1"/>
        <charset val="136"/>
      </rPr>
      <t>近</t>
    </r>
    <r>
      <rPr>
        <sz val="15"/>
        <rFont val="Times New Roman"/>
        <family val="1"/>
      </rPr>
      <t>10</t>
    </r>
    <r>
      <rPr>
        <sz val="15"/>
        <rFont val="新細明體"/>
        <family val="1"/>
        <charset val="136"/>
      </rPr>
      <t>年地方檢察署偵結不起訴處分特別刑法犯罪人數主要罪名</t>
    </r>
    <phoneticPr fontId="6" type="noConversion"/>
  </si>
  <si>
    <r>
      <rPr>
        <sz val="15"/>
        <rFont val="新細明體"/>
        <family val="1"/>
        <charset val="136"/>
      </rPr>
      <t>表</t>
    </r>
    <r>
      <rPr>
        <sz val="15"/>
        <rFont val="Times New Roman"/>
        <family val="1"/>
      </rPr>
      <t xml:space="preserve">2-1-14   </t>
    </r>
    <r>
      <rPr>
        <sz val="15"/>
        <rFont val="新細明體"/>
        <family val="1"/>
        <charset val="136"/>
      </rPr>
      <t>近</t>
    </r>
    <r>
      <rPr>
        <sz val="15"/>
        <rFont val="Times New Roman"/>
        <family val="1"/>
      </rPr>
      <t>10</t>
    </r>
    <r>
      <rPr>
        <sz val="15"/>
        <rFont val="新細明體"/>
        <family val="1"/>
        <charset val="136"/>
      </rPr>
      <t>年地方檢察署偵查終結依職權不起訴處分比率</t>
    </r>
    <phoneticPr fontId="6" type="noConversion"/>
  </si>
  <si>
    <r>
      <rPr>
        <sz val="15"/>
        <rFont val="新細明體"/>
        <family val="1"/>
        <charset val="136"/>
      </rPr>
      <t>表</t>
    </r>
    <r>
      <rPr>
        <sz val="15"/>
        <rFont val="Times New Roman"/>
        <family val="1"/>
      </rPr>
      <t>2-1-15   111</t>
    </r>
    <r>
      <rPr>
        <sz val="15"/>
        <rFont val="新細明體"/>
        <family val="1"/>
        <charset val="136"/>
      </rPr>
      <t>年地方檢察署刑事案件偵查終結主要罪名</t>
    </r>
    <phoneticPr fontId="6" type="noConversion"/>
  </si>
  <si>
    <r>
      <rPr>
        <sz val="15"/>
        <rFont val="新細明體"/>
        <family val="1"/>
        <charset val="136"/>
      </rPr>
      <t>表</t>
    </r>
    <r>
      <rPr>
        <sz val="15"/>
        <rFont val="Times New Roman"/>
        <family val="1"/>
      </rPr>
      <t xml:space="preserve">2-1-16    </t>
    </r>
    <r>
      <rPr>
        <sz val="15"/>
        <rFont val="新細明體"/>
        <family val="1"/>
        <charset val="136"/>
      </rPr>
      <t>近</t>
    </r>
    <r>
      <rPr>
        <sz val="15"/>
        <rFont val="Times New Roman"/>
        <family val="1"/>
      </rPr>
      <t>10</t>
    </r>
    <r>
      <rPr>
        <sz val="15"/>
        <rFont val="新細明體"/>
        <family val="1"/>
        <charset val="136"/>
      </rPr>
      <t>年地方檢察署檢察官命被告於緩起訴期間應遵守或履行多款事項</t>
    </r>
    <phoneticPr fontId="6" type="noConversion"/>
  </si>
  <si>
    <r>
      <rPr>
        <sz val="15"/>
        <rFont val="新細明體"/>
        <family val="1"/>
        <charset val="136"/>
      </rPr>
      <t>表</t>
    </r>
    <r>
      <rPr>
        <sz val="15"/>
        <rFont val="Times New Roman"/>
        <family val="1"/>
      </rPr>
      <t xml:space="preserve">2-1-18    </t>
    </r>
    <r>
      <rPr>
        <sz val="15"/>
        <rFont val="新細明體"/>
        <family val="1"/>
        <charset val="136"/>
      </rPr>
      <t>近</t>
    </r>
    <r>
      <rPr>
        <sz val="15"/>
        <rFont val="Times New Roman"/>
        <family val="1"/>
      </rPr>
      <t>10</t>
    </r>
    <r>
      <rPr>
        <sz val="15"/>
        <rFont val="新細明體"/>
        <family val="1"/>
        <charset val="136"/>
      </rPr>
      <t>年地方檢察署偵查案件得再議件數及聲請再議件數</t>
    </r>
    <phoneticPr fontId="6" type="noConversion"/>
  </si>
  <si>
    <t>表2-1-19    近10年地方檢察署再議案件辦理情形</t>
    <phoneticPr fontId="6" type="noConversion"/>
  </si>
  <si>
    <r>
      <rPr>
        <sz val="15"/>
        <rFont val="PMingLiU"/>
        <family val="1"/>
        <charset val="136"/>
      </rPr>
      <t>表</t>
    </r>
    <r>
      <rPr>
        <sz val="15"/>
        <rFont val="Times New Roman"/>
        <family val="1"/>
      </rPr>
      <t xml:space="preserve">2-1-21    </t>
    </r>
    <r>
      <rPr>
        <sz val="15"/>
        <rFont val="PMingLiU"/>
        <family val="1"/>
        <charset val="136"/>
      </rPr>
      <t>近</t>
    </r>
    <r>
      <rPr>
        <sz val="15"/>
        <rFont val="Times New Roman"/>
        <family val="1"/>
      </rPr>
      <t>10</t>
    </r>
    <r>
      <rPr>
        <sz val="15"/>
        <rFont val="PMingLiU"/>
        <family val="1"/>
        <charset val="136"/>
      </rPr>
      <t>年最高檢察署非常上訴案件主要終結罪名</t>
    </r>
    <phoneticPr fontId="6" type="noConversion"/>
  </si>
  <si>
    <r>
      <rPr>
        <sz val="15"/>
        <rFont val="新細明體"/>
        <family val="1"/>
        <charset val="136"/>
      </rPr>
      <t>表</t>
    </r>
    <r>
      <rPr>
        <sz val="15"/>
        <rFont val="Times New Roman"/>
        <family val="1"/>
      </rPr>
      <t xml:space="preserve">2-1-22   </t>
    </r>
    <r>
      <rPr>
        <sz val="15"/>
        <rFont val="新細明體"/>
        <family val="1"/>
        <charset val="136"/>
      </rPr>
      <t>近</t>
    </r>
    <r>
      <rPr>
        <sz val="15"/>
        <rFont val="Times New Roman"/>
        <family val="1"/>
      </rPr>
      <t>3</t>
    </r>
    <r>
      <rPr>
        <sz val="15"/>
        <rFont val="新細明體"/>
        <family val="1"/>
        <charset val="136"/>
      </rPr>
      <t>年地方檢察署偵查終結重大刑事案件經過時間</t>
    </r>
    <phoneticPr fontId="6" type="noConversion"/>
  </si>
  <si>
    <r>
      <rPr>
        <sz val="15"/>
        <rFont val="新細明體"/>
        <family val="1"/>
        <charset val="136"/>
      </rPr>
      <t>表</t>
    </r>
    <r>
      <rPr>
        <sz val="15"/>
        <rFont val="Times New Roman"/>
        <family val="1"/>
      </rPr>
      <t>2-1-23</t>
    </r>
    <r>
      <rPr>
        <sz val="15"/>
        <rFont val="新細明體"/>
        <family val="1"/>
        <charset val="136"/>
      </rPr>
      <t>　近</t>
    </r>
    <r>
      <rPr>
        <sz val="15"/>
        <rFont val="Times New Roman"/>
        <family val="1"/>
      </rPr>
      <t>3</t>
    </r>
    <r>
      <rPr>
        <sz val="15"/>
        <rFont val="新細明體"/>
        <family val="1"/>
        <charset val="136"/>
      </rPr>
      <t>年地方檢察署執行重大刑事案件裁判確定科刑罪名</t>
    </r>
    <phoneticPr fontId="6" type="noConversion"/>
  </si>
  <si>
    <r>
      <rPr>
        <sz val="15"/>
        <rFont val="新細明體"/>
        <family val="1"/>
        <charset val="136"/>
      </rPr>
      <t>表</t>
    </r>
    <r>
      <rPr>
        <sz val="15"/>
        <rFont val="Times New Roman"/>
        <family val="1"/>
      </rPr>
      <t xml:space="preserve">2-1-24 </t>
    </r>
    <r>
      <rPr>
        <sz val="15"/>
        <rFont val="新細明體"/>
        <family val="1"/>
        <charset val="136"/>
      </rPr>
      <t>　近</t>
    </r>
    <r>
      <rPr>
        <sz val="15"/>
        <rFont val="Times New Roman"/>
        <family val="1"/>
      </rPr>
      <t>10</t>
    </r>
    <r>
      <rPr>
        <sz val="15"/>
        <rFont val="新細明體"/>
        <family val="1"/>
        <charset val="136"/>
      </rPr>
      <t>年地方檢察署辦理偵查案件之平均天數、羈押率與定罪率</t>
    </r>
    <phoneticPr fontId="6" type="noConversion"/>
  </si>
  <si>
    <r>
      <rPr>
        <sz val="15"/>
        <rFont val="新細明體"/>
        <family val="1"/>
        <charset val="136"/>
      </rPr>
      <t>表</t>
    </r>
    <r>
      <rPr>
        <sz val="15"/>
        <rFont val="Times New Roman"/>
        <family val="1"/>
      </rPr>
      <t xml:space="preserve">2-2-1   </t>
    </r>
    <r>
      <rPr>
        <sz val="15"/>
        <rFont val="新細明體"/>
        <family val="1"/>
        <charset val="136"/>
      </rPr>
      <t>近</t>
    </r>
    <r>
      <rPr>
        <sz val="15"/>
        <rFont val="Times New Roman"/>
        <family val="1"/>
      </rPr>
      <t>10</t>
    </r>
    <r>
      <rPr>
        <sz val="15"/>
        <rFont val="新細明體"/>
        <family val="1"/>
        <charset val="136"/>
      </rPr>
      <t>年地方檢察署偵查案件起訴後裁判確定結果</t>
    </r>
    <phoneticPr fontId="6" type="noConversion"/>
  </si>
  <si>
    <r>
      <rPr>
        <sz val="15"/>
        <rFont val="新細明體"/>
        <family val="1"/>
        <charset val="136"/>
      </rPr>
      <t>表</t>
    </r>
    <r>
      <rPr>
        <sz val="15"/>
        <rFont val="Times New Roman"/>
        <family val="1"/>
      </rPr>
      <t>2-2-2</t>
    </r>
    <r>
      <rPr>
        <sz val="15"/>
        <rFont val="新細明體"/>
        <family val="1"/>
        <charset val="136"/>
      </rPr>
      <t>　近</t>
    </r>
    <r>
      <rPr>
        <sz val="15"/>
        <rFont val="Times New Roman"/>
        <family val="1"/>
      </rPr>
      <t>10</t>
    </r>
    <r>
      <rPr>
        <sz val="15"/>
        <rFont val="新細明體"/>
        <family val="1"/>
        <charset val="136"/>
      </rPr>
      <t>年地方檢察署執行裁判確定有罪人數、性別及定罪人口率</t>
    </r>
    <phoneticPr fontId="6" type="noConversion"/>
  </si>
  <si>
    <r>
      <rPr>
        <sz val="15"/>
        <rFont val="新細明體"/>
        <family val="1"/>
        <charset val="136"/>
      </rPr>
      <t>表</t>
    </r>
    <r>
      <rPr>
        <sz val="15"/>
        <rFont val="Times New Roman"/>
        <family val="1"/>
      </rPr>
      <t xml:space="preserve">2-2-3   </t>
    </r>
    <r>
      <rPr>
        <sz val="15"/>
        <rFont val="新細明體"/>
        <family val="1"/>
        <charset val="136"/>
      </rPr>
      <t>近</t>
    </r>
    <r>
      <rPr>
        <sz val="15"/>
        <rFont val="Times New Roman"/>
        <family val="1"/>
      </rPr>
      <t>10</t>
    </r>
    <r>
      <rPr>
        <sz val="15"/>
        <rFont val="新細明體"/>
        <family val="1"/>
        <charset val="136"/>
      </rPr>
      <t>年地方檢察署執行裁判確定有罪主要罪名</t>
    </r>
    <phoneticPr fontId="6" type="noConversion"/>
  </si>
  <si>
    <r>
      <rPr>
        <sz val="15"/>
        <rFont val="新細明體"/>
        <family val="1"/>
        <charset val="136"/>
      </rPr>
      <t>表</t>
    </r>
    <r>
      <rPr>
        <sz val="15"/>
        <rFont val="Times New Roman"/>
        <family val="1"/>
      </rPr>
      <t xml:space="preserve">2-2-4   </t>
    </r>
    <r>
      <rPr>
        <sz val="15"/>
        <rFont val="新細明體"/>
        <family val="1"/>
        <charset val="136"/>
      </rPr>
      <t>近</t>
    </r>
    <r>
      <rPr>
        <sz val="15"/>
        <rFont val="Times New Roman"/>
        <family val="1"/>
      </rPr>
      <t>10</t>
    </r>
    <r>
      <rPr>
        <sz val="15"/>
        <rFont val="新細明體"/>
        <family val="1"/>
        <charset val="136"/>
      </rPr>
      <t>年地方檢察署執行裁判確定有罪者之性別與年齡</t>
    </r>
    <phoneticPr fontId="6" type="noConversion"/>
  </si>
  <si>
    <r>
      <rPr>
        <sz val="15"/>
        <rFont val="新細明體"/>
        <family val="1"/>
        <charset val="136"/>
      </rPr>
      <t>表</t>
    </r>
    <r>
      <rPr>
        <sz val="15"/>
        <rFont val="Times New Roman"/>
        <family val="1"/>
      </rPr>
      <t xml:space="preserve">2-2-5    </t>
    </r>
    <r>
      <rPr>
        <sz val="15"/>
        <rFont val="新細明體"/>
        <family val="1"/>
        <charset val="136"/>
      </rPr>
      <t>近</t>
    </r>
    <r>
      <rPr>
        <sz val="15"/>
        <rFont val="Times New Roman"/>
        <family val="1"/>
      </rPr>
      <t>10</t>
    </r>
    <r>
      <rPr>
        <sz val="15"/>
        <rFont val="新細明體"/>
        <family val="1"/>
        <charset val="136"/>
      </rPr>
      <t>年地方檢察署執行裁判確定有罪者之性別與教育程度</t>
    </r>
    <phoneticPr fontId="6" type="noConversion"/>
  </si>
  <si>
    <r>
      <rPr>
        <sz val="16"/>
        <rFont val="新細明體"/>
        <family val="1"/>
        <charset val="136"/>
      </rPr>
      <t>表</t>
    </r>
    <r>
      <rPr>
        <sz val="16"/>
        <rFont val="Times New Roman"/>
        <family val="1"/>
      </rPr>
      <t>2-2-6</t>
    </r>
    <r>
      <rPr>
        <sz val="16"/>
        <rFont val="新細明體"/>
        <family val="1"/>
        <charset val="136"/>
      </rPr>
      <t>　近</t>
    </r>
    <r>
      <rPr>
        <sz val="16"/>
        <rFont val="Times New Roman"/>
        <family val="1"/>
      </rPr>
      <t>10</t>
    </r>
    <r>
      <rPr>
        <sz val="16"/>
        <rFont val="新細明體"/>
        <family val="1"/>
        <charset val="136"/>
      </rPr>
      <t>年地方檢察署辦理認罪協商案件統計</t>
    </r>
    <phoneticPr fontId="6" type="noConversion"/>
  </si>
  <si>
    <r>
      <rPr>
        <sz val="15"/>
        <rFont val="新細明體"/>
        <family val="1"/>
        <charset val="136"/>
      </rPr>
      <t>表</t>
    </r>
    <r>
      <rPr>
        <sz val="15"/>
        <rFont val="Times New Roman"/>
        <family val="1"/>
      </rPr>
      <t xml:space="preserve">2-2-7   </t>
    </r>
    <r>
      <rPr>
        <sz val="15"/>
        <rFont val="新細明體"/>
        <family val="1"/>
        <charset val="136"/>
      </rPr>
      <t>近</t>
    </r>
    <r>
      <rPr>
        <sz val="15"/>
        <rFont val="Times New Roman"/>
        <family val="1"/>
      </rPr>
      <t>10</t>
    </r>
    <r>
      <rPr>
        <sz val="15"/>
        <rFont val="新細明體"/>
        <family val="1"/>
        <charset val="136"/>
      </rPr>
      <t>年地方檢察署執行裁判確定案件中宣告緩刑人數及緩刑期間</t>
    </r>
    <phoneticPr fontId="6" type="noConversion"/>
  </si>
  <si>
    <r>
      <rPr>
        <sz val="15"/>
        <rFont val="新細明體"/>
        <family val="1"/>
        <charset val="136"/>
      </rPr>
      <t>表</t>
    </r>
    <r>
      <rPr>
        <sz val="15"/>
        <rFont val="Times New Roman"/>
        <family val="1"/>
      </rPr>
      <t>2-2-8</t>
    </r>
    <r>
      <rPr>
        <sz val="15"/>
        <rFont val="新細明體"/>
        <family val="1"/>
        <charset val="136"/>
      </rPr>
      <t>　近</t>
    </r>
    <r>
      <rPr>
        <sz val="15"/>
        <rFont val="Times New Roman"/>
        <family val="1"/>
      </rPr>
      <t>10</t>
    </r>
    <r>
      <rPr>
        <sz val="15"/>
        <rFont val="新細明體"/>
        <family val="1"/>
        <charset val="136"/>
      </rPr>
      <t>年地方檢察署執行裁判確定案件中受緩刑宣告者之原判決刑名</t>
    </r>
    <phoneticPr fontId="6" type="noConversion"/>
  </si>
  <si>
    <r>
      <t xml:space="preserve">  </t>
    </r>
    <r>
      <rPr>
        <sz val="15"/>
        <rFont val="新細明體"/>
        <family val="1"/>
        <charset val="136"/>
      </rPr>
      <t>表</t>
    </r>
    <r>
      <rPr>
        <sz val="15"/>
        <rFont val="Times New Roman"/>
        <family val="1"/>
      </rPr>
      <t xml:space="preserve">2-2-9   </t>
    </r>
    <r>
      <rPr>
        <sz val="15"/>
        <rFont val="新細明體"/>
        <family val="1"/>
        <charset val="136"/>
      </rPr>
      <t>近</t>
    </r>
    <r>
      <rPr>
        <sz val="15"/>
        <rFont val="Times New Roman"/>
        <family val="1"/>
      </rPr>
      <t>10</t>
    </r>
    <r>
      <rPr>
        <sz val="15"/>
        <rFont val="新細明體"/>
        <family val="1"/>
        <charset val="136"/>
      </rPr>
      <t>年地方檢察署執行裁判確定案件中受緩刑宣告人數及撤銷緩刑原因</t>
    </r>
    <phoneticPr fontId="6" type="noConversion"/>
  </si>
  <si>
    <r>
      <rPr>
        <sz val="15"/>
        <rFont val="細明體"/>
        <family val="3"/>
        <charset val="136"/>
      </rPr>
      <t>表</t>
    </r>
    <r>
      <rPr>
        <sz val="15"/>
        <rFont val="Times New Roman"/>
        <family val="1"/>
      </rPr>
      <t>2-2-10</t>
    </r>
    <r>
      <rPr>
        <sz val="15"/>
        <rFont val="新細明體"/>
        <family val="1"/>
        <charset val="136"/>
      </rPr>
      <t>　近</t>
    </r>
    <r>
      <rPr>
        <sz val="15"/>
        <rFont val="Times New Roman"/>
        <family val="1"/>
      </rPr>
      <t>10</t>
    </r>
    <r>
      <rPr>
        <sz val="15"/>
        <rFont val="新細明體"/>
        <family val="1"/>
        <charset val="136"/>
      </rPr>
      <t>年地方檢察署執行裁判確定情形</t>
    </r>
    <phoneticPr fontId="75" type="noConversion"/>
  </si>
  <si>
    <r>
      <rPr>
        <sz val="15"/>
        <color theme="1"/>
        <rFont val="新細明體"/>
        <family val="1"/>
        <charset val="136"/>
      </rPr>
      <t>表</t>
    </r>
    <r>
      <rPr>
        <sz val="15"/>
        <color theme="1"/>
        <rFont val="Times New Roman"/>
        <family val="1"/>
      </rPr>
      <t xml:space="preserve">2-3-1   </t>
    </r>
    <r>
      <rPr>
        <sz val="15"/>
        <color theme="1"/>
        <rFont val="新細明體"/>
        <family val="1"/>
        <charset val="136"/>
      </rPr>
      <t>近</t>
    </r>
    <r>
      <rPr>
        <sz val="15"/>
        <color theme="1"/>
        <rFont val="Times New Roman"/>
        <family val="1"/>
      </rPr>
      <t>10</t>
    </r>
    <r>
      <rPr>
        <sz val="15"/>
        <color theme="1"/>
        <rFont val="新細明體"/>
        <family val="1"/>
        <charset val="136"/>
      </rPr>
      <t>年高等檢察署已執行生命刑</t>
    </r>
    <phoneticPr fontId="6" type="noConversion"/>
  </si>
  <si>
    <r>
      <rPr>
        <sz val="15"/>
        <rFont val="新細明體"/>
        <family val="1"/>
        <charset val="136"/>
      </rPr>
      <t>表</t>
    </r>
    <r>
      <rPr>
        <sz val="15"/>
        <rFont val="Times New Roman"/>
        <family val="1"/>
      </rPr>
      <t xml:space="preserve">2-3-2   </t>
    </r>
    <r>
      <rPr>
        <sz val="15"/>
        <rFont val="新細明體"/>
        <family val="1"/>
        <charset val="136"/>
      </rPr>
      <t>近</t>
    </r>
    <r>
      <rPr>
        <sz val="15"/>
        <rFont val="Times New Roman"/>
        <family val="1"/>
      </rPr>
      <t>10</t>
    </r>
    <r>
      <rPr>
        <sz val="15"/>
        <rFont val="新細明體"/>
        <family val="1"/>
        <charset val="136"/>
      </rPr>
      <t>年地方檢察署已執行自由刑</t>
    </r>
    <phoneticPr fontId="6" type="noConversion"/>
  </si>
  <si>
    <r>
      <rPr>
        <sz val="15"/>
        <rFont val="新細明體"/>
        <family val="1"/>
        <charset val="136"/>
      </rPr>
      <t>表</t>
    </r>
    <r>
      <rPr>
        <sz val="15"/>
        <rFont val="Times New Roman"/>
        <family val="1"/>
      </rPr>
      <t xml:space="preserve">2-3-3   </t>
    </r>
    <r>
      <rPr>
        <sz val="15"/>
        <rFont val="新細明體"/>
        <family val="1"/>
        <charset val="136"/>
      </rPr>
      <t>近</t>
    </r>
    <r>
      <rPr>
        <sz val="15"/>
        <rFont val="Times New Roman"/>
        <family val="1"/>
      </rPr>
      <t>5</t>
    </r>
    <r>
      <rPr>
        <sz val="15"/>
        <rFont val="新細明體"/>
        <family val="1"/>
        <charset val="136"/>
      </rPr>
      <t>年地方檢察署已執行有期徒刑刑名</t>
    </r>
    <phoneticPr fontId="6" type="noConversion"/>
  </si>
  <si>
    <r>
      <rPr>
        <sz val="15"/>
        <color theme="1"/>
        <rFont val="新細明體"/>
        <family val="1"/>
        <charset val="136"/>
      </rPr>
      <t>表</t>
    </r>
    <r>
      <rPr>
        <sz val="15"/>
        <color theme="1"/>
        <rFont val="Times New Roman"/>
        <family val="1"/>
      </rPr>
      <t>2-3-4    111</t>
    </r>
    <r>
      <rPr>
        <sz val="15"/>
        <color theme="1"/>
        <rFont val="新細明體"/>
        <family val="1"/>
        <charset val="136"/>
      </rPr>
      <t>年地方檢察署已執行拘役之主要罪名</t>
    </r>
    <phoneticPr fontId="6" type="noConversion"/>
  </si>
  <si>
    <r>
      <rPr>
        <sz val="15"/>
        <rFont val="新細明體"/>
        <family val="1"/>
        <charset val="136"/>
      </rPr>
      <t>表</t>
    </r>
    <r>
      <rPr>
        <sz val="15"/>
        <rFont val="Times New Roman"/>
        <family val="1"/>
      </rPr>
      <t>2-3-5</t>
    </r>
    <r>
      <rPr>
        <sz val="15"/>
        <rFont val="新細明體"/>
        <family val="1"/>
        <charset val="136"/>
      </rPr>
      <t>　近</t>
    </r>
    <r>
      <rPr>
        <sz val="15"/>
        <rFont val="Times New Roman"/>
        <family val="1"/>
      </rPr>
      <t>5</t>
    </r>
    <r>
      <rPr>
        <sz val="15"/>
        <rFont val="新細明體"/>
        <family val="1"/>
        <charset val="136"/>
      </rPr>
      <t>年地方檢察署已執行罰金人數</t>
    </r>
    <phoneticPr fontId="6" type="noConversion"/>
  </si>
  <si>
    <r>
      <rPr>
        <sz val="15"/>
        <rFont val="新細明體"/>
        <family val="1"/>
        <charset val="136"/>
      </rPr>
      <t>表</t>
    </r>
    <r>
      <rPr>
        <sz val="15"/>
        <rFont val="Times New Roman"/>
        <family val="1"/>
      </rPr>
      <t xml:space="preserve">2-3-6   </t>
    </r>
    <r>
      <rPr>
        <sz val="15"/>
        <rFont val="新細明體"/>
        <family val="1"/>
        <charset val="136"/>
      </rPr>
      <t>近</t>
    </r>
    <r>
      <rPr>
        <sz val="15"/>
        <rFont val="Times New Roman"/>
        <family val="1"/>
      </rPr>
      <t>10</t>
    </r>
    <r>
      <rPr>
        <sz val="15"/>
        <rFont val="新細明體"/>
        <family val="1"/>
        <charset val="136"/>
      </rPr>
      <t>年地方檢察署執行裁判確定保安處分情形</t>
    </r>
    <phoneticPr fontId="6" type="noConversion"/>
  </si>
  <si>
    <r>
      <rPr>
        <sz val="15"/>
        <rFont val="新細明體"/>
        <family val="1"/>
        <charset val="136"/>
      </rPr>
      <t>表</t>
    </r>
    <r>
      <rPr>
        <sz val="15"/>
        <rFont val="Times New Roman"/>
        <family val="1"/>
      </rPr>
      <t xml:space="preserve">2-3-7    </t>
    </r>
    <r>
      <rPr>
        <sz val="15"/>
        <rFont val="新細明體"/>
        <family val="1"/>
        <charset val="136"/>
      </rPr>
      <t>近</t>
    </r>
    <r>
      <rPr>
        <sz val="15"/>
        <rFont val="Times New Roman"/>
        <family val="1"/>
      </rPr>
      <t>10</t>
    </r>
    <r>
      <rPr>
        <sz val="15"/>
        <rFont val="新細明體"/>
        <family val="1"/>
        <charset val="136"/>
      </rPr>
      <t>年地方檢察署執行經法院判決確定應沒收犯罪所得</t>
    </r>
    <phoneticPr fontId="6" type="noConversion"/>
  </si>
  <si>
    <r>
      <rPr>
        <sz val="15"/>
        <rFont val="新細明體"/>
        <family val="1"/>
        <charset val="136"/>
      </rPr>
      <t>表</t>
    </r>
    <r>
      <rPr>
        <sz val="15"/>
        <rFont val="Times New Roman"/>
        <family val="1"/>
      </rPr>
      <t>2-4-1</t>
    </r>
    <r>
      <rPr>
        <sz val="15"/>
        <rFont val="新細明體"/>
        <family val="1"/>
        <charset val="136"/>
      </rPr>
      <t>　近</t>
    </r>
    <r>
      <rPr>
        <sz val="15"/>
        <rFont val="Times New Roman"/>
        <family val="1"/>
      </rPr>
      <t>10</t>
    </r>
    <r>
      <rPr>
        <sz val="15"/>
        <rFont val="新細明體"/>
        <family val="1"/>
        <charset val="136"/>
      </rPr>
      <t>年矯正機關收容人數</t>
    </r>
    <phoneticPr fontId="6" type="noConversion"/>
  </si>
  <si>
    <r>
      <rPr>
        <sz val="15"/>
        <rFont val="新細明體"/>
        <family val="1"/>
        <charset val="136"/>
      </rPr>
      <t>表</t>
    </r>
    <r>
      <rPr>
        <sz val="15"/>
        <rFont val="Times New Roman"/>
        <family val="1"/>
      </rPr>
      <t>2-4-2</t>
    </r>
    <r>
      <rPr>
        <sz val="15"/>
        <rFont val="新細明體"/>
        <family val="1"/>
        <charset val="136"/>
      </rPr>
      <t>　近</t>
    </r>
    <r>
      <rPr>
        <sz val="15"/>
        <rFont val="Times New Roman"/>
        <family val="1"/>
      </rPr>
      <t>10</t>
    </r>
    <r>
      <rPr>
        <sz val="15"/>
        <rFont val="新細明體"/>
        <family val="1"/>
        <charset val="136"/>
      </rPr>
      <t>年監獄新入監受刑人人數</t>
    </r>
    <phoneticPr fontId="6" type="noConversion"/>
  </si>
  <si>
    <r>
      <rPr>
        <sz val="15"/>
        <rFont val="細明體"/>
        <family val="3"/>
        <charset val="136"/>
      </rPr>
      <t>表</t>
    </r>
    <r>
      <rPr>
        <sz val="15"/>
        <rFont val="Times New Roman"/>
        <family val="1"/>
      </rPr>
      <t>2-4-5</t>
    </r>
    <r>
      <rPr>
        <sz val="15"/>
        <rFont val="細明體"/>
        <family val="3"/>
        <charset val="136"/>
      </rPr>
      <t>　近</t>
    </r>
    <r>
      <rPr>
        <sz val="15"/>
        <rFont val="Times New Roman"/>
        <family val="1"/>
      </rPr>
      <t>5</t>
    </r>
    <r>
      <rPr>
        <sz val="15"/>
        <rFont val="細明體"/>
        <family val="3"/>
        <charset val="136"/>
      </rPr>
      <t>年監獄新入監受刑人前十大罪名</t>
    </r>
    <phoneticPr fontId="6" type="noConversion"/>
  </si>
  <si>
    <r>
      <rPr>
        <sz val="15"/>
        <rFont val="細明體"/>
        <family val="3"/>
        <charset val="136"/>
      </rPr>
      <t>表</t>
    </r>
    <r>
      <rPr>
        <sz val="15"/>
        <rFont val="Times New Roman"/>
        <family val="1"/>
      </rPr>
      <t>2-4-6</t>
    </r>
    <r>
      <rPr>
        <sz val="15"/>
        <rFont val="細明體"/>
        <family val="3"/>
        <charset val="136"/>
      </rPr>
      <t>　近</t>
    </r>
    <r>
      <rPr>
        <sz val="15"/>
        <rFont val="Times New Roman"/>
        <family val="1"/>
      </rPr>
      <t>5</t>
    </r>
    <r>
      <rPr>
        <sz val="15"/>
        <rFont val="細明體"/>
        <family val="3"/>
        <charset val="136"/>
      </rPr>
      <t>年監獄新入監受刑人罪名</t>
    </r>
    <phoneticPr fontId="16" type="noConversion"/>
  </si>
  <si>
    <r>
      <rPr>
        <sz val="15"/>
        <rFont val="新細明體"/>
        <family val="1"/>
        <charset val="136"/>
      </rPr>
      <t>表</t>
    </r>
    <r>
      <rPr>
        <sz val="15"/>
        <rFont val="Times New Roman"/>
        <family val="1"/>
      </rPr>
      <t>2-4-7</t>
    </r>
    <r>
      <rPr>
        <sz val="15"/>
        <rFont val="新細明體"/>
        <family val="1"/>
        <charset val="136"/>
      </rPr>
      <t>　近</t>
    </r>
    <r>
      <rPr>
        <sz val="15"/>
        <rFont val="Times New Roman"/>
        <family val="1"/>
      </rPr>
      <t>10</t>
    </r>
    <r>
      <rPr>
        <sz val="15"/>
        <rFont val="新細明體"/>
        <family val="1"/>
        <charset val="136"/>
      </rPr>
      <t>年監獄新入監、在監受刑人刑名</t>
    </r>
    <phoneticPr fontId="6" type="noConversion"/>
  </si>
  <si>
    <r>
      <rPr>
        <sz val="14"/>
        <rFont val="新細明體"/>
        <family val="1"/>
        <charset val="136"/>
      </rPr>
      <t>表</t>
    </r>
    <r>
      <rPr>
        <sz val="14"/>
        <rFont val="Times New Roman"/>
        <family val="1"/>
      </rPr>
      <t>2-4-8</t>
    </r>
    <r>
      <rPr>
        <sz val="14"/>
        <rFont val="新細明體"/>
        <family val="1"/>
        <charset val="136"/>
      </rPr>
      <t>　近</t>
    </r>
    <r>
      <rPr>
        <sz val="14"/>
        <rFont val="Times New Roman"/>
        <family val="1"/>
      </rPr>
      <t>10</t>
    </r>
    <r>
      <rPr>
        <sz val="14"/>
        <rFont val="新細明體"/>
        <family val="1"/>
        <charset val="136"/>
      </rPr>
      <t>年監獄辦理假釋情形</t>
    </r>
    <phoneticPr fontId="6" type="noConversion"/>
  </si>
  <si>
    <r>
      <rPr>
        <sz val="14"/>
        <rFont val="新細明體"/>
        <family val="1"/>
        <charset val="136"/>
      </rPr>
      <t>表</t>
    </r>
    <r>
      <rPr>
        <sz val="14"/>
        <rFont val="Times New Roman"/>
        <family val="1"/>
      </rPr>
      <t>2-4-9</t>
    </r>
    <r>
      <rPr>
        <sz val="14"/>
        <rFont val="新細明體"/>
        <family val="1"/>
        <charset val="136"/>
      </rPr>
      <t>　近</t>
    </r>
    <r>
      <rPr>
        <sz val="14"/>
        <rFont val="Times New Roman"/>
        <family val="1"/>
      </rPr>
      <t>10</t>
    </r>
    <r>
      <rPr>
        <sz val="14"/>
        <rFont val="新細明體"/>
        <family val="1"/>
        <charset val="136"/>
      </rPr>
      <t>年監獄假釋出獄受刑人撤銷假釋情形</t>
    </r>
    <phoneticPr fontId="32" type="noConversion"/>
  </si>
  <si>
    <r>
      <rPr>
        <sz val="15"/>
        <rFont val="新細明體"/>
        <family val="1"/>
        <charset val="136"/>
      </rPr>
      <t>表</t>
    </r>
    <r>
      <rPr>
        <sz val="15"/>
        <rFont val="Times New Roman"/>
        <family val="1"/>
      </rPr>
      <t>2-4-10</t>
    </r>
    <r>
      <rPr>
        <sz val="15"/>
        <rFont val="新細明體"/>
        <family val="1"/>
        <charset val="136"/>
      </rPr>
      <t>　近</t>
    </r>
    <r>
      <rPr>
        <sz val="15"/>
        <rFont val="Times New Roman"/>
        <family val="1"/>
      </rPr>
      <t>5</t>
    </r>
    <r>
      <rPr>
        <sz val="15"/>
        <rFont val="新細明體"/>
        <family val="1"/>
        <charset val="136"/>
      </rPr>
      <t>年監獄受刑人實際出獄人數</t>
    </r>
    <phoneticPr fontId="6" type="noConversion"/>
  </si>
  <si>
    <r>
      <rPr>
        <sz val="15"/>
        <rFont val="新細明體"/>
        <family val="1"/>
        <charset val="136"/>
      </rPr>
      <t>表</t>
    </r>
    <r>
      <rPr>
        <sz val="15"/>
        <rFont val="Times New Roman"/>
        <family val="1"/>
      </rPr>
      <t>2-4-11</t>
    </r>
    <r>
      <rPr>
        <sz val="15"/>
        <rFont val="新細明體"/>
        <family val="1"/>
        <charset val="136"/>
      </rPr>
      <t>　近</t>
    </r>
    <r>
      <rPr>
        <sz val="15"/>
        <rFont val="Times New Roman"/>
        <family val="1"/>
      </rPr>
      <t>5</t>
    </r>
    <r>
      <rPr>
        <sz val="15"/>
        <rFont val="新細明體"/>
        <family val="1"/>
        <charset val="136"/>
      </rPr>
      <t>年受刑人出獄後再犯罪情形</t>
    </r>
    <phoneticPr fontId="32" type="noConversion"/>
  </si>
  <si>
    <r>
      <rPr>
        <sz val="15"/>
        <rFont val="新細明體"/>
        <family val="1"/>
        <charset val="136"/>
      </rPr>
      <t>表</t>
    </r>
    <r>
      <rPr>
        <sz val="15"/>
        <rFont val="Times New Roman"/>
        <family val="1"/>
      </rPr>
      <t xml:space="preserve"> 2-4-12</t>
    </r>
    <r>
      <rPr>
        <sz val="15"/>
        <rFont val="新細明體"/>
        <family val="1"/>
        <charset val="136"/>
      </rPr>
      <t>　近</t>
    </r>
    <r>
      <rPr>
        <sz val="15"/>
        <rFont val="Times New Roman"/>
        <family val="1"/>
      </rPr>
      <t>10</t>
    </r>
    <r>
      <rPr>
        <sz val="15"/>
        <rFont val="新細明體"/>
        <family val="1"/>
        <charset val="136"/>
      </rPr>
      <t>年新入所受觀察勒戒人數</t>
    </r>
    <phoneticPr fontId="68" type="noConversion"/>
  </si>
  <si>
    <r>
      <rPr>
        <sz val="15"/>
        <rFont val="新細明體"/>
        <family val="1"/>
        <charset val="136"/>
      </rPr>
      <t>表</t>
    </r>
    <r>
      <rPr>
        <sz val="15"/>
        <rFont val="Times New Roman"/>
        <family val="1"/>
      </rPr>
      <t xml:space="preserve"> 2-4-13</t>
    </r>
    <r>
      <rPr>
        <sz val="15"/>
        <rFont val="新細明體"/>
        <family val="1"/>
        <charset val="136"/>
      </rPr>
      <t>　近</t>
    </r>
    <r>
      <rPr>
        <sz val="15"/>
        <rFont val="Times New Roman"/>
        <family val="1"/>
      </rPr>
      <t>10</t>
    </r>
    <r>
      <rPr>
        <sz val="15"/>
        <rFont val="新細明體"/>
        <family val="1"/>
        <charset val="136"/>
      </rPr>
      <t>年新入所受戒治人人數</t>
    </r>
    <phoneticPr fontId="6" type="noConversion"/>
  </si>
  <si>
    <r>
      <rPr>
        <sz val="15"/>
        <rFont val="新細明體"/>
        <family val="1"/>
        <charset val="136"/>
      </rPr>
      <t>表</t>
    </r>
    <r>
      <rPr>
        <sz val="15"/>
        <rFont val="Times New Roman"/>
        <family val="1"/>
      </rPr>
      <t>2-4-14</t>
    </r>
    <r>
      <rPr>
        <sz val="15"/>
        <rFont val="新細明體"/>
        <family val="1"/>
        <charset val="136"/>
      </rPr>
      <t>　近</t>
    </r>
    <r>
      <rPr>
        <sz val="15"/>
        <rFont val="Times New Roman"/>
        <family val="1"/>
      </rPr>
      <t>10</t>
    </r>
    <r>
      <rPr>
        <sz val="15"/>
        <rFont val="新細明體"/>
        <family val="1"/>
        <charset val="136"/>
      </rPr>
      <t>年地方檢察署保護管束案件收結情形</t>
    </r>
    <phoneticPr fontId="48" type="noConversion"/>
  </si>
  <si>
    <r>
      <rPr>
        <sz val="14"/>
        <rFont val="新細明體"/>
        <family val="1"/>
        <charset val="136"/>
      </rPr>
      <t>表</t>
    </r>
    <r>
      <rPr>
        <sz val="14"/>
        <rFont val="Times New Roman"/>
        <family val="1"/>
      </rPr>
      <t>2-4-15</t>
    </r>
    <r>
      <rPr>
        <sz val="14"/>
        <rFont val="新細明體"/>
        <family val="1"/>
        <charset val="136"/>
      </rPr>
      <t>　近</t>
    </r>
    <r>
      <rPr>
        <sz val="14"/>
        <rFont val="Times New Roman"/>
        <family val="1"/>
      </rPr>
      <t>10</t>
    </r>
    <r>
      <rPr>
        <sz val="14"/>
        <rFont val="新細明體"/>
        <family val="1"/>
        <charset val="136"/>
      </rPr>
      <t>年地方檢察署保護管束案件執行與輔導情形</t>
    </r>
    <phoneticPr fontId="6" type="noConversion"/>
  </si>
  <si>
    <r>
      <rPr>
        <sz val="15"/>
        <color theme="1"/>
        <rFont val="新細明體"/>
        <family val="1"/>
        <charset val="136"/>
      </rPr>
      <t>表</t>
    </r>
    <r>
      <rPr>
        <sz val="15"/>
        <color theme="1"/>
        <rFont val="Times New Roman"/>
        <family val="1"/>
      </rPr>
      <t>2-4-16</t>
    </r>
    <r>
      <rPr>
        <sz val="15"/>
        <color theme="1"/>
        <rFont val="新細明體"/>
        <family val="1"/>
        <charset val="136"/>
      </rPr>
      <t>　近</t>
    </r>
    <r>
      <rPr>
        <sz val="15"/>
        <color theme="1"/>
        <rFont val="Times New Roman"/>
        <family val="1"/>
      </rPr>
      <t>10</t>
    </r>
    <r>
      <rPr>
        <sz val="15"/>
        <color theme="1"/>
        <rFont val="新細明體"/>
        <family val="1"/>
        <charset val="136"/>
      </rPr>
      <t>年地方檢察署附條件緩刑之社區處遇案件收結情形</t>
    </r>
    <phoneticPr fontId="16" type="noConversion"/>
  </si>
  <si>
    <r>
      <rPr>
        <sz val="15"/>
        <rFont val="新細明體"/>
        <family val="1"/>
        <charset val="136"/>
      </rPr>
      <t>表</t>
    </r>
    <r>
      <rPr>
        <sz val="15"/>
        <rFont val="Times New Roman"/>
        <family val="1"/>
      </rPr>
      <t xml:space="preserve">2-1-17    </t>
    </r>
    <r>
      <rPr>
        <sz val="15"/>
        <rFont val="新細明體"/>
        <family val="1"/>
        <charset val="136"/>
      </rPr>
      <t>近</t>
    </r>
    <r>
      <rPr>
        <sz val="15"/>
        <rFont val="Times New Roman"/>
        <family val="1"/>
      </rPr>
      <t>10</t>
    </r>
    <r>
      <rPr>
        <sz val="15"/>
        <rFont val="新細明體"/>
        <family val="1"/>
        <charset val="136"/>
      </rPr>
      <t>年地方檢察署緩起訴處分金指定支付對象</t>
    </r>
    <phoneticPr fontId="6" type="noConversion"/>
  </si>
  <si>
    <r>
      <rPr>
        <sz val="14"/>
        <rFont val="新細明體"/>
        <family val="1"/>
        <charset val="136"/>
      </rPr>
      <t>表</t>
    </r>
    <r>
      <rPr>
        <sz val="14"/>
        <rFont val="Times New Roman"/>
        <family val="1"/>
      </rPr>
      <t>2-4-17</t>
    </r>
    <r>
      <rPr>
        <sz val="14"/>
        <rFont val="新細明體"/>
        <family val="1"/>
        <charset val="136"/>
      </rPr>
      <t>　近</t>
    </r>
    <r>
      <rPr>
        <sz val="14"/>
        <rFont val="Times New Roman"/>
        <family val="1"/>
      </rPr>
      <t>10</t>
    </r>
    <r>
      <rPr>
        <sz val="14"/>
        <rFont val="新細明體"/>
        <family val="1"/>
        <charset val="136"/>
      </rPr>
      <t>年地方檢察署緩起訴社區處遇案件收結情形</t>
    </r>
    <phoneticPr fontId="6" type="noConversion"/>
  </si>
  <si>
    <r>
      <rPr>
        <sz val="13"/>
        <rFont val="新細明體"/>
        <family val="1"/>
        <charset val="136"/>
      </rPr>
      <t>表</t>
    </r>
    <r>
      <rPr>
        <sz val="13"/>
        <rFont val="Times New Roman"/>
        <family val="1"/>
      </rPr>
      <t>2-4-18</t>
    </r>
    <r>
      <rPr>
        <sz val="13"/>
        <rFont val="新細明體"/>
        <family val="1"/>
        <charset val="136"/>
      </rPr>
      <t>　近</t>
    </r>
    <r>
      <rPr>
        <sz val="13"/>
        <rFont val="Times New Roman"/>
        <family val="1"/>
      </rPr>
      <t>10</t>
    </r>
    <r>
      <rPr>
        <sz val="13"/>
        <rFont val="新細明體"/>
        <family val="1"/>
        <charset val="136"/>
      </rPr>
      <t>年地方檢察署緩起訴必要命令及戒癮治療處分案件執行情形</t>
    </r>
    <phoneticPr fontId="6" type="noConversion"/>
  </si>
  <si>
    <r>
      <rPr>
        <sz val="14"/>
        <rFont val="新細明體"/>
        <family val="1"/>
        <charset val="136"/>
      </rPr>
      <t>表</t>
    </r>
    <r>
      <rPr>
        <sz val="14"/>
        <rFont val="Times New Roman"/>
        <family val="1"/>
      </rPr>
      <t>2-4-19</t>
    </r>
    <r>
      <rPr>
        <sz val="14"/>
        <rFont val="新細明體"/>
        <family val="1"/>
        <charset val="136"/>
      </rPr>
      <t>　近</t>
    </r>
    <r>
      <rPr>
        <sz val="14"/>
        <rFont val="Times New Roman"/>
        <family val="1"/>
      </rPr>
      <t>10</t>
    </r>
    <r>
      <rPr>
        <sz val="14"/>
        <rFont val="新細明體"/>
        <family val="1"/>
        <charset val="136"/>
      </rPr>
      <t>年地方檢察署觀護易服社會勞動案件辦理情形</t>
    </r>
    <phoneticPr fontId="6" type="noConversion"/>
  </si>
  <si>
    <r>
      <rPr>
        <sz val="15"/>
        <rFont val="新細明體"/>
        <family val="1"/>
        <charset val="136"/>
      </rPr>
      <t>表</t>
    </r>
    <r>
      <rPr>
        <sz val="15"/>
        <rFont val="Times New Roman"/>
        <family val="1"/>
      </rPr>
      <t>2-4-20</t>
    </r>
    <r>
      <rPr>
        <sz val="15"/>
        <rFont val="新細明體"/>
        <family val="1"/>
        <charset val="136"/>
      </rPr>
      <t>　近</t>
    </r>
    <r>
      <rPr>
        <sz val="15"/>
        <rFont val="Times New Roman"/>
        <family val="1"/>
      </rPr>
      <t>10</t>
    </r>
    <r>
      <rPr>
        <sz val="15"/>
        <rFont val="新細明體"/>
        <family val="1"/>
        <charset val="136"/>
      </rPr>
      <t>年更生保護情形</t>
    </r>
    <phoneticPr fontId="6" type="noConversion"/>
  </si>
  <si>
    <r>
      <rPr>
        <sz val="15"/>
        <color theme="1"/>
        <rFont val="新細明體"/>
        <family val="1"/>
        <charset val="136"/>
      </rPr>
      <t>表</t>
    </r>
    <r>
      <rPr>
        <sz val="15"/>
        <color theme="1"/>
        <rFont val="Times New Roman"/>
        <family val="1"/>
      </rPr>
      <t>2-5-1</t>
    </r>
    <r>
      <rPr>
        <sz val="15"/>
        <color theme="1"/>
        <rFont val="新細明體"/>
        <family val="1"/>
        <charset val="136"/>
      </rPr>
      <t>　近</t>
    </r>
    <r>
      <rPr>
        <sz val="15"/>
        <color theme="1"/>
        <rFont val="Times New Roman"/>
        <family val="1"/>
      </rPr>
      <t>10</t>
    </r>
    <r>
      <rPr>
        <sz val="15"/>
        <color theme="1"/>
        <rFont val="新細明體"/>
        <family val="1"/>
        <charset val="136"/>
      </rPr>
      <t>年地方檢察署執行涉外案件裁判確定人數</t>
    </r>
    <phoneticPr fontId="6" type="noConversion"/>
  </si>
  <si>
    <r>
      <rPr>
        <sz val="15"/>
        <rFont val="新細明體"/>
        <family val="1"/>
        <charset val="136"/>
      </rPr>
      <t>表</t>
    </r>
    <r>
      <rPr>
        <sz val="15"/>
        <rFont val="Times New Roman"/>
        <family val="1"/>
      </rPr>
      <t>2-5-2</t>
    </r>
    <r>
      <rPr>
        <sz val="15"/>
        <rFont val="新細明體"/>
        <family val="1"/>
        <charset val="136"/>
      </rPr>
      <t>　近</t>
    </r>
    <r>
      <rPr>
        <sz val="15"/>
        <rFont val="Times New Roman"/>
        <family val="1"/>
      </rPr>
      <t>10</t>
    </r>
    <r>
      <rPr>
        <sz val="15"/>
        <rFont val="新細明體"/>
        <family val="1"/>
        <charset val="136"/>
      </rPr>
      <t>年地方檢察署執行涉外案件裁判確定有罪人數</t>
    </r>
    <phoneticPr fontId="6" type="noConversion"/>
  </si>
  <si>
    <r>
      <rPr>
        <b/>
        <sz val="12"/>
        <color theme="1"/>
        <rFont val="新細明體"/>
        <family val="1"/>
        <charset val="136"/>
      </rPr>
      <t>「中華民國一一一年犯罪狀況及其分析」第二篇表次</t>
    </r>
    <phoneticPr fontId="22" type="noConversion"/>
  </si>
  <si>
    <r>
      <rPr>
        <sz val="15"/>
        <rFont val="新細明體"/>
        <family val="1"/>
        <charset val="136"/>
      </rPr>
      <t>表</t>
    </r>
    <r>
      <rPr>
        <sz val="15"/>
        <rFont val="Times New Roman"/>
        <family val="1"/>
      </rPr>
      <t xml:space="preserve">2-2-3   </t>
    </r>
    <r>
      <rPr>
        <sz val="15"/>
        <rFont val="新細明體"/>
        <family val="1"/>
        <charset val="136"/>
      </rPr>
      <t>近</t>
    </r>
    <r>
      <rPr>
        <sz val="15"/>
        <rFont val="Times New Roman"/>
        <family val="1"/>
      </rPr>
      <t>10</t>
    </r>
    <r>
      <rPr>
        <sz val="15"/>
        <rFont val="新細明體"/>
        <family val="1"/>
        <charset val="136"/>
      </rPr>
      <t>年地方檢察署執行裁判確定有罪主要罪名（女性）</t>
    </r>
    <phoneticPr fontId="6" type="noConversion"/>
  </si>
  <si>
    <r>
      <rPr>
        <sz val="15"/>
        <rFont val="新細明體"/>
        <family val="1"/>
        <charset val="136"/>
      </rPr>
      <t>表</t>
    </r>
    <r>
      <rPr>
        <sz val="15"/>
        <rFont val="Times New Roman"/>
        <family val="1"/>
      </rPr>
      <t xml:space="preserve">2-2-3   </t>
    </r>
    <r>
      <rPr>
        <sz val="15"/>
        <rFont val="新細明體"/>
        <family val="1"/>
        <charset val="136"/>
      </rPr>
      <t>近</t>
    </r>
    <r>
      <rPr>
        <sz val="15"/>
        <rFont val="Times New Roman"/>
        <family val="1"/>
      </rPr>
      <t>10</t>
    </r>
    <r>
      <rPr>
        <sz val="15"/>
        <rFont val="新細明體"/>
        <family val="1"/>
        <charset val="136"/>
      </rPr>
      <t>年地方檢察署執行裁判確定有罪主要罪名（男性）</t>
    </r>
    <phoneticPr fontId="6" type="noConversion"/>
  </si>
  <si>
    <t>表2-2-3　近10年地方檢察署執行裁判確定有罪主要罪名（男性）</t>
  </si>
  <si>
    <t>表2-2-3　近10年地方檢察署執行裁判確定有罪主要罪名（女性）</t>
  </si>
  <si>
    <r>
      <rPr>
        <sz val="12"/>
        <color rgb="FF002060"/>
        <rFont val="新細明體"/>
        <family val="2"/>
        <charset val="136"/>
      </rPr>
      <t>表</t>
    </r>
    <r>
      <rPr>
        <sz val="12"/>
        <color rgb="FF002060"/>
        <rFont val="Times New Roman"/>
        <family val="1"/>
      </rPr>
      <t>2-1-1</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年地方檢察署新收刑事偵查案件之案件來源</t>
    </r>
  </si>
  <si>
    <r>
      <rPr>
        <sz val="12"/>
        <color rgb="FF002060"/>
        <rFont val="新細明體"/>
        <family val="2"/>
        <charset val="136"/>
      </rPr>
      <t>表</t>
    </r>
    <r>
      <rPr>
        <sz val="12"/>
        <color rgb="FF002060"/>
        <rFont val="Times New Roman"/>
        <family val="1"/>
      </rPr>
      <t>2-1-2</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年地方檢察署新收自動檢舉案件數</t>
    </r>
  </si>
  <si>
    <r>
      <rPr>
        <sz val="12"/>
        <color rgb="FF002060"/>
        <rFont val="新細明體"/>
        <family val="2"/>
        <charset val="136"/>
      </rPr>
      <t>表</t>
    </r>
    <r>
      <rPr>
        <sz val="12"/>
        <color rgb="FF002060"/>
        <rFont val="Times New Roman"/>
        <family val="1"/>
      </rPr>
      <t>2-1-3</t>
    </r>
    <r>
      <rPr>
        <sz val="12"/>
        <color rgb="FF002060"/>
        <rFont val="新細明體"/>
        <family val="2"/>
        <charset val="136"/>
      </rPr>
      <t>　近</t>
    </r>
    <r>
      <rPr>
        <sz val="12"/>
        <color rgb="FF002060"/>
        <rFont val="Times New Roman"/>
        <family val="1"/>
      </rPr>
      <t>5</t>
    </r>
    <r>
      <rPr>
        <sz val="12"/>
        <color rgb="FF002060"/>
        <rFont val="新細明體"/>
        <family val="2"/>
        <charset val="136"/>
      </rPr>
      <t>年地方檢察署新收自動檢舉案件主要罪名</t>
    </r>
  </si>
  <si>
    <r>
      <rPr>
        <sz val="12"/>
        <color rgb="FF002060"/>
        <rFont val="新細明體"/>
        <family val="2"/>
        <charset val="136"/>
      </rPr>
      <t>表</t>
    </r>
    <r>
      <rPr>
        <sz val="12"/>
        <color rgb="FF002060"/>
        <rFont val="Times New Roman"/>
        <family val="1"/>
      </rPr>
      <t>2-1-4</t>
    </r>
    <r>
      <rPr>
        <sz val="12"/>
        <color rgb="FF002060"/>
        <rFont val="新細明體"/>
        <family val="2"/>
        <charset val="136"/>
      </rPr>
      <t>　近</t>
    </r>
    <r>
      <rPr>
        <sz val="12"/>
        <color rgb="FF002060"/>
        <rFont val="Times New Roman"/>
        <family val="1"/>
      </rPr>
      <t>6</t>
    </r>
    <r>
      <rPr>
        <sz val="12"/>
        <color rgb="FF002060"/>
        <rFont val="新細明體"/>
        <family val="2"/>
        <charset val="136"/>
      </rPr>
      <t>年地方檢察署新收刑事偵查案件數比較</t>
    </r>
  </si>
  <si>
    <r>
      <rPr>
        <sz val="12"/>
        <color rgb="FF002060"/>
        <rFont val="新細明體"/>
        <family val="2"/>
        <charset val="136"/>
      </rPr>
      <t>表</t>
    </r>
    <r>
      <rPr>
        <sz val="12"/>
        <color rgb="FF002060"/>
        <rFont val="Times New Roman"/>
        <family val="1"/>
      </rPr>
      <t>2-1-5</t>
    </r>
    <r>
      <rPr>
        <sz val="12"/>
        <color rgb="FF002060"/>
        <rFont val="新細明體"/>
        <family val="2"/>
        <charset val="136"/>
      </rPr>
      <t>　近</t>
    </r>
    <r>
      <rPr>
        <sz val="12"/>
        <color rgb="FF002060"/>
        <rFont val="Times New Roman"/>
        <family val="1"/>
      </rPr>
      <t>5</t>
    </r>
    <r>
      <rPr>
        <sz val="12"/>
        <color rgb="FF002060"/>
        <rFont val="新細明體"/>
        <family val="2"/>
        <charset val="136"/>
      </rPr>
      <t>年地方檢察署新收偵查普通刑法案件主要罪名</t>
    </r>
  </si>
  <si>
    <r>
      <rPr>
        <sz val="12"/>
        <color rgb="FF002060"/>
        <rFont val="新細明體"/>
        <family val="2"/>
        <charset val="136"/>
      </rPr>
      <t>表</t>
    </r>
    <r>
      <rPr>
        <sz val="12"/>
        <color rgb="FF002060"/>
        <rFont val="Times New Roman"/>
        <family val="1"/>
      </rPr>
      <t>2-1-6</t>
    </r>
    <r>
      <rPr>
        <sz val="12"/>
        <color rgb="FF002060"/>
        <rFont val="新細明體"/>
        <family val="2"/>
        <charset val="136"/>
      </rPr>
      <t>　近</t>
    </r>
    <r>
      <rPr>
        <sz val="12"/>
        <color rgb="FF002060"/>
        <rFont val="Times New Roman"/>
        <family val="1"/>
      </rPr>
      <t>5</t>
    </r>
    <r>
      <rPr>
        <sz val="12"/>
        <color rgb="FF002060"/>
        <rFont val="新細明體"/>
        <family val="2"/>
        <charset val="136"/>
      </rPr>
      <t>年地方檢察署新收偵查特別刑法案件主要罪名</t>
    </r>
  </si>
  <si>
    <r>
      <rPr>
        <sz val="12"/>
        <color rgb="FF002060"/>
        <rFont val="新細明體"/>
        <family val="2"/>
        <charset val="136"/>
      </rPr>
      <t>表</t>
    </r>
    <r>
      <rPr>
        <sz val="12"/>
        <color rgb="FF002060"/>
        <rFont val="Times New Roman"/>
        <family val="1"/>
      </rPr>
      <t>2-1-7</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年地方檢察署刑事案件偵查終結情形</t>
    </r>
  </si>
  <si>
    <r>
      <rPr>
        <sz val="12"/>
        <color rgb="FF002060"/>
        <rFont val="新細明體"/>
        <family val="2"/>
        <charset val="136"/>
      </rPr>
      <t>表</t>
    </r>
    <r>
      <rPr>
        <sz val="12"/>
        <color rgb="FF002060"/>
        <rFont val="Times New Roman"/>
        <family val="1"/>
      </rPr>
      <t>2-1-8</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年地方檢察署刑事案件偵查終結起訴比率</t>
    </r>
  </si>
  <si>
    <r>
      <rPr>
        <sz val="12"/>
        <color rgb="FF002060"/>
        <rFont val="新細明體"/>
        <family val="1"/>
        <charset val="136"/>
      </rPr>
      <t>表</t>
    </r>
    <r>
      <rPr>
        <sz val="12"/>
        <color rgb="FF002060"/>
        <rFont val="Times New Roman"/>
        <family val="1"/>
      </rPr>
      <t>2-1-9</t>
    </r>
    <r>
      <rPr>
        <sz val="12"/>
        <color rgb="FF002060"/>
        <rFont val="新細明體"/>
        <family val="1"/>
        <charset val="136"/>
      </rPr>
      <t>　近</t>
    </r>
    <r>
      <rPr>
        <sz val="12"/>
        <color rgb="FF002060"/>
        <rFont val="Times New Roman"/>
        <family val="1"/>
      </rPr>
      <t>10</t>
    </r>
    <r>
      <rPr>
        <sz val="12"/>
        <color rgb="FF002060"/>
        <rFont val="新細明體"/>
        <family val="1"/>
        <charset val="136"/>
      </rPr>
      <t>年地方檢察署偵結起訴普通刑法犯罪人數主要罪名</t>
    </r>
    <phoneticPr fontId="2" type="noConversion"/>
  </si>
  <si>
    <r>
      <rPr>
        <sz val="12"/>
        <color rgb="FF002060"/>
        <rFont val="新細明體"/>
        <family val="2"/>
        <charset val="136"/>
      </rPr>
      <t>表</t>
    </r>
    <r>
      <rPr>
        <sz val="12"/>
        <color rgb="FF002060"/>
        <rFont val="Times New Roman"/>
        <family val="1"/>
      </rPr>
      <t>2-1-10</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年地方檢察署偵結起訴特別刑法犯罪人數主要罪名</t>
    </r>
  </si>
  <si>
    <r>
      <rPr>
        <sz val="12"/>
        <color rgb="FF002060"/>
        <rFont val="新細明體"/>
        <family val="2"/>
        <charset val="136"/>
      </rPr>
      <t>表</t>
    </r>
    <r>
      <rPr>
        <sz val="12"/>
        <color rgb="FF002060"/>
        <rFont val="Times New Roman"/>
        <family val="1"/>
      </rPr>
      <t>2-1-11</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年地方檢察署刑事案件偵查終結不起訴處分比率</t>
    </r>
  </si>
  <si>
    <r>
      <rPr>
        <sz val="12"/>
        <color rgb="FF002060"/>
        <rFont val="新細明體"/>
        <family val="2"/>
        <charset val="136"/>
      </rPr>
      <t>表</t>
    </r>
    <r>
      <rPr>
        <sz val="12"/>
        <color rgb="FF002060"/>
        <rFont val="Times New Roman"/>
        <family val="1"/>
      </rPr>
      <t>2-1-12</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年地方檢察署偵結不起訴處分普通刑法犯罪人數主要罪名</t>
    </r>
  </si>
  <si>
    <r>
      <rPr>
        <sz val="12"/>
        <color rgb="FF002060"/>
        <rFont val="新細明體"/>
        <family val="2"/>
        <charset val="136"/>
      </rPr>
      <t>表</t>
    </r>
    <r>
      <rPr>
        <sz val="12"/>
        <color rgb="FF002060"/>
        <rFont val="Times New Roman"/>
        <family val="1"/>
      </rPr>
      <t>2-1-13</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年地方檢察署偵結不起訴處分特別刑法犯罪人數主要罪名</t>
    </r>
  </si>
  <si>
    <r>
      <rPr>
        <sz val="12"/>
        <color rgb="FF002060"/>
        <rFont val="新細明體"/>
        <family val="2"/>
        <charset val="136"/>
      </rPr>
      <t>表</t>
    </r>
    <r>
      <rPr>
        <sz val="12"/>
        <color rgb="FF002060"/>
        <rFont val="Times New Roman"/>
        <family val="1"/>
      </rPr>
      <t>2-1-14</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年地方檢察署偵查終結依職權不起訴處分比率</t>
    </r>
  </si>
  <si>
    <r>
      <rPr>
        <sz val="12"/>
        <color rgb="FF002060"/>
        <rFont val="新細明體"/>
        <family val="2"/>
        <charset val="136"/>
      </rPr>
      <t>表</t>
    </r>
    <r>
      <rPr>
        <sz val="12"/>
        <color rgb="FF002060"/>
        <rFont val="Times New Roman"/>
        <family val="1"/>
      </rPr>
      <t>2-1-15</t>
    </r>
    <r>
      <rPr>
        <sz val="12"/>
        <color rgb="FF002060"/>
        <rFont val="新細明體"/>
        <family val="2"/>
        <charset val="136"/>
      </rPr>
      <t>　</t>
    </r>
    <r>
      <rPr>
        <sz val="12"/>
        <color rgb="FF002060"/>
        <rFont val="Times New Roman"/>
        <family val="1"/>
      </rPr>
      <t>111</t>
    </r>
    <r>
      <rPr>
        <sz val="12"/>
        <color rgb="FF002060"/>
        <rFont val="新細明體"/>
        <family val="2"/>
        <charset val="136"/>
      </rPr>
      <t>年地方檢察署刑事案件偵查終結主要罪名</t>
    </r>
  </si>
  <si>
    <r>
      <rPr>
        <sz val="12"/>
        <color rgb="FF002060"/>
        <rFont val="新細明體"/>
        <family val="2"/>
        <charset val="136"/>
      </rPr>
      <t>表</t>
    </r>
    <r>
      <rPr>
        <sz val="12"/>
        <color rgb="FF002060"/>
        <rFont val="Times New Roman"/>
        <family val="1"/>
      </rPr>
      <t>2-1-16</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年地方檢察署檢察官命被告於緩起訴期間應遵守或履行多款事項</t>
    </r>
  </si>
  <si>
    <r>
      <rPr>
        <sz val="12"/>
        <color rgb="FF002060"/>
        <rFont val="新細明體"/>
        <family val="2"/>
        <charset val="136"/>
      </rPr>
      <t>表</t>
    </r>
    <r>
      <rPr>
        <sz val="12"/>
        <color rgb="FF002060"/>
        <rFont val="Times New Roman"/>
        <family val="1"/>
      </rPr>
      <t>2-1-17</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年地方檢察署緩起訴處分金指定支付對象</t>
    </r>
  </si>
  <si>
    <r>
      <rPr>
        <sz val="12"/>
        <color rgb="FF002060"/>
        <rFont val="新細明體"/>
        <family val="2"/>
        <charset val="136"/>
      </rPr>
      <t>表</t>
    </r>
    <r>
      <rPr>
        <sz val="12"/>
        <color rgb="FF002060"/>
        <rFont val="Times New Roman"/>
        <family val="1"/>
      </rPr>
      <t>2-1-18</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年地方檢察署偵查案件得再議件數及聲請再議件數</t>
    </r>
  </si>
  <si>
    <r>
      <rPr>
        <sz val="12"/>
        <color rgb="FF002060"/>
        <rFont val="新細明體"/>
        <family val="2"/>
        <charset val="136"/>
      </rPr>
      <t>表</t>
    </r>
    <r>
      <rPr>
        <sz val="12"/>
        <color rgb="FF002060"/>
        <rFont val="Times New Roman"/>
        <family val="1"/>
      </rPr>
      <t>2-1-19</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年地方檢察署再議案件辦理情形</t>
    </r>
  </si>
  <si>
    <r>
      <rPr>
        <sz val="12"/>
        <color rgb="FF002060"/>
        <rFont val="新細明體"/>
        <family val="1"/>
        <charset val="136"/>
      </rPr>
      <t>表</t>
    </r>
    <r>
      <rPr>
        <sz val="12"/>
        <color rgb="FF002060"/>
        <rFont val="Times New Roman"/>
        <family val="1"/>
      </rPr>
      <t xml:space="preserve">2-1-20    </t>
    </r>
    <r>
      <rPr>
        <sz val="12"/>
        <color rgb="FF002060"/>
        <rFont val="新細明體"/>
        <family val="1"/>
        <charset val="136"/>
      </rPr>
      <t>近</t>
    </r>
    <r>
      <rPr>
        <sz val="12"/>
        <color rgb="FF002060"/>
        <rFont val="Times New Roman"/>
        <family val="1"/>
      </rPr>
      <t>10</t>
    </r>
    <r>
      <rPr>
        <sz val="12"/>
        <color rgb="FF002060"/>
        <rFont val="新細明體"/>
        <family val="1"/>
        <charset val="136"/>
      </rPr>
      <t>年最高檢察署辦理非常上訴案件收結情形</t>
    </r>
    <r>
      <rPr>
        <sz val="12"/>
        <color rgb="FF002060"/>
        <rFont val="Times New Roman"/>
        <family val="1"/>
      </rPr>
      <t xml:space="preserve"> </t>
    </r>
    <phoneticPr fontId="2" type="noConversion"/>
  </si>
  <si>
    <r>
      <rPr>
        <sz val="12"/>
        <color rgb="FF002060"/>
        <rFont val="新細明體"/>
        <family val="2"/>
        <charset val="136"/>
      </rPr>
      <t>表</t>
    </r>
    <r>
      <rPr>
        <sz val="12"/>
        <color rgb="FF002060"/>
        <rFont val="Times New Roman"/>
        <family val="1"/>
      </rPr>
      <t>2-1-21</t>
    </r>
    <r>
      <rPr>
        <sz val="12"/>
        <color rgb="FF002060"/>
        <rFont val="新細明體"/>
        <family val="2"/>
        <charset val="136"/>
      </rPr>
      <t>　近</t>
    </r>
    <r>
      <rPr>
        <sz val="12"/>
        <color rgb="FF002060"/>
        <rFont val="Times New Roman"/>
        <family val="1"/>
      </rPr>
      <t>10</t>
    </r>
    <r>
      <rPr>
        <sz val="12"/>
        <color rgb="FF002060"/>
        <rFont val="新細明體"/>
        <family val="2"/>
        <charset val="136"/>
      </rPr>
      <t>年最高檢察署非常上訴案件主要終結罪名</t>
    </r>
  </si>
  <si>
    <r>
      <rPr>
        <sz val="12"/>
        <color rgb="FF002060"/>
        <rFont val="新細明體"/>
        <family val="2"/>
        <charset val="136"/>
      </rPr>
      <t>表</t>
    </r>
    <r>
      <rPr>
        <sz val="12"/>
        <color rgb="FF002060"/>
        <rFont val="Times New Roman"/>
        <family val="1"/>
      </rPr>
      <t>2-1-22</t>
    </r>
    <r>
      <rPr>
        <sz val="12"/>
        <color rgb="FF002060"/>
        <rFont val="新細明體"/>
        <family val="2"/>
        <charset val="136"/>
      </rPr>
      <t>　近</t>
    </r>
    <r>
      <rPr>
        <sz val="12"/>
        <color rgb="FF002060"/>
        <rFont val="Times New Roman"/>
        <family val="1"/>
      </rPr>
      <t>3</t>
    </r>
    <r>
      <rPr>
        <sz val="12"/>
        <color rgb="FF002060"/>
        <rFont val="新細明體"/>
        <family val="2"/>
        <charset val="136"/>
      </rPr>
      <t>年地方檢察署偵查終結重大刑事案件經過時間</t>
    </r>
  </si>
  <si>
    <r>
      <rPr>
        <sz val="12"/>
        <color rgb="FF002060"/>
        <rFont val="新細明體"/>
        <family val="1"/>
        <charset val="136"/>
      </rPr>
      <t>表</t>
    </r>
    <r>
      <rPr>
        <sz val="12"/>
        <color rgb="FF002060"/>
        <rFont val="Times New Roman"/>
        <family val="1"/>
      </rPr>
      <t>2-1-23</t>
    </r>
    <r>
      <rPr>
        <sz val="12"/>
        <color rgb="FF002060"/>
        <rFont val="新細明體"/>
        <family val="1"/>
        <charset val="136"/>
      </rPr>
      <t>　近</t>
    </r>
    <r>
      <rPr>
        <sz val="12"/>
        <color rgb="FF002060"/>
        <rFont val="Times New Roman"/>
        <family val="1"/>
      </rPr>
      <t>3</t>
    </r>
    <r>
      <rPr>
        <sz val="12"/>
        <color rgb="FF002060"/>
        <rFont val="新細明體"/>
        <family val="1"/>
        <charset val="136"/>
      </rPr>
      <t>年地方檢察署執行重大刑事案件裁判確定科刑罪名</t>
    </r>
    <phoneticPr fontId="2" type="noConversion"/>
  </si>
  <si>
    <r>
      <rPr>
        <sz val="12"/>
        <color rgb="FF002060"/>
        <rFont val="新細明體"/>
        <family val="2"/>
        <charset val="136"/>
      </rPr>
      <t>表</t>
    </r>
    <r>
      <rPr>
        <sz val="12"/>
        <color rgb="FF002060"/>
        <rFont val="Times New Roman"/>
        <family val="1"/>
      </rPr>
      <t>2-1-24</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年地方檢察署辦理偵查案件之平均天數、羈押率與定罪率</t>
    </r>
  </si>
  <si>
    <r>
      <rPr>
        <sz val="12"/>
        <color rgb="FF002060"/>
        <rFont val="新細明體"/>
        <family val="2"/>
        <charset val="136"/>
      </rPr>
      <t>表</t>
    </r>
    <r>
      <rPr>
        <sz val="12"/>
        <color rgb="FF002060"/>
        <rFont val="Times New Roman"/>
        <family val="1"/>
      </rPr>
      <t>2-2-1</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年地方檢察署偵查案件起訴後裁判確定結果</t>
    </r>
  </si>
  <si>
    <r>
      <rPr>
        <sz val="12"/>
        <color rgb="FF002060"/>
        <rFont val="新細明體"/>
        <family val="1"/>
        <charset val="136"/>
      </rPr>
      <t>表</t>
    </r>
    <r>
      <rPr>
        <sz val="12"/>
        <color rgb="FF002060"/>
        <rFont val="Times New Roman"/>
        <family val="1"/>
      </rPr>
      <t>2-2-2</t>
    </r>
    <r>
      <rPr>
        <sz val="12"/>
        <color rgb="FF002060"/>
        <rFont val="新細明體"/>
        <family val="1"/>
        <charset val="136"/>
      </rPr>
      <t>　近</t>
    </r>
    <r>
      <rPr>
        <sz val="12"/>
        <color rgb="FF002060"/>
        <rFont val="Times New Roman"/>
        <family val="1"/>
      </rPr>
      <t>10</t>
    </r>
    <r>
      <rPr>
        <sz val="12"/>
        <color rgb="FF002060"/>
        <rFont val="新細明體"/>
        <family val="1"/>
        <charset val="136"/>
      </rPr>
      <t>年地方檢察署執行裁判確定有罪人數、性別及定罪人口率</t>
    </r>
    <phoneticPr fontId="2" type="noConversion"/>
  </si>
  <si>
    <r>
      <rPr>
        <sz val="12"/>
        <color rgb="FF002060"/>
        <rFont val="新細明體"/>
        <family val="2"/>
        <charset val="136"/>
      </rPr>
      <t>表</t>
    </r>
    <r>
      <rPr>
        <sz val="12"/>
        <color rgb="FF002060"/>
        <rFont val="Times New Roman"/>
        <family val="1"/>
      </rPr>
      <t>2-2-3</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年地方檢察署執行裁判確定有罪主要罪名</t>
    </r>
  </si>
  <si>
    <r>
      <rPr>
        <sz val="12"/>
        <color rgb="FF002060"/>
        <rFont val="新細明體"/>
        <family val="2"/>
        <charset val="136"/>
      </rPr>
      <t>表</t>
    </r>
    <r>
      <rPr>
        <sz val="12"/>
        <color rgb="FF002060"/>
        <rFont val="Times New Roman"/>
        <family val="1"/>
      </rPr>
      <t>2-2-4</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年地方檢察署執行裁判確定有罪者之性別與年齡</t>
    </r>
  </si>
  <si>
    <r>
      <rPr>
        <sz val="12"/>
        <color rgb="FF002060"/>
        <rFont val="新細明體"/>
        <family val="2"/>
        <charset val="136"/>
      </rPr>
      <t>表</t>
    </r>
    <r>
      <rPr>
        <sz val="12"/>
        <color rgb="FF002060"/>
        <rFont val="Times New Roman"/>
        <family val="1"/>
      </rPr>
      <t>2-2-5</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年地方檢察署執行裁判確定有罪者之性別與教育程度</t>
    </r>
  </si>
  <si>
    <r>
      <rPr>
        <sz val="12"/>
        <color rgb="FF002060"/>
        <rFont val="新細明體"/>
        <family val="2"/>
        <charset val="136"/>
      </rPr>
      <t>表</t>
    </r>
    <r>
      <rPr>
        <sz val="12"/>
        <color rgb="FF002060"/>
        <rFont val="Times New Roman"/>
        <family val="1"/>
      </rPr>
      <t>2-2-6</t>
    </r>
    <r>
      <rPr>
        <sz val="12"/>
        <color rgb="FF002060"/>
        <rFont val="新細明體"/>
        <family val="1"/>
        <charset val="136"/>
      </rPr>
      <t>　近</t>
    </r>
    <r>
      <rPr>
        <sz val="12"/>
        <color rgb="FF002060"/>
        <rFont val="Times New Roman"/>
        <family val="1"/>
      </rPr>
      <t>10</t>
    </r>
    <r>
      <rPr>
        <sz val="12"/>
        <color rgb="FF002060"/>
        <rFont val="新細明體"/>
        <family val="1"/>
        <charset val="136"/>
      </rPr>
      <t>年地方檢察署辦理認罪協商案件統計</t>
    </r>
  </si>
  <si>
    <r>
      <rPr>
        <sz val="12"/>
        <color rgb="FF002060"/>
        <rFont val="新細明體"/>
        <family val="2"/>
        <charset val="136"/>
      </rPr>
      <t>表</t>
    </r>
    <r>
      <rPr>
        <sz val="12"/>
        <color rgb="FF002060"/>
        <rFont val="Times New Roman"/>
        <family val="1"/>
      </rPr>
      <t>2-2-7</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年地方檢察署執行裁判確定案件中宣告緩刑人數及緩刑期間</t>
    </r>
  </si>
  <si>
    <r>
      <rPr>
        <sz val="12"/>
        <color rgb="FF002060"/>
        <rFont val="新細明體"/>
        <family val="2"/>
        <charset val="136"/>
      </rPr>
      <t>表</t>
    </r>
    <r>
      <rPr>
        <sz val="12"/>
        <color rgb="FF002060"/>
        <rFont val="Times New Roman"/>
        <family val="1"/>
      </rPr>
      <t>2-2-8</t>
    </r>
    <r>
      <rPr>
        <sz val="12"/>
        <color rgb="FF002060"/>
        <rFont val="新細明體"/>
        <family val="1"/>
        <charset val="136"/>
      </rPr>
      <t>　近</t>
    </r>
    <r>
      <rPr>
        <sz val="12"/>
        <color rgb="FF002060"/>
        <rFont val="Times New Roman"/>
        <family val="1"/>
      </rPr>
      <t>10</t>
    </r>
    <r>
      <rPr>
        <sz val="12"/>
        <color rgb="FF002060"/>
        <rFont val="新細明體"/>
        <family val="1"/>
        <charset val="136"/>
      </rPr>
      <t>年地方檢察署執行裁判確定案件中受緩刑宣告者之原判決刑名</t>
    </r>
  </si>
  <si>
    <r>
      <rPr>
        <sz val="12"/>
        <color rgb="FF002060"/>
        <rFont val="新細明體"/>
        <family val="2"/>
        <charset val="136"/>
      </rPr>
      <t>表</t>
    </r>
    <r>
      <rPr>
        <sz val="12"/>
        <color rgb="FF002060"/>
        <rFont val="Times New Roman"/>
        <family val="1"/>
      </rPr>
      <t>2-2-9</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年地方檢察署執行裁判確定案件中受緩刑宣告人數及撤銷緩刑原因</t>
    </r>
  </si>
  <si>
    <r>
      <rPr>
        <sz val="12"/>
        <color rgb="FF002060"/>
        <rFont val="新細明體"/>
        <family val="2"/>
        <charset val="136"/>
      </rPr>
      <t>表</t>
    </r>
    <r>
      <rPr>
        <sz val="12"/>
        <color rgb="FF002060"/>
        <rFont val="Times New Roman"/>
        <family val="1"/>
      </rPr>
      <t>2-2-10</t>
    </r>
    <r>
      <rPr>
        <sz val="12"/>
        <color rgb="FF002060"/>
        <rFont val="新細明體"/>
        <family val="1"/>
        <charset val="136"/>
      </rPr>
      <t>　近</t>
    </r>
    <r>
      <rPr>
        <sz val="12"/>
        <color rgb="FF002060"/>
        <rFont val="Times New Roman"/>
        <family val="1"/>
      </rPr>
      <t>10</t>
    </r>
    <r>
      <rPr>
        <sz val="12"/>
        <color rgb="FF002060"/>
        <rFont val="新細明體"/>
        <family val="1"/>
        <charset val="136"/>
      </rPr>
      <t>年地方檢察署執行裁判確定情形</t>
    </r>
  </si>
  <si>
    <r>
      <rPr>
        <sz val="12"/>
        <color rgb="FF002060"/>
        <rFont val="新細明體"/>
        <family val="2"/>
        <charset val="136"/>
      </rPr>
      <t>表</t>
    </r>
    <r>
      <rPr>
        <sz val="12"/>
        <color rgb="FF002060"/>
        <rFont val="Times New Roman"/>
        <family val="1"/>
      </rPr>
      <t>2-3-1</t>
    </r>
    <r>
      <rPr>
        <sz val="12"/>
        <color rgb="FF002060"/>
        <rFont val="新細明體"/>
        <family val="2"/>
        <charset val="136"/>
      </rPr>
      <t>　近</t>
    </r>
    <r>
      <rPr>
        <sz val="12"/>
        <color rgb="FF002060"/>
        <rFont val="Times New Roman"/>
        <family val="1"/>
      </rPr>
      <t>10</t>
    </r>
    <r>
      <rPr>
        <sz val="12"/>
        <color rgb="FF002060"/>
        <rFont val="新細明體"/>
        <family val="2"/>
        <charset val="136"/>
      </rPr>
      <t>年高等檢察署已執行生命刑</t>
    </r>
  </si>
  <si>
    <r>
      <rPr>
        <sz val="12"/>
        <color rgb="FF002060"/>
        <rFont val="新細明體"/>
        <family val="2"/>
        <charset val="136"/>
      </rPr>
      <t>表</t>
    </r>
    <r>
      <rPr>
        <sz val="12"/>
        <color rgb="FF002060"/>
        <rFont val="Times New Roman"/>
        <family val="1"/>
      </rPr>
      <t>2-3-2</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年地方檢察署已執行自由刑</t>
    </r>
  </si>
  <si>
    <r>
      <rPr>
        <sz val="12"/>
        <color rgb="FF002060"/>
        <rFont val="新細明體"/>
        <family val="2"/>
        <charset val="136"/>
      </rPr>
      <t>表</t>
    </r>
    <r>
      <rPr>
        <sz val="12"/>
        <color rgb="FF002060"/>
        <rFont val="Times New Roman"/>
        <family val="1"/>
      </rPr>
      <t>2-3-3</t>
    </r>
    <r>
      <rPr>
        <sz val="12"/>
        <color rgb="FF002060"/>
        <rFont val="新細明體"/>
        <family val="2"/>
        <charset val="136"/>
      </rPr>
      <t>　近</t>
    </r>
    <r>
      <rPr>
        <sz val="12"/>
        <color rgb="FF002060"/>
        <rFont val="Times New Roman"/>
        <family val="1"/>
      </rPr>
      <t>5</t>
    </r>
    <r>
      <rPr>
        <sz val="12"/>
        <color rgb="FF002060"/>
        <rFont val="新細明體"/>
        <family val="2"/>
        <charset val="136"/>
      </rPr>
      <t>年地方檢察署已執行有期徒刑刑名</t>
    </r>
  </si>
  <si>
    <r>
      <rPr>
        <sz val="12"/>
        <color rgb="FF002060"/>
        <rFont val="新細明體"/>
        <family val="2"/>
        <charset val="136"/>
      </rPr>
      <t>表</t>
    </r>
    <r>
      <rPr>
        <sz val="12"/>
        <color rgb="FF002060"/>
        <rFont val="Times New Roman"/>
        <family val="1"/>
      </rPr>
      <t>2-3-4</t>
    </r>
    <r>
      <rPr>
        <sz val="12"/>
        <color rgb="FF002060"/>
        <rFont val="新細明體"/>
        <family val="2"/>
        <charset val="136"/>
      </rPr>
      <t>　</t>
    </r>
    <r>
      <rPr>
        <sz val="12"/>
        <color rgb="FF002060"/>
        <rFont val="Times New Roman"/>
        <family val="1"/>
      </rPr>
      <t>111</t>
    </r>
    <r>
      <rPr>
        <sz val="12"/>
        <color rgb="FF002060"/>
        <rFont val="新細明體"/>
        <family val="2"/>
        <charset val="136"/>
      </rPr>
      <t>年地方檢察署已執行拘役之主要罪名</t>
    </r>
  </si>
  <si>
    <r>
      <rPr>
        <sz val="12"/>
        <color rgb="FF002060"/>
        <rFont val="新細明體"/>
        <family val="2"/>
        <charset val="136"/>
      </rPr>
      <t>表</t>
    </r>
    <r>
      <rPr>
        <sz val="12"/>
        <color rgb="FF002060"/>
        <rFont val="Times New Roman"/>
        <family val="1"/>
      </rPr>
      <t>2-3-5</t>
    </r>
    <r>
      <rPr>
        <sz val="12"/>
        <color rgb="FF002060"/>
        <rFont val="新細明體"/>
        <family val="1"/>
        <charset val="136"/>
      </rPr>
      <t>　近</t>
    </r>
    <r>
      <rPr>
        <sz val="12"/>
        <color rgb="FF002060"/>
        <rFont val="Times New Roman"/>
        <family val="1"/>
      </rPr>
      <t>5</t>
    </r>
    <r>
      <rPr>
        <sz val="12"/>
        <color rgb="FF002060"/>
        <rFont val="新細明體"/>
        <family val="1"/>
        <charset val="136"/>
      </rPr>
      <t>年地方檢察署已執行罰金人數</t>
    </r>
  </si>
  <si>
    <r>
      <rPr>
        <sz val="12"/>
        <color rgb="FF002060"/>
        <rFont val="新細明體"/>
        <family val="2"/>
        <charset val="136"/>
      </rPr>
      <t>表</t>
    </r>
    <r>
      <rPr>
        <sz val="12"/>
        <color rgb="FF002060"/>
        <rFont val="Times New Roman"/>
        <family val="1"/>
      </rPr>
      <t>2-3-6</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年地方檢察署執行裁判確定保安處分情形</t>
    </r>
  </si>
  <si>
    <r>
      <rPr>
        <sz val="12"/>
        <color rgb="FF002060"/>
        <rFont val="新細明體"/>
        <family val="2"/>
        <charset val="136"/>
      </rPr>
      <t>表</t>
    </r>
    <r>
      <rPr>
        <sz val="12"/>
        <color rgb="FF002060"/>
        <rFont val="Times New Roman"/>
        <family val="1"/>
      </rPr>
      <t>2-3-7</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年地方檢察署執行經法院判決確定應沒收犯罪所得</t>
    </r>
  </si>
  <si>
    <r>
      <rPr>
        <sz val="12"/>
        <color rgb="FF002060"/>
        <rFont val="新細明體"/>
        <family val="2"/>
        <charset val="136"/>
      </rPr>
      <t>表</t>
    </r>
    <r>
      <rPr>
        <sz val="12"/>
        <color rgb="FF002060"/>
        <rFont val="Times New Roman"/>
        <family val="1"/>
      </rPr>
      <t>2-4-1</t>
    </r>
    <r>
      <rPr>
        <sz val="12"/>
        <color rgb="FF002060"/>
        <rFont val="新細明體"/>
        <family val="1"/>
        <charset val="136"/>
      </rPr>
      <t>　近</t>
    </r>
    <r>
      <rPr>
        <sz val="12"/>
        <color rgb="FF002060"/>
        <rFont val="Times New Roman"/>
        <family val="1"/>
      </rPr>
      <t>10</t>
    </r>
    <r>
      <rPr>
        <sz val="12"/>
        <color rgb="FF002060"/>
        <rFont val="新細明體"/>
        <family val="1"/>
        <charset val="136"/>
      </rPr>
      <t>年矯正機關收容人數</t>
    </r>
  </si>
  <si>
    <r>
      <rPr>
        <sz val="12"/>
        <color rgb="FF002060"/>
        <rFont val="新細明體"/>
        <family val="2"/>
        <charset val="136"/>
      </rPr>
      <t>表</t>
    </r>
    <r>
      <rPr>
        <sz val="12"/>
        <color rgb="FF002060"/>
        <rFont val="Times New Roman"/>
        <family val="1"/>
      </rPr>
      <t>2-4-2</t>
    </r>
    <r>
      <rPr>
        <sz val="12"/>
        <color rgb="FF002060"/>
        <rFont val="新細明體"/>
        <family val="1"/>
        <charset val="136"/>
      </rPr>
      <t>　近</t>
    </r>
    <r>
      <rPr>
        <sz val="12"/>
        <color rgb="FF002060"/>
        <rFont val="Times New Roman"/>
        <family val="1"/>
      </rPr>
      <t>10</t>
    </r>
    <r>
      <rPr>
        <sz val="12"/>
        <color rgb="FF002060"/>
        <rFont val="新細明體"/>
        <family val="1"/>
        <charset val="136"/>
      </rPr>
      <t>年監獄新入監受刑人人數</t>
    </r>
  </si>
  <si>
    <r>
      <rPr>
        <sz val="12"/>
        <color rgb="FF002060"/>
        <rFont val="新細明體"/>
        <family val="2"/>
        <charset val="136"/>
      </rPr>
      <t>表</t>
    </r>
    <r>
      <rPr>
        <sz val="12"/>
        <color rgb="FF002060"/>
        <rFont val="Times New Roman"/>
        <family val="1"/>
      </rPr>
      <t>2-4-3</t>
    </r>
    <r>
      <rPr>
        <sz val="12"/>
        <color rgb="FF002060"/>
        <rFont val="新細明體"/>
        <family val="1"/>
        <charset val="136"/>
      </rPr>
      <t>　近</t>
    </r>
    <r>
      <rPr>
        <sz val="12"/>
        <color rgb="FF002060"/>
        <rFont val="Times New Roman"/>
        <family val="1"/>
      </rPr>
      <t>10</t>
    </r>
    <r>
      <rPr>
        <sz val="12"/>
        <color rgb="FF002060"/>
        <rFont val="新細明體"/>
        <family val="1"/>
        <charset val="136"/>
      </rPr>
      <t>年監獄新入監受刑人入監前教育程度</t>
    </r>
  </si>
  <si>
    <r>
      <rPr>
        <sz val="12"/>
        <color rgb="FF002060"/>
        <rFont val="新細明體"/>
        <family val="2"/>
        <charset val="136"/>
      </rPr>
      <t>表</t>
    </r>
    <r>
      <rPr>
        <sz val="12"/>
        <color rgb="FF002060"/>
        <rFont val="Times New Roman"/>
        <family val="1"/>
      </rPr>
      <t>2-4-4</t>
    </r>
    <r>
      <rPr>
        <sz val="12"/>
        <color rgb="FF002060"/>
        <rFont val="新細明體"/>
        <family val="1"/>
        <charset val="136"/>
      </rPr>
      <t>　近</t>
    </r>
    <r>
      <rPr>
        <sz val="12"/>
        <color rgb="FF002060"/>
        <rFont val="Times New Roman"/>
        <family val="1"/>
      </rPr>
      <t>10</t>
    </r>
    <r>
      <rPr>
        <sz val="12"/>
        <color rgb="FF002060"/>
        <rFont val="新細明體"/>
        <family val="1"/>
        <charset val="136"/>
      </rPr>
      <t>年監獄新入監受刑人入監時之年齡</t>
    </r>
  </si>
  <si>
    <r>
      <rPr>
        <sz val="12"/>
        <color rgb="FF002060"/>
        <rFont val="新細明體"/>
        <family val="2"/>
        <charset val="136"/>
      </rPr>
      <t>表</t>
    </r>
    <r>
      <rPr>
        <sz val="12"/>
        <color rgb="FF002060"/>
        <rFont val="Times New Roman"/>
        <family val="1"/>
      </rPr>
      <t>2-4-5</t>
    </r>
    <r>
      <rPr>
        <sz val="12"/>
        <color rgb="FF002060"/>
        <rFont val="新細明體"/>
        <family val="1"/>
        <charset val="136"/>
      </rPr>
      <t>　近</t>
    </r>
    <r>
      <rPr>
        <sz val="12"/>
        <color rgb="FF002060"/>
        <rFont val="Times New Roman"/>
        <family val="1"/>
      </rPr>
      <t>5</t>
    </r>
    <r>
      <rPr>
        <sz val="12"/>
        <color rgb="FF002060"/>
        <rFont val="新細明體"/>
        <family val="1"/>
        <charset val="136"/>
      </rPr>
      <t>年監獄新入監受刑人前十大罪名</t>
    </r>
  </si>
  <si>
    <r>
      <rPr>
        <sz val="12"/>
        <color rgb="FF002060"/>
        <rFont val="新細明體"/>
        <family val="2"/>
        <charset val="136"/>
      </rPr>
      <t>表</t>
    </r>
    <r>
      <rPr>
        <sz val="12"/>
        <color rgb="FF002060"/>
        <rFont val="Times New Roman"/>
        <family val="1"/>
      </rPr>
      <t>2-4-6</t>
    </r>
    <r>
      <rPr>
        <sz val="12"/>
        <color rgb="FF002060"/>
        <rFont val="新細明體"/>
        <family val="1"/>
        <charset val="136"/>
      </rPr>
      <t>　近</t>
    </r>
    <r>
      <rPr>
        <sz val="12"/>
        <color rgb="FF002060"/>
        <rFont val="Times New Roman"/>
        <family val="1"/>
      </rPr>
      <t>5</t>
    </r>
    <r>
      <rPr>
        <sz val="12"/>
        <color rgb="FF002060"/>
        <rFont val="新細明體"/>
        <family val="1"/>
        <charset val="136"/>
      </rPr>
      <t>年監獄新入監受刑人罪名</t>
    </r>
  </si>
  <si>
    <r>
      <rPr>
        <sz val="12"/>
        <color rgb="FF002060"/>
        <rFont val="新細明體"/>
        <family val="2"/>
        <charset val="136"/>
      </rPr>
      <t>表</t>
    </r>
    <r>
      <rPr>
        <sz val="12"/>
        <color rgb="FF002060"/>
        <rFont val="Times New Roman"/>
        <family val="1"/>
      </rPr>
      <t>2-4-7</t>
    </r>
    <r>
      <rPr>
        <sz val="12"/>
        <color rgb="FF002060"/>
        <rFont val="新細明體"/>
        <family val="1"/>
        <charset val="136"/>
      </rPr>
      <t>　近</t>
    </r>
    <r>
      <rPr>
        <sz val="12"/>
        <color rgb="FF002060"/>
        <rFont val="Times New Roman"/>
        <family val="1"/>
      </rPr>
      <t>10</t>
    </r>
    <r>
      <rPr>
        <sz val="12"/>
        <color rgb="FF002060"/>
        <rFont val="新細明體"/>
        <family val="1"/>
        <charset val="136"/>
      </rPr>
      <t>年監獄新入監、在監受刑人刑名</t>
    </r>
  </si>
  <si>
    <r>
      <rPr>
        <sz val="12"/>
        <color rgb="FF002060"/>
        <rFont val="新細明體"/>
        <family val="2"/>
        <charset val="136"/>
      </rPr>
      <t>表</t>
    </r>
    <r>
      <rPr>
        <sz val="12"/>
        <color rgb="FF002060"/>
        <rFont val="Times New Roman"/>
        <family val="1"/>
      </rPr>
      <t>2-4-8</t>
    </r>
    <r>
      <rPr>
        <sz val="12"/>
        <color rgb="FF002060"/>
        <rFont val="新細明體"/>
        <family val="2"/>
        <charset val="136"/>
      </rPr>
      <t>　近</t>
    </r>
    <r>
      <rPr>
        <sz val="12"/>
        <color rgb="FF002060"/>
        <rFont val="Times New Roman"/>
        <family val="1"/>
      </rPr>
      <t>10</t>
    </r>
    <r>
      <rPr>
        <sz val="12"/>
        <color rgb="FF002060"/>
        <rFont val="新細明體"/>
        <family val="2"/>
        <charset val="136"/>
      </rPr>
      <t>年監獄辦理假釋情形</t>
    </r>
  </si>
  <si>
    <r>
      <rPr>
        <sz val="12"/>
        <color rgb="FF002060"/>
        <rFont val="新細明體"/>
        <family val="2"/>
        <charset val="136"/>
      </rPr>
      <t>表</t>
    </r>
    <r>
      <rPr>
        <sz val="12"/>
        <color rgb="FF002060"/>
        <rFont val="Times New Roman"/>
        <family val="1"/>
      </rPr>
      <t>2-4-9</t>
    </r>
    <r>
      <rPr>
        <sz val="12"/>
        <color rgb="FF002060"/>
        <rFont val="新細明體"/>
        <family val="2"/>
        <charset val="136"/>
      </rPr>
      <t>　近</t>
    </r>
    <r>
      <rPr>
        <sz val="12"/>
        <color rgb="FF002060"/>
        <rFont val="Times New Roman"/>
        <family val="1"/>
      </rPr>
      <t>10</t>
    </r>
    <r>
      <rPr>
        <sz val="12"/>
        <color rgb="FF002060"/>
        <rFont val="新細明體"/>
        <family val="2"/>
        <charset val="136"/>
      </rPr>
      <t>年監獄假釋出獄受刑人撤銷假釋情形</t>
    </r>
  </si>
  <si>
    <r>
      <rPr>
        <sz val="12"/>
        <color rgb="FF002060"/>
        <rFont val="新細明體"/>
        <family val="2"/>
        <charset val="136"/>
      </rPr>
      <t>表</t>
    </r>
    <r>
      <rPr>
        <sz val="12"/>
        <color rgb="FF002060"/>
        <rFont val="Times New Roman"/>
        <family val="1"/>
      </rPr>
      <t>2-4-10</t>
    </r>
    <r>
      <rPr>
        <sz val="12"/>
        <color rgb="FF002060"/>
        <rFont val="新細明體"/>
        <family val="1"/>
        <charset val="136"/>
      </rPr>
      <t>　近</t>
    </r>
    <r>
      <rPr>
        <sz val="12"/>
        <color rgb="FF002060"/>
        <rFont val="Times New Roman"/>
        <family val="1"/>
      </rPr>
      <t>5</t>
    </r>
    <r>
      <rPr>
        <sz val="12"/>
        <color rgb="FF002060"/>
        <rFont val="新細明體"/>
        <family val="1"/>
        <charset val="136"/>
      </rPr>
      <t>年監獄受刑人實際出獄人數</t>
    </r>
  </si>
  <si>
    <r>
      <rPr>
        <sz val="12"/>
        <color rgb="FF002060"/>
        <rFont val="新細明體"/>
        <family val="2"/>
        <charset val="136"/>
      </rPr>
      <t>表</t>
    </r>
    <r>
      <rPr>
        <sz val="12"/>
        <color rgb="FF002060"/>
        <rFont val="Times New Roman"/>
        <family val="1"/>
      </rPr>
      <t>2-4-11</t>
    </r>
    <r>
      <rPr>
        <sz val="12"/>
        <color rgb="FF002060"/>
        <rFont val="新細明體"/>
        <family val="1"/>
        <charset val="136"/>
      </rPr>
      <t>　近</t>
    </r>
    <r>
      <rPr>
        <sz val="12"/>
        <color rgb="FF002060"/>
        <rFont val="Times New Roman"/>
        <family val="1"/>
      </rPr>
      <t>5</t>
    </r>
    <r>
      <rPr>
        <sz val="12"/>
        <color rgb="FF002060"/>
        <rFont val="新細明體"/>
        <family val="1"/>
        <charset val="136"/>
      </rPr>
      <t>年受刑人出獄後再犯罪情形</t>
    </r>
  </si>
  <si>
    <r>
      <rPr>
        <sz val="12"/>
        <color rgb="FF002060"/>
        <rFont val="新細明體"/>
        <family val="2"/>
        <charset val="136"/>
      </rPr>
      <t>表</t>
    </r>
    <r>
      <rPr>
        <sz val="12"/>
        <color rgb="FF002060"/>
        <rFont val="Times New Roman"/>
        <family val="1"/>
      </rPr>
      <t>2-4-12</t>
    </r>
    <r>
      <rPr>
        <sz val="12"/>
        <color rgb="FF002060"/>
        <rFont val="新細明體"/>
        <family val="2"/>
        <charset val="136"/>
      </rPr>
      <t>　近</t>
    </r>
    <r>
      <rPr>
        <sz val="12"/>
        <color rgb="FF002060"/>
        <rFont val="Times New Roman"/>
        <family val="1"/>
      </rPr>
      <t>10</t>
    </r>
    <r>
      <rPr>
        <sz val="12"/>
        <color rgb="FF002060"/>
        <rFont val="新細明體"/>
        <family val="2"/>
        <charset val="136"/>
      </rPr>
      <t>年新入所受觀察勒戒人數</t>
    </r>
  </si>
  <si>
    <r>
      <rPr>
        <sz val="12"/>
        <color rgb="FF002060"/>
        <rFont val="新細明體"/>
        <family val="2"/>
        <charset val="136"/>
      </rPr>
      <t>表</t>
    </r>
    <r>
      <rPr>
        <sz val="12"/>
        <color rgb="FF002060"/>
        <rFont val="Times New Roman"/>
        <family val="1"/>
      </rPr>
      <t>2-4-13</t>
    </r>
    <r>
      <rPr>
        <sz val="12"/>
        <color rgb="FF002060"/>
        <rFont val="新細明體"/>
        <family val="2"/>
        <charset val="136"/>
      </rPr>
      <t>　近</t>
    </r>
    <r>
      <rPr>
        <sz val="12"/>
        <color rgb="FF002060"/>
        <rFont val="Times New Roman"/>
        <family val="1"/>
      </rPr>
      <t>10</t>
    </r>
    <r>
      <rPr>
        <sz val="12"/>
        <color rgb="FF002060"/>
        <rFont val="新細明體"/>
        <family val="2"/>
        <charset val="136"/>
      </rPr>
      <t>年新入所受戒治人人數</t>
    </r>
  </si>
  <si>
    <r>
      <rPr>
        <sz val="12"/>
        <color rgb="FF002060"/>
        <rFont val="新細明體"/>
        <family val="2"/>
        <charset val="136"/>
      </rPr>
      <t>表</t>
    </r>
    <r>
      <rPr>
        <sz val="12"/>
        <color rgb="FF002060"/>
        <rFont val="Times New Roman"/>
        <family val="1"/>
      </rPr>
      <t>2-4-14</t>
    </r>
    <r>
      <rPr>
        <sz val="12"/>
        <color rgb="FF002060"/>
        <rFont val="新細明體"/>
        <family val="1"/>
        <charset val="136"/>
      </rPr>
      <t>　近</t>
    </r>
    <r>
      <rPr>
        <sz val="12"/>
        <color rgb="FF002060"/>
        <rFont val="Times New Roman"/>
        <family val="1"/>
      </rPr>
      <t>10</t>
    </r>
    <r>
      <rPr>
        <sz val="12"/>
        <color rgb="FF002060"/>
        <rFont val="新細明體"/>
        <family val="1"/>
        <charset val="136"/>
      </rPr>
      <t>年地方檢察署保護管束案件收結情形</t>
    </r>
  </si>
  <si>
    <r>
      <rPr>
        <sz val="12"/>
        <color rgb="FF002060"/>
        <rFont val="新細明體"/>
        <family val="2"/>
        <charset val="136"/>
      </rPr>
      <t>表</t>
    </r>
    <r>
      <rPr>
        <sz val="12"/>
        <color rgb="FF002060"/>
        <rFont val="Times New Roman"/>
        <family val="1"/>
      </rPr>
      <t>2-4-15</t>
    </r>
    <r>
      <rPr>
        <sz val="12"/>
        <color rgb="FF002060"/>
        <rFont val="新細明體"/>
        <family val="1"/>
        <charset val="136"/>
      </rPr>
      <t>　近</t>
    </r>
    <r>
      <rPr>
        <sz val="12"/>
        <color rgb="FF002060"/>
        <rFont val="Times New Roman"/>
        <family val="1"/>
      </rPr>
      <t>10</t>
    </r>
    <r>
      <rPr>
        <sz val="12"/>
        <color rgb="FF002060"/>
        <rFont val="新細明體"/>
        <family val="1"/>
        <charset val="136"/>
      </rPr>
      <t>年地方檢察署保護管束案件執行與輔導情形</t>
    </r>
  </si>
  <si>
    <r>
      <rPr>
        <sz val="12"/>
        <color rgb="FF002060"/>
        <rFont val="新細明體"/>
        <family val="2"/>
        <charset val="136"/>
      </rPr>
      <t>表</t>
    </r>
    <r>
      <rPr>
        <sz val="12"/>
        <color rgb="FF002060"/>
        <rFont val="Times New Roman"/>
        <family val="1"/>
      </rPr>
      <t>2-4-16</t>
    </r>
    <r>
      <rPr>
        <sz val="12"/>
        <color rgb="FF002060"/>
        <rFont val="新細明體"/>
        <family val="1"/>
        <charset val="136"/>
      </rPr>
      <t>　近</t>
    </r>
    <r>
      <rPr>
        <sz val="12"/>
        <color rgb="FF002060"/>
        <rFont val="Times New Roman"/>
        <family val="1"/>
      </rPr>
      <t>10</t>
    </r>
    <r>
      <rPr>
        <sz val="12"/>
        <color rgb="FF002060"/>
        <rFont val="新細明體"/>
        <family val="1"/>
        <charset val="136"/>
      </rPr>
      <t>年地方檢察署附條件緩刑之社區處遇案件收結情形</t>
    </r>
  </si>
  <si>
    <r>
      <rPr>
        <sz val="12"/>
        <color rgb="FF002060"/>
        <rFont val="新細明體"/>
        <family val="2"/>
        <charset val="136"/>
      </rPr>
      <t>表</t>
    </r>
    <r>
      <rPr>
        <sz val="12"/>
        <color rgb="FF002060"/>
        <rFont val="Times New Roman"/>
        <family val="1"/>
      </rPr>
      <t>2-4-17</t>
    </r>
    <r>
      <rPr>
        <sz val="12"/>
        <color rgb="FF002060"/>
        <rFont val="新細明體"/>
        <family val="1"/>
        <charset val="136"/>
      </rPr>
      <t>　近</t>
    </r>
    <r>
      <rPr>
        <sz val="12"/>
        <color rgb="FF002060"/>
        <rFont val="Times New Roman"/>
        <family val="1"/>
      </rPr>
      <t>10</t>
    </r>
    <r>
      <rPr>
        <sz val="12"/>
        <color rgb="FF002060"/>
        <rFont val="新細明體"/>
        <family val="1"/>
        <charset val="136"/>
      </rPr>
      <t>年地方檢察署緩起訴社區處遇案件收結情形</t>
    </r>
  </si>
  <si>
    <r>
      <rPr>
        <sz val="12"/>
        <color rgb="FF002060"/>
        <rFont val="新細明體"/>
        <family val="2"/>
        <charset val="136"/>
      </rPr>
      <t>表</t>
    </r>
    <r>
      <rPr>
        <sz val="12"/>
        <color rgb="FF002060"/>
        <rFont val="Times New Roman"/>
        <family val="1"/>
      </rPr>
      <t>2-4-18</t>
    </r>
    <r>
      <rPr>
        <sz val="12"/>
        <color rgb="FF002060"/>
        <rFont val="新細明體"/>
        <family val="1"/>
        <charset val="136"/>
      </rPr>
      <t>　近</t>
    </r>
    <r>
      <rPr>
        <sz val="12"/>
        <color rgb="FF002060"/>
        <rFont val="Times New Roman"/>
        <family val="1"/>
      </rPr>
      <t>10</t>
    </r>
    <r>
      <rPr>
        <sz val="12"/>
        <color rgb="FF002060"/>
        <rFont val="新細明體"/>
        <family val="1"/>
        <charset val="136"/>
      </rPr>
      <t>年地方檢察署緩起訴必要命令及戒癮治療處分案件執行情形</t>
    </r>
  </si>
  <si>
    <r>
      <rPr>
        <sz val="12"/>
        <color rgb="FF002060"/>
        <rFont val="新細明體"/>
        <family val="2"/>
        <charset val="136"/>
      </rPr>
      <t>表</t>
    </r>
    <r>
      <rPr>
        <sz val="12"/>
        <color rgb="FF002060"/>
        <rFont val="Times New Roman"/>
        <family val="1"/>
      </rPr>
      <t>2-4-19</t>
    </r>
    <r>
      <rPr>
        <sz val="12"/>
        <color rgb="FF002060"/>
        <rFont val="新細明體"/>
        <family val="1"/>
        <charset val="136"/>
      </rPr>
      <t>　近</t>
    </r>
    <r>
      <rPr>
        <sz val="12"/>
        <color rgb="FF002060"/>
        <rFont val="Times New Roman"/>
        <family val="1"/>
      </rPr>
      <t>10</t>
    </r>
    <r>
      <rPr>
        <sz val="12"/>
        <color rgb="FF002060"/>
        <rFont val="新細明體"/>
        <family val="1"/>
        <charset val="136"/>
      </rPr>
      <t>年地方檢察署觀護易服社會勞動案件辦理情形</t>
    </r>
  </si>
  <si>
    <r>
      <rPr>
        <sz val="12"/>
        <color rgb="FF002060"/>
        <rFont val="新細明體"/>
        <family val="2"/>
        <charset val="136"/>
      </rPr>
      <t>表</t>
    </r>
    <r>
      <rPr>
        <sz val="12"/>
        <color rgb="FF002060"/>
        <rFont val="Times New Roman"/>
        <family val="1"/>
      </rPr>
      <t>2-4-20</t>
    </r>
    <r>
      <rPr>
        <sz val="12"/>
        <color rgb="FF002060"/>
        <rFont val="新細明體"/>
        <family val="1"/>
        <charset val="136"/>
      </rPr>
      <t>　近</t>
    </r>
    <r>
      <rPr>
        <sz val="12"/>
        <color rgb="FF002060"/>
        <rFont val="Times New Roman"/>
        <family val="1"/>
      </rPr>
      <t>10</t>
    </r>
    <r>
      <rPr>
        <sz val="12"/>
        <color rgb="FF002060"/>
        <rFont val="新細明體"/>
        <family val="1"/>
        <charset val="136"/>
      </rPr>
      <t>年更生保護情形</t>
    </r>
  </si>
  <si>
    <r>
      <rPr>
        <sz val="12"/>
        <color rgb="FF002060"/>
        <rFont val="新細明體"/>
        <family val="2"/>
        <charset val="136"/>
      </rPr>
      <t>表</t>
    </r>
    <r>
      <rPr>
        <sz val="12"/>
        <color rgb="FF002060"/>
        <rFont val="Times New Roman"/>
        <family val="1"/>
      </rPr>
      <t>2-5-1</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年地方檢察署執行涉外案件裁判確定人數</t>
    </r>
  </si>
  <si>
    <r>
      <rPr>
        <sz val="12"/>
        <color rgb="FF002060"/>
        <rFont val="新細明體"/>
        <family val="2"/>
        <charset val="136"/>
      </rPr>
      <t>表</t>
    </r>
    <r>
      <rPr>
        <sz val="12"/>
        <color rgb="FF002060"/>
        <rFont val="Times New Roman"/>
        <family val="1"/>
      </rPr>
      <t>2-5-2</t>
    </r>
    <r>
      <rPr>
        <sz val="12"/>
        <color rgb="FF002060"/>
        <rFont val="新細明體"/>
        <family val="1"/>
        <charset val="136"/>
      </rPr>
      <t>　近</t>
    </r>
    <r>
      <rPr>
        <sz val="12"/>
        <color rgb="FF002060"/>
        <rFont val="Times New Roman"/>
        <family val="1"/>
      </rPr>
      <t>10</t>
    </r>
    <r>
      <rPr>
        <sz val="12"/>
        <color rgb="FF002060"/>
        <rFont val="新細明體"/>
        <family val="1"/>
        <charset val="136"/>
      </rPr>
      <t>年地方檢察署執行涉外案件裁判確定有罪人數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</si>
</sst>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1" formatCode="_-* #,##0_-;\-* #,##0_-;_-* &quot;-&quot;_-;_-@_-"/>
    <numFmt numFmtId="44" formatCode="_-&quot;$&quot;* #,##0.00_-;\-&quot;$&quot;* #,##0.00_-;_-&quot;$&quot;* &quot;-&quot;??_-;_-@_-"/>
    <numFmt numFmtId="43" formatCode="_-* #,##0.00_-;\-* #,##0.00_-;_-* &quot;-&quot;??_-;_-@_-"/>
    <numFmt numFmtId="176" formatCode="_(* #,##0_);_(* \(#,##0\);_(* &quot;-&quot;_);_(@_)"/>
    <numFmt numFmtId="177" formatCode="_(* #,##0.00_);_(* \(#,##0.00\);_(* &quot;-&quot;??_);_(@_)"/>
    <numFmt numFmtId="178" formatCode="#,##0__"/>
    <numFmt numFmtId="179" formatCode="#,##0_ "/>
    <numFmt numFmtId="180" formatCode="0.00_ "/>
    <numFmt numFmtId="181" formatCode="#,##0.00_ "/>
    <numFmt numFmtId="182" formatCode="#####0;;\-"/>
    <numFmt numFmtId="183" formatCode="_-* #,##0.00_-;\-* #,##0.00_-;_-* &quot;-&quot;_-;_-@_-"/>
    <numFmt numFmtId="184" formatCode="#,##0______"/>
    <numFmt numFmtId="185" formatCode="#,##0.00______;;\-______"/>
    <numFmt numFmtId="186" formatCode="_-* #,##0.0_-;\-* #,##0.0_-;_-* &quot;-&quot;?_-;_-@_-"/>
    <numFmt numFmtId="187" formatCode="&quot;基期：民國&quot;@&quot;=100&quot;"/>
    <numFmt numFmtId="188" formatCode="#,##0.00____"/>
    <numFmt numFmtId="189" formatCode="0.00_);[Red]\(0.00\)"/>
    <numFmt numFmtId="190" formatCode="0.0_ "/>
    <numFmt numFmtId="191" formatCode="@&quot;年&quot;&quot;底&quot;"/>
    <numFmt numFmtId="192" formatCode="&quot;基期：民國&quot;@&quot;年＝100&quot;"/>
    <numFmt numFmtId="193" formatCode="@&quot;年&quot;"/>
    <numFmt numFmtId="194" formatCode="#,##0;#,##0;&quot;-&quot;;@"/>
    <numFmt numFmtId="195" formatCode="#,##0.00;#,##0.00;&quot;-&quot;;@"/>
    <numFmt numFmtId="196" formatCode="_(* #,##0.00_);_(* \(#,##0.00\);_(* &quot;-&quot;_);_(@_)"/>
    <numFmt numFmtId="197" formatCode="0_ "/>
    <numFmt numFmtId="198" formatCode="_-* #,##0_-;\-* #,##0_-;_-* &quot;-&quot;??_-;_-@_-"/>
    <numFmt numFmtId="199" formatCode="\ #,##0_-;\-* #,##0_-;\ &quot;－&quot;;@_-"/>
    <numFmt numFmtId="200" formatCode="@&quot;年底&quot;"/>
    <numFmt numFmtId="201" formatCode="&quot;(&quot;0&quot;)&quot;"/>
    <numFmt numFmtId="202" formatCode="_-* #,##0_-;\-* #,##0_-;_-* &quot;－&quot;_-;_-@_-"/>
    <numFmt numFmtId="203" formatCode="#,##0_ ;\ \-#,##0_ ;\ &quot;-&quot;_ ;@_ "/>
    <numFmt numFmtId="204" formatCode="#,##0.00__;;\-__"/>
    <numFmt numFmtId="205" formatCode="###0;;\-"/>
    <numFmt numFmtId="206" formatCode="0.0000_ "/>
    <numFmt numFmtId="207" formatCode="#,##0_);[Red]\(#,##0\)"/>
  </numFmts>
  <fonts count="94">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12"/>
      <color theme="1"/>
      <name val="新細明體"/>
      <family val="1"/>
      <charset val="136"/>
      <scheme val="minor"/>
    </font>
    <font>
      <sz val="15"/>
      <name val="Times New Roman"/>
      <family val="1"/>
    </font>
    <font>
      <sz val="15"/>
      <name val="新細明體"/>
      <family val="1"/>
      <charset val="136"/>
    </font>
    <font>
      <sz val="9"/>
      <name val="新細明體"/>
      <family val="1"/>
      <charset val="136"/>
    </font>
    <font>
      <sz val="12"/>
      <name val="Times New Roman"/>
      <family val="1"/>
    </font>
    <font>
      <sz val="12"/>
      <name val="新細明體"/>
      <family val="1"/>
      <charset val="136"/>
    </font>
    <font>
      <sz val="11"/>
      <name val="Times New Roman"/>
      <family val="1"/>
    </font>
    <font>
      <sz val="12"/>
      <name val="細明體"/>
      <family val="3"/>
      <charset val="136"/>
    </font>
    <font>
      <sz val="10"/>
      <name val="新細明體"/>
      <family val="1"/>
      <charset val="136"/>
    </font>
    <font>
      <sz val="10"/>
      <name val="Times New Roman"/>
      <family val="1"/>
    </font>
    <font>
      <sz val="12"/>
      <color indexed="8"/>
      <name val="標楷體"/>
      <family val="4"/>
      <charset val="136"/>
    </font>
    <font>
      <sz val="12"/>
      <name val="PMingLiU"/>
      <family val="1"/>
      <charset val="136"/>
    </font>
    <font>
      <sz val="11"/>
      <name val="新細明體"/>
      <family val="1"/>
      <charset val="136"/>
    </font>
    <font>
      <sz val="9"/>
      <name val="新細明體"/>
      <family val="1"/>
      <charset val="136"/>
      <scheme val="minor"/>
    </font>
    <font>
      <sz val="12"/>
      <name val="新細明體"/>
      <family val="1"/>
      <charset val="136"/>
      <scheme val="major"/>
    </font>
    <font>
      <sz val="12"/>
      <color theme="1"/>
      <name val="Times New Roman"/>
      <family val="1"/>
    </font>
    <font>
      <sz val="12"/>
      <color theme="1"/>
      <name val="新細明體"/>
      <family val="1"/>
      <charset val="136"/>
    </font>
    <font>
      <sz val="11"/>
      <color theme="1"/>
      <name val="Times New Roman"/>
      <family val="1"/>
    </font>
    <font>
      <b/>
      <sz val="11"/>
      <name val="細明體"/>
      <family val="3"/>
      <charset val="136"/>
    </font>
    <font>
      <sz val="9"/>
      <name val="新細明體"/>
      <family val="3"/>
      <charset val="136"/>
      <scheme val="minor"/>
    </font>
    <font>
      <i/>
      <sz val="11"/>
      <name val="Times New Roman"/>
      <family val="1"/>
    </font>
    <font>
      <sz val="10"/>
      <color indexed="9"/>
      <name val="新細明體"/>
      <family val="1"/>
      <charset val="136"/>
    </font>
    <font>
      <sz val="20"/>
      <name val="Times New Roman"/>
      <family val="1"/>
    </font>
    <font>
      <sz val="12"/>
      <color theme="1"/>
      <name val="細明體"/>
      <family val="3"/>
      <charset val="136"/>
    </font>
    <font>
      <sz val="10"/>
      <color theme="1"/>
      <name val="新細明體"/>
      <family val="1"/>
      <charset val="136"/>
    </font>
    <font>
      <sz val="10"/>
      <color theme="1"/>
      <name val="Times New Roman"/>
      <family val="1"/>
    </font>
    <font>
      <sz val="15"/>
      <name val="Times New Roman"/>
      <family val="1"/>
      <charset val="136"/>
    </font>
    <font>
      <sz val="10"/>
      <name val="Times New Roman"/>
      <family val="1"/>
      <charset val="136"/>
    </font>
    <font>
      <sz val="18"/>
      <name val="Times New Roman"/>
      <family val="1"/>
    </font>
    <font>
      <sz val="9"/>
      <name val="標楷體"/>
      <family val="4"/>
      <charset val="136"/>
    </font>
    <font>
      <sz val="13"/>
      <color theme="1"/>
      <name val="新細明體"/>
      <family val="1"/>
      <charset val="136"/>
    </font>
    <font>
      <sz val="13"/>
      <name val="Times New Roman"/>
      <family val="1"/>
    </font>
    <font>
      <sz val="13"/>
      <name val="新細明體"/>
      <family val="1"/>
      <charset val="136"/>
    </font>
    <font>
      <sz val="12"/>
      <name val="Courier"/>
      <family val="3"/>
    </font>
    <font>
      <sz val="15"/>
      <name val="PMingLiU"/>
      <family val="1"/>
      <charset val="136"/>
    </font>
    <font>
      <sz val="12"/>
      <name val="華康中黑體"/>
      <family val="3"/>
      <charset val="136"/>
    </font>
    <font>
      <sz val="12"/>
      <name val="標楷體"/>
      <family val="4"/>
      <charset val="136"/>
    </font>
    <font>
      <sz val="12"/>
      <color indexed="8"/>
      <name val="Times New Roman"/>
      <family val="1"/>
    </font>
    <font>
      <sz val="9"/>
      <name val="Times New Roman"/>
      <family val="1"/>
    </font>
    <font>
      <sz val="15"/>
      <name val="細明體"/>
      <family val="3"/>
      <charset val="136"/>
    </font>
    <font>
      <sz val="16"/>
      <name val="Times New Roman"/>
      <family val="1"/>
    </font>
    <font>
      <sz val="16"/>
      <name val="新細明體"/>
      <family val="1"/>
      <charset val="136"/>
    </font>
    <font>
      <sz val="10"/>
      <name val="微軟正黑體"/>
      <family val="2"/>
      <charset val="136"/>
    </font>
    <font>
      <sz val="10"/>
      <color indexed="9"/>
      <name val="Times New Roman"/>
      <family val="1"/>
    </font>
    <font>
      <sz val="10.55"/>
      <name val="Times New Roman"/>
      <family val="1"/>
    </font>
    <font>
      <sz val="14"/>
      <name val="華康粗黑體(P)"/>
      <family val="1"/>
      <charset val="136"/>
    </font>
    <font>
      <sz val="9.5"/>
      <name val="Times New Roman"/>
      <family val="1"/>
    </font>
    <font>
      <sz val="8"/>
      <name val="Times New Roman"/>
      <family val="1"/>
    </font>
    <font>
      <sz val="14"/>
      <name val="Times New Roman"/>
      <family val="1"/>
    </font>
    <font>
      <sz val="14"/>
      <name val="新細明體"/>
      <family val="1"/>
      <charset val="136"/>
    </font>
    <font>
      <sz val="15"/>
      <color theme="1"/>
      <name val="Times New Roman"/>
      <family val="1"/>
    </font>
    <font>
      <sz val="15"/>
      <color theme="1"/>
      <name val="新細明體"/>
      <family val="1"/>
      <charset val="136"/>
    </font>
    <font>
      <sz val="11"/>
      <color theme="1"/>
      <name val="新細明體"/>
      <family val="1"/>
      <charset val="136"/>
    </font>
    <font>
      <sz val="15"/>
      <color theme="1"/>
      <name val="Times New Roman"/>
      <family val="1"/>
      <charset val="136"/>
    </font>
    <font>
      <sz val="10"/>
      <name val="細明體"/>
      <family val="3"/>
      <charset val="136"/>
    </font>
    <font>
      <sz val="12"/>
      <color theme="1"/>
      <name val="PMingLiU"/>
      <family val="1"/>
      <charset val="136"/>
    </font>
    <font>
      <i/>
      <sz val="11"/>
      <color theme="1"/>
      <name val="Times New Roman"/>
      <family val="1"/>
    </font>
    <font>
      <sz val="11"/>
      <color indexed="8"/>
      <name val="Times New Roman"/>
      <family val="1"/>
    </font>
    <font>
      <sz val="10"/>
      <color rgb="FFFF0000"/>
      <name val="Times New Roman"/>
      <family val="1"/>
    </font>
    <font>
      <sz val="12"/>
      <name val="華康中楷體"/>
      <family val="3"/>
      <charset val="136"/>
    </font>
    <font>
      <sz val="9"/>
      <name val="華康中楷體"/>
      <family val="3"/>
      <charset val="136"/>
    </font>
    <font>
      <sz val="12"/>
      <color theme="1"/>
      <name val="新細明體"/>
      <family val="1"/>
      <charset val="136"/>
      <scheme val="major"/>
    </font>
    <font>
      <sz val="15"/>
      <name val="Times New Roman"/>
      <family val="3"/>
      <charset val="136"/>
    </font>
    <font>
      <sz val="7"/>
      <name val="細明體"/>
      <family val="3"/>
      <charset val="136"/>
    </font>
    <font>
      <sz val="7"/>
      <name val="Times New Roman"/>
      <family val="1"/>
    </font>
    <font>
      <sz val="9"/>
      <name val="細明體"/>
      <family val="3"/>
      <charset val="136"/>
    </font>
    <font>
      <sz val="8"/>
      <name val="細明體"/>
      <family val="3"/>
      <charset val="136"/>
    </font>
    <font>
      <sz val="8"/>
      <name val="PMingLiU"/>
      <family val="1"/>
      <charset val="136"/>
    </font>
    <font>
      <b/>
      <sz val="10"/>
      <name val="Times New Roman"/>
      <family val="1"/>
    </font>
    <font>
      <sz val="14"/>
      <name val="Times New Roman"/>
      <family val="1"/>
      <charset val="136"/>
    </font>
    <font>
      <sz val="11"/>
      <name val="細明體"/>
      <family val="3"/>
      <charset val="136"/>
    </font>
    <font>
      <b/>
      <sz val="12"/>
      <name val="Times New Roman"/>
      <family val="1"/>
    </font>
    <font>
      <b/>
      <sz val="14"/>
      <name val="元易粗黑體"/>
      <family val="3"/>
      <charset val="136"/>
    </font>
    <font>
      <sz val="12"/>
      <name val="新細明體"/>
      <family val="2"/>
      <charset val="136"/>
    </font>
    <font>
      <sz val="9.5"/>
      <color theme="1"/>
      <name val="Times New Roman"/>
      <family val="1"/>
    </font>
    <font>
      <sz val="9.5"/>
      <color theme="1"/>
      <name val="新細明體"/>
      <family val="1"/>
      <charset val="136"/>
    </font>
    <font>
      <sz val="8"/>
      <color theme="1"/>
      <name val="Times New Roman"/>
      <family val="1"/>
    </font>
    <font>
      <sz val="8"/>
      <color theme="1"/>
      <name val="新細明體"/>
      <family val="1"/>
      <charset val="136"/>
    </font>
    <font>
      <sz val="11"/>
      <name val="微軟正黑體"/>
      <family val="1"/>
      <charset val="136"/>
    </font>
    <font>
      <sz val="13"/>
      <name val="Times New Roman"/>
      <family val="1"/>
      <charset val="136"/>
    </font>
    <font>
      <sz val="12"/>
      <name val="新細明體"/>
      <family val="3"/>
      <charset val="136"/>
    </font>
    <font>
      <sz val="12"/>
      <color theme="1"/>
      <name val="新細明體"/>
      <family val="2"/>
      <scheme val="minor"/>
    </font>
    <font>
      <b/>
      <sz val="12"/>
      <color theme="1"/>
      <name val="新細明體"/>
      <family val="1"/>
      <charset val="136"/>
    </font>
    <font>
      <u/>
      <sz val="12"/>
      <color theme="10"/>
      <name val="新細明體"/>
      <family val="2"/>
      <charset val="136"/>
      <scheme val="minor"/>
    </font>
    <font>
      <b/>
      <u/>
      <sz val="12"/>
      <color rgb="FF0070C0"/>
      <name val="新細明體"/>
      <family val="1"/>
      <charset val="136"/>
      <scheme val="minor"/>
    </font>
    <font>
      <b/>
      <sz val="12"/>
      <color theme="1"/>
      <name val="Times New Roman"/>
      <family val="1"/>
    </font>
    <font>
      <u/>
      <sz val="12"/>
      <color theme="10"/>
      <name val="Times New Roman"/>
      <family val="1"/>
    </font>
    <font>
      <sz val="12"/>
      <color rgb="FF002060"/>
      <name val="Times New Roman"/>
      <family val="1"/>
    </font>
    <font>
      <sz val="12"/>
      <color rgb="FF002060"/>
      <name val="新細明體"/>
      <family val="2"/>
      <charset val="136"/>
    </font>
    <font>
      <sz val="12"/>
      <color rgb="FF002060"/>
      <name val="新細明體"/>
      <family val="1"/>
      <charset val="136"/>
    </font>
    <font>
      <sz val="12"/>
      <color rgb="FF002060"/>
      <name val="新細明體"/>
      <family val="2"/>
      <charset val="136"/>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22">
    <border>
      <left/>
      <right/>
      <top/>
      <bottom/>
      <diagonal/>
    </border>
    <border>
      <left/>
      <right/>
      <top style="thin">
        <color indexed="64"/>
      </top>
      <bottom/>
      <diagonal/>
    </border>
    <border>
      <left/>
      <right/>
      <top style="thin">
        <color indexed="64"/>
      </top>
      <bottom style="thin">
        <color indexed="64"/>
      </bottom>
      <diagonal/>
    </border>
    <border>
      <left/>
      <right/>
      <top/>
      <bottom style="thin">
        <color auto="1"/>
      </bottom>
      <diagonal/>
    </border>
    <border>
      <left/>
      <right style="thin">
        <color indexed="64"/>
      </right>
      <top/>
      <bottom/>
      <diagonal/>
    </border>
    <border>
      <left/>
      <right/>
      <top style="thick">
        <color indexed="64"/>
      </top>
      <bottom/>
      <diagonal/>
    </border>
    <border>
      <left/>
      <right/>
      <top style="thick">
        <color auto="1"/>
      </top>
      <bottom style="thin">
        <color auto="1"/>
      </bottom>
      <diagonal/>
    </border>
    <border>
      <left style="thin">
        <color indexed="64"/>
      </left>
      <right/>
      <top/>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right/>
      <top style="thin">
        <color auto="1"/>
      </top>
      <bottom style="thin">
        <color indexed="64"/>
      </bottom>
      <diagonal/>
    </border>
    <border>
      <left/>
      <right/>
      <top style="thin">
        <color auto="1"/>
      </top>
      <bottom/>
      <diagonal/>
    </border>
  </borders>
  <cellStyleXfs count="73">
    <xf numFmtId="0" fontId="0" fillId="0" borderId="0">
      <alignment vertical="center"/>
    </xf>
    <xf numFmtId="0" fontId="3" fillId="0" borderId="0">
      <alignment vertical="center"/>
    </xf>
    <xf numFmtId="0" fontId="13" fillId="0" borderId="0">
      <alignment vertical="center"/>
    </xf>
    <xf numFmtId="0" fontId="8" fillId="0" borderId="0"/>
    <xf numFmtId="0" fontId="8" fillId="0" borderId="0" applyAlignment="0"/>
    <xf numFmtId="0" fontId="7" fillId="0" borderId="0"/>
    <xf numFmtId="0" fontId="8" fillId="0" borderId="0"/>
    <xf numFmtId="0" fontId="7" fillId="0" borderId="0"/>
    <xf numFmtId="0" fontId="8" fillId="0" borderId="0"/>
    <xf numFmtId="0" fontId="3" fillId="0" borderId="0">
      <alignment vertical="center"/>
    </xf>
    <xf numFmtId="0" fontId="11" fillId="0" borderId="0"/>
    <xf numFmtId="0" fontId="8" fillId="0" borderId="0"/>
    <xf numFmtId="0" fontId="8" fillId="0" borderId="0"/>
    <xf numFmtId="0" fontId="8" fillId="0" borderId="0"/>
    <xf numFmtId="0" fontId="8" fillId="0" borderId="0"/>
    <xf numFmtId="43" fontId="3" fillId="0" borderId="0" applyFon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7" fillId="0" borderId="0"/>
    <xf numFmtId="0" fontId="36" fillId="0" borderId="0"/>
    <xf numFmtId="0" fontId="36" fillId="0" borderId="0"/>
    <xf numFmtId="0" fontId="36" fillId="0" borderId="0"/>
    <xf numFmtId="0" fontId="8" fillId="0" borderId="0"/>
    <xf numFmtId="0" fontId="8" fillId="0" borderId="0"/>
    <xf numFmtId="0" fontId="7" fillId="0" borderId="0"/>
    <xf numFmtId="0" fontId="7" fillId="0" borderId="0"/>
    <xf numFmtId="0" fontId="7" fillId="0" borderId="0"/>
    <xf numFmtId="0" fontId="13" fillId="0" borderId="0">
      <alignment vertical="center"/>
    </xf>
    <xf numFmtId="44" fontId="1" fillId="0" borderId="0" applyFont="0" applyFill="0" applyBorder="0" applyAlignment="0" applyProtection="0">
      <alignment vertical="center"/>
    </xf>
    <xf numFmtId="0" fontId="7" fillId="0" borderId="0"/>
    <xf numFmtId="0" fontId="8" fillId="0" borderId="0"/>
    <xf numFmtId="0" fontId="7" fillId="0" borderId="0"/>
    <xf numFmtId="0" fontId="8" fillId="0" borderId="0"/>
    <xf numFmtId="0" fontId="8" fillId="0" borderId="0">
      <alignment vertical="center"/>
    </xf>
    <xf numFmtId="0" fontId="8" fillId="0" borderId="0"/>
    <xf numFmtId="0" fontId="3" fillId="0" borderId="0">
      <alignment vertical="center"/>
    </xf>
    <xf numFmtId="0" fontId="3" fillId="0" borderId="0">
      <alignment vertical="center"/>
    </xf>
    <xf numFmtId="0" fontId="8" fillId="0" borderId="0"/>
    <xf numFmtId="0" fontId="8" fillId="0" borderId="0"/>
    <xf numFmtId="0" fontId="7" fillId="0" borderId="0"/>
    <xf numFmtId="0" fontId="8" fillId="0" borderId="0"/>
    <xf numFmtId="176" fontId="7" fillId="0" borderId="0" applyFont="0" applyFill="0" applyBorder="0" applyAlignment="0" applyProtection="0"/>
    <xf numFmtId="0" fontId="8" fillId="0" borderId="0">
      <alignment vertical="center"/>
    </xf>
    <xf numFmtId="0" fontId="7" fillId="0" borderId="0"/>
    <xf numFmtId="0" fontId="62" fillId="0" borderId="0"/>
    <xf numFmtId="0" fontId="8" fillId="0" borderId="0">
      <alignment vertical="center"/>
    </xf>
    <xf numFmtId="0" fontId="7" fillId="0" borderId="0"/>
    <xf numFmtId="0" fontId="39" fillId="0" borderId="0"/>
    <xf numFmtId="43" fontId="8" fillId="0" borderId="0" applyFont="0" applyFill="0" applyBorder="0" applyAlignment="0" applyProtection="0">
      <alignment vertical="center"/>
    </xf>
    <xf numFmtId="0" fontId="8" fillId="0" borderId="0">
      <alignment vertical="center"/>
    </xf>
    <xf numFmtId="0" fontId="8" fillId="0" borderId="0"/>
    <xf numFmtId="0" fontId="8" fillId="0" borderId="0"/>
    <xf numFmtId="0" fontId="8" fillId="0" borderId="0"/>
    <xf numFmtId="0" fontId="39" fillId="0" borderId="0"/>
    <xf numFmtId="44" fontId="3" fillId="0" borderId="0" applyFont="0" applyFill="0" applyBorder="0" applyAlignment="0" applyProtection="0">
      <alignment vertical="center"/>
    </xf>
    <xf numFmtId="0" fontId="39" fillId="0" borderId="0">
      <alignment vertical="center"/>
    </xf>
    <xf numFmtId="0" fontId="62" fillId="0" borderId="0"/>
    <xf numFmtId="0" fontId="8" fillId="0" borderId="0"/>
    <xf numFmtId="0" fontId="7" fillId="0" borderId="0"/>
    <xf numFmtId="177" fontId="7" fillId="0" borderId="0" applyFont="0" applyFill="0" applyBorder="0" applyAlignment="0" applyProtection="0"/>
    <xf numFmtId="0" fontId="8" fillId="0" borderId="0"/>
    <xf numFmtId="0" fontId="39" fillId="0" borderId="0"/>
    <xf numFmtId="0" fontId="8" fillId="0" borderId="0"/>
    <xf numFmtId="0" fontId="8" fillId="0" borderId="0"/>
    <xf numFmtId="0" fontId="36" fillId="0" borderId="0"/>
    <xf numFmtId="0" fontId="36" fillId="0" borderId="0"/>
    <xf numFmtId="0" fontId="1" fillId="0" borderId="0">
      <alignment vertical="center"/>
    </xf>
    <xf numFmtId="0" fontId="3" fillId="0" borderId="0">
      <alignment vertical="center"/>
    </xf>
    <xf numFmtId="0" fontId="84" fillId="0" borderId="0">
      <alignment vertical="center"/>
    </xf>
    <xf numFmtId="0" fontId="86" fillId="0" borderId="0" applyNumberFormat="0" applyFill="0" applyBorder="0" applyAlignment="0" applyProtection="0">
      <alignment vertical="center"/>
    </xf>
  </cellStyleXfs>
  <cellXfs count="1391">
    <xf numFmtId="0" fontId="0" fillId="0" borderId="0" xfId="0">
      <alignment vertical="center"/>
    </xf>
    <xf numFmtId="0" fontId="7" fillId="0" borderId="1" xfId="1" applyFont="1" applyBorder="1">
      <alignment vertical="center"/>
    </xf>
    <xf numFmtId="0" fontId="7" fillId="0" borderId="2" xfId="1" applyFont="1" applyBorder="1" applyAlignment="1">
      <alignment horizontal="center" vertical="center"/>
    </xf>
    <xf numFmtId="0" fontId="7" fillId="0" borderId="0" xfId="1" applyFont="1">
      <alignment vertical="center"/>
    </xf>
    <xf numFmtId="41" fontId="7" fillId="0" borderId="3" xfId="1" applyNumberFormat="1" applyFont="1" applyBorder="1" applyAlignment="1">
      <alignment horizontal="center" vertical="center"/>
    </xf>
    <xf numFmtId="43" fontId="7" fillId="0" borderId="2" xfId="1" applyNumberFormat="1" applyFont="1" applyBorder="1" applyAlignment="1">
      <alignment horizontal="center" vertical="center"/>
    </xf>
    <xf numFmtId="0" fontId="7" fillId="0" borderId="0" xfId="1" applyFont="1" applyAlignment="1">
      <alignment horizontal="distributed" vertical="center"/>
    </xf>
    <xf numFmtId="41" fontId="9" fillId="0" borderId="0" xfId="1" applyNumberFormat="1" applyFont="1" applyAlignment="1">
      <alignment horizontal="right" vertical="center"/>
    </xf>
    <xf numFmtId="43" fontId="9" fillId="0" borderId="0" xfId="1" applyNumberFormat="1" applyFont="1" applyAlignment="1">
      <alignment horizontal="right" vertical="center"/>
    </xf>
    <xf numFmtId="43" fontId="9" fillId="0" borderId="1" xfId="1" applyNumberFormat="1" applyFont="1" applyBorder="1" applyAlignment="1">
      <alignment horizontal="right" vertical="center"/>
    </xf>
    <xf numFmtId="41" fontId="9" fillId="0" borderId="1" xfId="1" applyNumberFormat="1" applyFont="1" applyBorder="1" applyAlignment="1">
      <alignment horizontal="right" vertical="center"/>
    </xf>
    <xf numFmtId="0" fontId="7" fillId="0" borderId="0" xfId="1" applyFont="1" applyAlignment="1">
      <alignment horizontal="distributed" vertical="center" indent="1"/>
    </xf>
    <xf numFmtId="0" fontId="7" fillId="0" borderId="3" xfId="1" applyFont="1" applyBorder="1" applyAlignment="1">
      <alignment horizontal="distributed" vertical="center"/>
    </xf>
    <xf numFmtId="41" fontId="9" fillId="0" borderId="3" xfId="1" applyNumberFormat="1" applyFont="1" applyBorder="1" applyAlignment="1">
      <alignment horizontal="right" vertical="center"/>
    </xf>
    <xf numFmtId="43" fontId="9" fillId="0" borderId="3" xfId="1" applyNumberFormat="1" applyFont="1" applyBorder="1" applyAlignment="1">
      <alignment horizontal="right" vertical="center"/>
    </xf>
    <xf numFmtId="0" fontId="11" fillId="0" borderId="0" xfId="1" applyFont="1" applyAlignment="1"/>
    <xf numFmtId="0" fontId="12" fillId="0" borderId="0" xfId="1" applyFont="1" applyAlignment="1"/>
    <xf numFmtId="41" fontId="12" fillId="0" borderId="0" xfId="1" applyNumberFormat="1" applyFont="1" applyAlignment="1"/>
    <xf numFmtId="43" fontId="12" fillId="0" borderId="0" xfId="1" applyNumberFormat="1" applyFont="1" applyAlignment="1"/>
    <xf numFmtId="0" fontId="4" fillId="0" borderId="0" xfId="3" applyFont="1" applyAlignment="1">
      <alignment horizontal="center" vertical="center"/>
    </xf>
    <xf numFmtId="0" fontId="10" fillId="0" borderId="3" xfId="3" applyFont="1" applyBorder="1" applyAlignment="1">
      <alignment horizontal="center" vertical="center"/>
    </xf>
    <xf numFmtId="0" fontId="8" fillId="0" borderId="3" xfId="3" applyBorder="1" applyAlignment="1">
      <alignment horizontal="center" vertical="center" wrapText="1"/>
    </xf>
    <xf numFmtId="0" fontId="7" fillId="0" borderId="3" xfId="3" applyFont="1" applyBorder="1" applyAlignment="1">
      <alignment horizontal="center" vertical="center"/>
    </xf>
    <xf numFmtId="0" fontId="7" fillId="0" borderId="0" xfId="4" quotePrefix="1" applyFont="1" applyAlignment="1">
      <alignment horizontal="center" vertical="center"/>
    </xf>
    <xf numFmtId="41" fontId="9" fillId="0" borderId="1" xfId="3" applyNumberFormat="1" applyFont="1" applyBorder="1" applyAlignment="1">
      <alignment horizontal="right" vertical="center"/>
    </xf>
    <xf numFmtId="43" fontId="9" fillId="0" borderId="0" xfId="3" applyNumberFormat="1" applyFont="1" applyAlignment="1">
      <alignment horizontal="right" vertical="center"/>
    </xf>
    <xf numFmtId="41" fontId="9" fillId="0" borderId="0" xfId="3" applyNumberFormat="1" applyFont="1" applyAlignment="1">
      <alignment horizontal="right" vertical="center"/>
    </xf>
    <xf numFmtId="0" fontId="7" fillId="0" borderId="3" xfId="4" quotePrefix="1" applyFont="1" applyBorder="1" applyAlignment="1">
      <alignment horizontal="center" vertical="center"/>
    </xf>
    <xf numFmtId="41" fontId="9" fillId="0" borderId="3" xfId="3" applyNumberFormat="1" applyFont="1" applyBorder="1" applyAlignment="1">
      <alignment horizontal="right" vertical="center"/>
    </xf>
    <xf numFmtId="43" fontId="9" fillId="0" borderId="3" xfId="3" applyNumberFormat="1" applyFont="1" applyBorder="1" applyAlignment="1">
      <alignment horizontal="right" vertical="center"/>
    </xf>
    <xf numFmtId="0" fontId="11" fillId="0" borderId="0" xfId="3" applyFont="1"/>
    <xf numFmtId="0" fontId="12" fillId="0" borderId="0" xfId="3" applyFont="1"/>
    <xf numFmtId="0" fontId="7" fillId="0" borderId="0" xfId="3" applyFont="1"/>
    <xf numFmtId="178" fontId="7" fillId="0" borderId="0" xfId="3" applyNumberFormat="1" applyFont="1"/>
    <xf numFmtId="0" fontId="9" fillId="0" borderId="0" xfId="1" applyFont="1">
      <alignment vertical="center"/>
    </xf>
    <xf numFmtId="0" fontId="7" fillId="0" borderId="1" xfId="1" applyFont="1" applyBorder="1" applyAlignment="1">
      <alignment horizontal="center" vertical="center"/>
    </xf>
    <xf numFmtId="0" fontId="7" fillId="0" borderId="0" xfId="1" applyFont="1" applyAlignment="1">
      <alignment horizontal="center" vertical="center"/>
    </xf>
    <xf numFmtId="0" fontId="8" fillId="0" borderId="3" xfId="3" applyBorder="1" applyAlignment="1">
      <alignment horizontal="center" vertical="center"/>
    </xf>
    <xf numFmtId="43" fontId="9" fillId="0" borderId="1" xfId="1" quotePrefix="1" applyNumberFormat="1" applyFont="1" applyBorder="1" applyAlignment="1">
      <alignment horizontal="right" vertical="center"/>
    </xf>
    <xf numFmtId="43" fontId="9" fillId="0" borderId="0" xfId="1" quotePrefix="1" applyNumberFormat="1" applyFont="1" applyAlignment="1">
      <alignment horizontal="right" vertical="center"/>
    </xf>
    <xf numFmtId="41" fontId="9" fillId="0" borderId="0" xfId="0" applyNumberFormat="1" applyFont="1" applyAlignment="1">
      <alignment horizontal="right" vertical="center"/>
    </xf>
    <xf numFmtId="0" fontId="7" fillId="0" borderId="0" xfId="1" applyFont="1" applyAlignment="1">
      <alignment horizontal="distributed" vertical="center" wrapText="1"/>
    </xf>
    <xf numFmtId="43" fontId="9" fillId="0" borderId="3" xfId="1" quotePrefix="1" applyNumberFormat="1" applyFont="1" applyBorder="1" applyAlignment="1">
      <alignment horizontal="right" vertical="center"/>
    </xf>
    <xf numFmtId="41" fontId="9" fillId="0" borderId="3" xfId="0" applyNumberFormat="1" applyFont="1" applyBorder="1" applyAlignment="1">
      <alignment horizontal="right" vertical="center"/>
    </xf>
    <xf numFmtId="0" fontId="12" fillId="0" borderId="0" xfId="1" applyFont="1">
      <alignment vertical="center"/>
    </xf>
    <xf numFmtId="0" fontId="7" fillId="0" borderId="1" xfId="3" applyFont="1" applyBorder="1" applyAlignment="1">
      <alignment vertical="center"/>
    </xf>
    <xf numFmtId="0" fontId="17" fillId="0" borderId="0" xfId="3" applyFont="1" applyAlignment="1">
      <alignment horizontal="right" vertical="center"/>
    </xf>
    <xf numFmtId="0" fontId="7" fillId="0" borderId="0" xfId="3" applyFont="1" applyAlignment="1">
      <alignment vertical="center"/>
    </xf>
    <xf numFmtId="0" fontId="7" fillId="0" borderId="0" xfId="3" applyFont="1" applyAlignment="1">
      <alignment horizontal="distributed" vertical="center"/>
    </xf>
    <xf numFmtId="179" fontId="9" fillId="0" borderId="1" xfId="3" applyNumberFormat="1" applyFont="1" applyBorder="1" applyAlignment="1">
      <alignment horizontal="right" vertical="center"/>
    </xf>
    <xf numFmtId="180" fontId="9" fillId="0" borderId="0" xfId="3" applyNumberFormat="1" applyFont="1" applyAlignment="1">
      <alignment horizontal="right" vertical="center"/>
    </xf>
    <xf numFmtId="179" fontId="9" fillId="0" borderId="0" xfId="3" applyNumberFormat="1" applyFont="1" applyAlignment="1">
      <alignment horizontal="right" vertical="center"/>
    </xf>
    <xf numFmtId="0" fontId="7" fillId="0" borderId="5" xfId="3" applyFont="1" applyBorder="1" applyAlignment="1">
      <alignment vertical="center"/>
    </xf>
    <xf numFmtId="41" fontId="18" fillId="0" borderId="1" xfId="1" applyNumberFormat="1" applyFont="1" applyBorder="1" applyAlignment="1">
      <alignment horizontal="right" vertical="center"/>
    </xf>
    <xf numFmtId="43" fontId="18" fillId="0" borderId="1" xfId="1" applyNumberFormat="1" applyFont="1" applyBorder="1" applyAlignment="1">
      <alignment horizontal="right" vertical="center"/>
    </xf>
    <xf numFmtId="41" fontId="18" fillId="0" borderId="0" xfId="1" applyNumberFormat="1" applyFont="1" applyAlignment="1">
      <alignment horizontal="right" vertical="center"/>
    </xf>
    <xf numFmtId="43" fontId="18" fillId="0" borderId="0" xfId="1" applyNumberFormat="1" applyFont="1" applyAlignment="1">
      <alignment horizontal="right" vertical="center"/>
    </xf>
    <xf numFmtId="0" fontId="7" fillId="0" borderId="3" xfId="3" applyFont="1" applyBorder="1" applyAlignment="1">
      <alignment horizontal="distributed" vertical="center"/>
    </xf>
    <xf numFmtId="179" fontId="9" fillId="0" borderId="3" xfId="3" applyNumberFormat="1" applyFont="1" applyBorder="1" applyAlignment="1">
      <alignment horizontal="right" vertical="center"/>
    </xf>
    <xf numFmtId="180" fontId="9" fillId="0" borderId="3" xfId="3" applyNumberFormat="1" applyFont="1" applyBorder="1" applyAlignment="1">
      <alignment horizontal="right" vertical="center"/>
    </xf>
    <xf numFmtId="41" fontId="18" fillId="0" borderId="3" xfId="1" applyNumberFormat="1" applyFont="1" applyBorder="1" applyAlignment="1">
      <alignment horizontal="right" vertical="center"/>
    </xf>
    <xf numFmtId="43" fontId="18" fillId="0" borderId="3" xfId="1" applyNumberFormat="1" applyFont="1" applyBorder="1" applyAlignment="1">
      <alignment horizontal="right" vertical="center"/>
    </xf>
    <xf numFmtId="0" fontId="11" fillId="0" borderId="0" xfId="3" applyFont="1" applyAlignment="1">
      <alignment vertical="center"/>
    </xf>
    <xf numFmtId="0" fontId="12" fillId="0" borderId="0" xfId="3" applyFont="1" applyAlignment="1">
      <alignment vertical="center"/>
    </xf>
    <xf numFmtId="2" fontId="18" fillId="0" borderId="0" xfId="0" applyNumberFormat="1" applyFont="1">
      <alignment vertical="center"/>
    </xf>
    <xf numFmtId="2" fontId="18" fillId="0" borderId="3" xfId="0" applyNumberFormat="1" applyFont="1" applyBorder="1">
      <alignment vertical="center"/>
    </xf>
    <xf numFmtId="3" fontId="18" fillId="0" borderId="0" xfId="0" applyNumberFormat="1" applyFont="1">
      <alignment vertical="center"/>
    </xf>
    <xf numFmtId="3" fontId="18" fillId="0" borderId="3" xfId="0" applyNumberFormat="1" applyFont="1" applyBorder="1">
      <alignment vertical="center"/>
    </xf>
    <xf numFmtId="41" fontId="7" fillId="0" borderId="2" xfId="3" applyNumberFormat="1" applyFont="1" applyBorder="1" applyAlignment="1">
      <alignment horizontal="center" vertical="center"/>
    </xf>
    <xf numFmtId="43" fontId="7" fillId="0" borderId="2" xfId="3" applyNumberFormat="1" applyFont="1" applyBorder="1" applyAlignment="1">
      <alignment horizontal="center" vertical="center"/>
    </xf>
    <xf numFmtId="43" fontId="9" fillId="0" borderId="1" xfId="3" applyNumberFormat="1" applyFont="1" applyBorder="1" applyAlignment="1">
      <alignment horizontal="right" vertical="center"/>
    </xf>
    <xf numFmtId="0" fontId="7" fillId="0" borderId="0" xfId="3" applyFont="1" applyAlignment="1">
      <alignment horizontal="distributed" vertical="center" wrapText="1"/>
    </xf>
    <xf numFmtId="0" fontId="8" fillId="0" borderId="0" xfId="3" applyAlignment="1">
      <alignment horizontal="distributed" vertical="center"/>
    </xf>
    <xf numFmtId="0" fontId="12" fillId="0" borderId="0" xfId="3" quotePrefix="1" applyFont="1" applyAlignment="1">
      <alignment horizontal="left" vertical="center"/>
    </xf>
    <xf numFmtId="41" fontId="12" fillId="0" borderId="0" xfId="3" applyNumberFormat="1" applyFont="1" applyAlignment="1">
      <alignment vertical="center"/>
    </xf>
    <xf numFmtId="43" fontId="12" fillId="0" borderId="0" xfId="3" applyNumberFormat="1" applyFont="1" applyAlignment="1">
      <alignment vertical="center"/>
    </xf>
    <xf numFmtId="41" fontId="7" fillId="0" borderId="3" xfId="3" applyNumberFormat="1" applyFont="1" applyBorder="1" applyAlignment="1">
      <alignment horizontal="center" vertical="center"/>
    </xf>
    <xf numFmtId="43" fontId="7" fillId="0" borderId="3" xfId="3" applyNumberFormat="1" applyFont="1" applyBorder="1" applyAlignment="1">
      <alignment horizontal="center" vertical="center"/>
    </xf>
    <xf numFmtId="0" fontId="18" fillId="0" borderId="0" xfId="3" applyFont="1" applyAlignment="1">
      <alignment horizontal="distributed" vertical="center"/>
    </xf>
    <xf numFmtId="41" fontId="20" fillId="0" borderId="1" xfId="3" applyNumberFormat="1" applyFont="1" applyBorder="1" applyAlignment="1">
      <alignment horizontal="right" vertical="center"/>
    </xf>
    <xf numFmtId="41" fontId="20" fillId="0" borderId="0" xfId="3" applyNumberFormat="1" applyFont="1" applyAlignment="1">
      <alignment horizontal="right" vertical="center"/>
    </xf>
    <xf numFmtId="43" fontId="20" fillId="0" borderId="0" xfId="3" applyNumberFormat="1" applyFont="1" applyAlignment="1">
      <alignment horizontal="right" vertical="center"/>
    </xf>
    <xf numFmtId="0" fontId="18" fillId="0" borderId="3" xfId="3" applyFont="1" applyBorder="1" applyAlignment="1">
      <alignment horizontal="distributed" vertical="center"/>
    </xf>
    <xf numFmtId="41" fontId="20" fillId="0" borderId="3" xfId="3" applyNumberFormat="1" applyFont="1" applyBorder="1" applyAlignment="1">
      <alignment horizontal="right" vertical="center"/>
    </xf>
    <xf numFmtId="43" fontId="20" fillId="0" borderId="3" xfId="3" applyNumberFormat="1" applyFont="1" applyBorder="1" applyAlignment="1">
      <alignment horizontal="right" vertical="center"/>
    </xf>
    <xf numFmtId="41" fontId="7" fillId="0" borderId="0" xfId="3" applyNumberFormat="1" applyFont="1"/>
    <xf numFmtId="43" fontId="7" fillId="0" borderId="0" xfId="3" applyNumberFormat="1" applyFont="1"/>
    <xf numFmtId="0" fontId="10" fillId="0" borderId="2" xfId="3" applyFont="1" applyBorder="1" applyAlignment="1">
      <alignment horizontal="distributed" vertical="center" wrapText="1" justifyLastLine="1"/>
    </xf>
    <xf numFmtId="0" fontId="7" fillId="0" borderId="3" xfId="3" applyFont="1" applyBorder="1" applyAlignment="1">
      <alignment horizontal="center" vertical="center" wrapText="1"/>
    </xf>
    <xf numFmtId="41" fontId="9" fillId="0" borderId="0" xfId="8" applyNumberFormat="1" applyFont="1" applyAlignment="1">
      <alignment horizontal="right" vertical="center" indent="1"/>
    </xf>
    <xf numFmtId="43" fontId="9" fillId="0" borderId="0" xfId="8" applyNumberFormat="1" applyFont="1" applyAlignment="1">
      <alignment horizontal="right" vertical="center" indent="1"/>
    </xf>
    <xf numFmtId="41" fontId="9" fillId="0" borderId="3" xfId="8" applyNumberFormat="1" applyFont="1" applyBorder="1" applyAlignment="1">
      <alignment horizontal="right" vertical="center"/>
    </xf>
    <xf numFmtId="43" fontId="9" fillId="0" borderId="3" xfId="8" applyNumberFormat="1" applyFont="1" applyBorder="1" applyAlignment="1">
      <alignment horizontal="right" vertical="center"/>
    </xf>
    <xf numFmtId="0" fontId="11" fillId="0" borderId="0" xfId="8" applyFont="1" applyAlignment="1">
      <alignment vertical="center"/>
    </xf>
    <xf numFmtId="0" fontId="12" fillId="0" borderId="0" xfId="8" applyFont="1" applyAlignment="1">
      <alignment vertical="center"/>
    </xf>
    <xf numFmtId="0" fontId="12" fillId="0" borderId="0" xfId="8" applyFont="1" applyAlignment="1">
      <alignment vertical="top"/>
    </xf>
    <xf numFmtId="0" fontId="7" fillId="0" borderId="0" xfId="8" applyFont="1" applyAlignment="1">
      <alignment vertical="top"/>
    </xf>
    <xf numFmtId="41" fontId="9" fillId="0" borderId="0" xfId="8" applyNumberFormat="1" applyFont="1" applyAlignment="1">
      <alignment horizontal="right" vertical="center"/>
    </xf>
    <xf numFmtId="43" fontId="9" fillId="0" borderId="0" xfId="8" applyNumberFormat="1" applyFont="1" applyAlignment="1">
      <alignment horizontal="right" vertical="center"/>
    </xf>
    <xf numFmtId="0" fontId="7" fillId="0" borderId="1" xfId="8" applyFont="1" applyBorder="1" applyAlignment="1">
      <alignment horizontal="center" vertical="center"/>
    </xf>
    <xf numFmtId="0" fontId="18" fillId="0" borderId="0" xfId="9" applyFont="1">
      <alignment vertical="center"/>
    </xf>
    <xf numFmtId="0" fontId="1" fillId="0" borderId="0" xfId="0" applyFont="1">
      <alignment vertical="center"/>
    </xf>
    <xf numFmtId="0" fontId="7" fillId="0" borderId="2" xfId="8" applyFont="1" applyBorder="1" applyAlignment="1">
      <alignment horizontal="distributed" vertical="center" wrapText="1" justifyLastLine="1"/>
    </xf>
    <xf numFmtId="0" fontId="8" fillId="0" borderId="2" xfId="8" applyBorder="1" applyAlignment="1">
      <alignment horizontal="distributed" vertical="center" wrapText="1" justifyLastLine="1"/>
    </xf>
    <xf numFmtId="0" fontId="8" fillId="0" borderId="2" xfId="8" applyBorder="1" applyAlignment="1">
      <alignment horizontal="distributed" vertical="center" justifyLastLine="1"/>
    </xf>
    <xf numFmtId="41" fontId="9" fillId="0" borderId="0" xfId="8" applyNumberFormat="1" applyFont="1" applyAlignment="1">
      <alignment horizontal="center" vertical="center"/>
    </xf>
    <xf numFmtId="41" fontId="20" fillId="0" borderId="0" xfId="1" applyNumberFormat="1" applyFont="1" applyAlignment="1">
      <alignment horizontal="center" vertical="center"/>
    </xf>
    <xf numFmtId="2" fontId="9" fillId="0" borderId="0" xfId="8" applyNumberFormat="1" applyFont="1" applyAlignment="1">
      <alignment horizontal="right" vertical="center"/>
    </xf>
    <xf numFmtId="41" fontId="9" fillId="0" borderId="3" xfId="8" applyNumberFormat="1" applyFont="1" applyBorder="1" applyAlignment="1">
      <alignment horizontal="center" vertical="center"/>
    </xf>
    <xf numFmtId="41" fontId="20" fillId="0" borderId="3" xfId="0" applyNumberFormat="1" applyFont="1" applyBorder="1">
      <alignment vertical="center"/>
    </xf>
    <xf numFmtId="2" fontId="9" fillId="0" borderId="3" xfId="8" applyNumberFormat="1" applyFont="1" applyBorder="1" applyAlignment="1">
      <alignment horizontal="right" vertical="center"/>
    </xf>
    <xf numFmtId="0" fontId="11" fillId="0" borderId="1" xfId="8" applyFont="1" applyBorder="1" applyAlignment="1">
      <alignment vertical="center"/>
    </xf>
    <xf numFmtId="41" fontId="20" fillId="0" borderId="0" xfId="0" applyNumberFormat="1" applyFont="1">
      <alignment vertical="center"/>
    </xf>
    <xf numFmtId="43" fontId="7" fillId="0" borderId="3" xfId="1" applyNumberFormat="1" applyFont="1" applyBorder="1" applyAlignment="1">
      <alignment horizontal="center" vertical="center"/>
    </xf>
    <xf numFmtId="41" fontId="7" fillId="0" borderId="2" xfId="1" applyNumberFormat="1" applyFont="1" applyBorder="1" applyAlignment="1">
      <alignment horizontal="center" vertical="center"/>
    </xf>
    <xf numFmtId="41" fontId="9" fillId="0" borderId="0" xfId="10" applyNumberFormat="1" applyFont="1" applyAlignment="1">
      <alignment horizontal="right" vertical="center" shrinkToFit="1"/>
    </xf>
    <xf numFmtId="0" fontId="11" fillId="0" borderId="0" xfId="7" applyFont="1"/>
    <xf numFmtId="0" fontId="7" fillId="0" borderId="0" xfId="11" applyFont="1"/>
    <xf numFmtId="0" fontId="12" fillId="0" borderId="0" xfId="12" applyFont="1" applyAlignment="1">
      <alignment horizontal="right" vertical="center"/>
    </xf>
    <xf numFmtId="41" fontId="9" fillId="0" borderId="0" xfId="15" applyNumberFormat="1" applyFont="1" applyBorder="1" applyAlignment="1">
      <alignment horizontal="right" vertical="center"/>
    </xf>
    <xf numFmtId="41" fontId="9" fillId="0" borderId="3" xfId="11" applyNumberFormat="1" applyFont="1" applyBorder="1" applyAlignment="1">
      <alignment horizontal="center" vertical="center"/>
    </xf>
    <xf numFmtId="41" fontId="9" fillId="0" borderId="0" xfId="15" applyNumberFormat="1" applyFont="1" applyBorder="1" applyAlignment="1">
      <alignment horizontal="center" vertical="center"/>
    </xf>
    <xf numFmtId="0" fontId="7" fillId="0" borderId="0" xfId="17" applyFont="1">
      <alignment vertical="center"/>
    </xf>
    <xf numFmtId="41" fontId="9" fillId="0" borderId="0" xfId="11" applyNumberFormat="1" applyFont="1" applyAlignment="1">
      <alignment horizontal="center" vertical="center"/>
    </xf>
    <xf numFmtId="0" fontId="12" fillId="0" borderId="0" xfId="16" applyFont="1" applyAlignment="1">
      <alignment horizontal="left" vertical="center"/>
    </xf>
    <xf numFmtId="41" fontId="9" fillId="0" borderId="3" xfId="15" applyNumberFormat="1" applyFont="1" applyBorder="1" applyAlignment="1">
      <alignment horizontal="right" vertical="center"/>
    </xf>
    <xf numFmtId="0" fontId="31" fillId="0" borderId="0" xfId="18" applyFont="1">
      <alignment vertical="center"/>
    </xf>
    <xf numFmtId="0" fontId="12" fillId="0" borderId="0" xfId="18" applyFont="1">
      <alignment vertical="center"/>
    </xf>
    <xf numFmtId="0" fontId="9" fillId="0" borderId="2" xfId="18" applyFont="1" applyBorder="1" applyAlignment="1">
      <alignment horizontal="center" vertical="center"/>
    </xf>
    <xf numFmtId="0" fontId="12" fillId="0" borderId="2" xfId="18" applyFont="1" applyBorder="1" applyAlignment="1">
      <alignment horizontal="center" vertical="center"/>
    </xf>
    <xf numFmtId="38" fontId="9" fillId="0" borderId="0" xfId="18" applyNumberFormat="1" applyFont="1" applyAlignment="1">
      <alignment horizontal="right" vertical="center"/>
    </xf>
    <xf numFmtId="41" fontId="9" fillId="0" borderId="0" xfId="18" applyNumberFormat="1" applyFont="1" applyAlignment="1">
      <alignment horizontal="right" vertical="center"/>
    </xf>
    <xf numFmtId="0" fontId="7" fillId="0" borderId="0" xfId="18" applyFont="1">
      <alignment vertical="center"/>
    </xf>
    <xf numFmtId="38" fontId="9" fillId="0" borderId="3" xfId="18" applyNumberFormat="1" applyFont="1" applyBorder="1" applyAlignment="1">
      <alignment horizontal="right" vertical="center"/>
    </xf>
    <xf numFmtId="41" fontId="9" fillId="0" borderId="3" xfId="18" applyNumberFormat="1" applyFont="1" applyBorder="1" applyAlignment="1">
      <alignment horizontal="right" vertical="center"/>
    </xf>
    <xf numFmtId="38" fontId="7" fillId="0" borderId="0" xfId="18" applyNumberFormat="1" applyFont="1">
      <alignment vertical="center"/>
    </xf>
    <xf numFmtId="0" fontId="9" fillId="0" borderId="3" xfId="1" applyFont="1" applyBorder="1" applyAlignment="1">
      <alignment horizontal="right"/>
    </xf>
    <xf numFmtId="0" fontId="9" fillId="0" borderId="0" xfId="1" applyFont="1" applyAlignment="1">
      <alignment horizontal="right"/>
    </xf>
    <xf numFmtId="0" fontId="12" fillId="0" borderId="0" xfId="1" applyFont="1" applyAlignment="1">
      <alignment horizontal="right" vertical="center"/>
    </xf>
    <xf numFmtId="0" fontId="7" fillId="0" borderId="2" xfId="19" applyFont="1" applyBorder="1" applyAlignment="1">
      <alignment horizontal="center" vertical="center"/>
    </xf>
    <xf numFmtId="0" fontId="7" fillId="0" borderId="2" xfId="19" applyFont="1" applyBorder="1" applyAlignment="1">
      <alignment horizontal="center" vertical="center" wrapText="1"/>
    </xf>
    <xf numFmtId="0" fontId="7" fillId="0" borderId="12" xfId="19" applyFont="1" applyBorder="1" applyAlignment="1">
      <alignment horizontal="center" vertical="center" wrapText="1"/>
    </xf>
    <xf numFmtId="0" fontId="7" fillId="0" borderId="11" xfId="19" applyFont="1" applyBorder="1" applyAlignment="1">
      <alignment horizontal="center" vertical="center" wrapText="1"/>
    </xf>
    <xf numFmtId="41" fontId="9" fillId="0" borderId="7" xfId="18" applyNumberFormat="1" applyFont="1" applyBorder="1" applyAlignment="1">
      <alignment horizontal="right" vertical="center"/>
    </xf>
    <xf numFmtId="183" fontId="9" fillId="0" borderId="0" xfId="18" applyNumberFormat="1" applyFont="1" applyAlignment="1">
      <alignment horizontal="right" vertical="center"/>
    </xf>
    <xf numFmtId="41" fontId="9" fillId="0" borderId="10" xfId="18" applyNumberFormat="1" applyFont="1" applyBorder="1" applyAlignment="1">
      <alignment horizontal="right" vertical="center"/>
    </xf>
    <xf numFmtId="0" fontId="9" fillId="0" borderId="0" xfId="1" applyFont="1" applyAlignment="1">
      <alignment horizontal="center" vertical="center"/>
    </xf>
    <xf numFmtId="0" fontId="9" fillId="0" borderId="3" xfId="1" applyFont="1" applyBorder="1">
      <alignment vertical="center"/>
    </xf>
    <xf numFmtId="181" fontId="9" fillId="0" borderId="0" xfId="1" applyNumberFormat="1" applyFont="1">
      <alignment vertical="center"/>
    </xf>
    <xf numFmtId="0" fontId="12" fillId="0" borderId="3" xfId="1" applyFont="1" applyBorder="1" applyAlignment="1">
      <alignment horizontal="right"/>
    </xf>
    <xf numFmtId="0" fontId="8" fillId="0" borderId="2" xfId="1" applyFont="1" applyBorder="1" applyAlignment="1">
      <alignment horizontal="distributed" vertical="center" justifyLastLine="1"/>
    </xf>
    <xf numFmtId="0" fontId="7" fillId="0" borderId="0" xfId="21" applyAlignment="1">
      <alignment horizontal="center" vertical="center"/>
    </xf>
    <xf numFmtId="43" fontId="7" fillId="0" borderId="0" xfId="21" applyNumberFormat="1" applyAlignment="1">
      <alignment horizontal="center" vertical="top"/>
    </xf>
    <xf numFmtId="0" fontId="9" fillId="0" borderId="3" xfId="1" applyFont="1" applyBorder="1" applyProtection="1">
      <alignment vertical="center"/>
      <protection locked="0"/>
    </xf>
    <xf numFmtId="0" fontId="10" fillId="0" borderId="3" xfId="1" applyFont="1" applyBorder="1" applyAlignment="1">
      <alignment horizontal="center" vertical="center"/>
    </xf>
    <xf numFmtId="41" fontId="9" fillId="0" borderId="0" xfId="1" applyNumberFormat="1" applyFont="1" applyAlignment="1" applyProtection="1">
      <alignment horizontal="right" vertical="center"/>
      <protection locked="0"/>
    </xf>
    <xf numFmtId="183" fontId="9" fillId="0" borderId="0" xfId="1" applyNumberFormat="1" applyFont="1" applyAlignment="1">
      <alignment horizontal="right" vertical="center"/>
    </xf>
    <xf numFmtId="183" fontId="9" fillId="0" borderId="3" xfId="1" applyNumberFormat="1" applyFont="1" applyBorder="1" applyAlignment="1">
      <alignment horizontal="right" vertical="center"/>
    </xf>
    <xf numFmtId="49" fontId="4" fillId="0" borderId="0" xfId="1" applyNumberFormat="1" applyFont="1" applyAlignment="1" applyProtection="1">
      <alignment horizontal="center" vertical="center"/>
      <protection locked="0"/>
    </xf>
    <xf numFmtId="0" fontId="9" fillId="0" borderId="3" xfId="1" applyFont="1" applyBorder="1" applyAlignment="1"/>
    <xf numFmtId="41" fontId="9" fillId="0" borderId="0" xfId="22" applyNumberFormat="1" applyFont="1" applyAlignment="1" applyProtection="1">
      <alignment horizontal="right" vertical="center"/>
      <protection locked="0"/>
    </xf>
    <xf numFmtId="41" fontId="9" fillId="0" borderId="3" xfId="22" applyNumberFormat="1" applyFont="1" applyBorder="1" applyAlignment="1" applyProtection="1">
      <alignment horizontal="right" vertical="center"/>
      <protection locked="0"/>
    </xf>
    <xf numFmtId="0" fontId="7" fillId="0" borderId="0" xfId="1" applyFont="1" applyAlignment="1"/>
    <xf numFmtId="0" fontId="7" fillId="0" borderId="3" xfId="1" applyFont="1" applyBorder="1" applyAlignment="1">
      <alignment horizontal="center" vertical="center"/>
    </xf>
    <xf numFmtId="184" fontId="9" fillId="0" borderId="0" xfId="1" applyNumberFormat="1" applyFont="1" applyAlignment="1">
      <alignment horizontal="right" vertical="center"/>
    </xf>
    <xf numFmtId="184" fontId="9" fillId="0" borderId="3" xfId="1" applyNumberFormat="1" applyFont="1" applyBorder="1" applyAlignment="1">
      <alignment horizontal="right" vertical="center"/>
    </xf>
    <xf numFmtId="41" fontId="7" fillId="0" borderId="0" xfId="1" applyNumberFormat="1" applyFont="1" applyAlignment="1">
      <alignment horizontal="right" vertical="center"/>
    </xf>
    <xf numFmtId="49" fontId="10" fillId="0" borderId="0" xfId="24" applyNumberFormat="1" applyFont="1" applyAlignment="1" applyProtection="1">
      <alignment horizontal="left" vertical="center" indent="1"/>
      <protection locked="0"/>
    </xf>
    <xf numFmtId="43" fontId="9" fillId="0" borderId="0" xfId="23" applyNumberFormat="1" applyFont="1" applyAlignment="1">
      <alignment horizontal="right" vertical="center"/>
    </xf>
    <xf numFmtId="0" fontId="7" fillId="0" borderId="0" xfId="24" applyFont="1" applyAlignment="1">
      <alignment horizontal="right" vertical="distributed"/>
    </xf>
    <xf numFmtId="43" fontId="7" fillId="0" borderId="0" xfId="1" applyNumberFormat="1" applyFont="1" applyAlignment="1">
      <alignment horizontal="right" vertical="center"/>
    </xf>
    <xf numFmtId="0" fontId="10" fillId="0" borderId="0" xfId="24" applyFont="1" applyAlignment="1">
      <alignment horizontal="left" vertical="distributed" indent="1"/>
    </xf>
    <xf numFmtId="0" fontId="10" fillId="0" borderId="0" xfId="23" applyFont="1" applyAlignment="1">
      <alignment horizontal="center" vertical="distributed" textRotation="255" indent="1"/>
    </xf>
    <xf numFmtId="41" fontId="7" fillId="0" borderId="3" xfId="1" applyNumberFormat="1" applyFont="1" applyBorder="1" applyAlignment="1">
      <alignment horizontal="right" vertical="center"/>
    </xf>
    <xf numFmtId="43" fontId="7" fillId="0" borderId="3" xfId="1" applyNumberFormat="1" applyFont="1" applyBorder="1" applyAlignment="1">
      <alignment horizontal="right" vertical="center"/>
    </xf>
    <xf numFmtId="0" fontId="11" fillId="0" borderId="0" xfId="25" applyFont="1" applyAlignment="1">
      <alignment vertical="center"/>
    </xf>
    <xf numFmtId="0" fontId="12" fillId="0" borderId="0" xfId="23" applyFont="1"/>
    <xf numFmtId="0" fontId="7" fillId="0" borderId="0" xfId="23" applyFont="1"/>
    <xf numFmtId="40" fontId="7" fillId="0" borderId="0" xfId="23" applyNumberFormat="1" applyFont="1" applyAlignment="1">
      <alignment horizontal="right" vertical="center"/>
    </xf>
    <xf numFmtId="0" fontId="12" fillId="0" borderId="0" xfId="24" applyFont="1" applyAlignment="1">
      <alignment horizontal="left" vertical="distributed"/>
    </xf>
    <xf numFmtId="0" fontId="9" fillId="0" borderId="0" xfId="27" quotePrefix="1" applyFont="1" applyAlignment="1">
      <alignment horizontal="right" vertical="center" indent="1"/>
    </xf>
    <xf numFmtId="0" fontId="15" fillId="0" borderId="0" xfId="27" applyFont="1" applyAlignment="1">
      <alignment horizontal="right" vertical="center" indent="1"/>
    </xf>
    <xf numFmtId="43" fontId="9" fillId="0" borderId="0" xfId="27" applyNumberFormat="1" applyFont="1" applyAlignment="1">
      <alignment vertical="center"/>
    </xf>
    <xf numFmtId="41" fontId="9" fillId="0" borderId="0" xfId="27" applyNumberFormat="1" applyFont="1" applyAlignment="1">
      <alignment vertical="center"/>
    </xf>
    <xf numFmtId="0" fontId="9" fillId="0" borderId="0" xfId="27" applyFont="1" applyAlignment="1">
      <alignment horizontal="right" vertical="center" indent="1"/>
    </xf>
    <xf numFmtId="0" fontId="9" fillId="0" borderId="3" xfId="27" applyFont="1" applyBorder="1" applyAlignment="1">
      <alignment horizontal="right" vertical="center" indent="1"/>
    </xf>
    <xf numFmtId="43" fontId="9" fillId="0" borderId="3" xfId="27" applyNumberFormat="1" applyFont="1" applyBorder="1" applyAlignment="1">
      <alignment vertical="center"/>
    </xf>
    <xf numFmtId="0" fontId="11" fillId="0" borderId="0" xfId="27" applyFont="1" applyAlignment="1">
      <alignment vertical="center"/>
    </xf>
    <xf numFmtId="43" fontId="7" fillId="0" borderId="0" xfId="27" applyNumberFormat="1"/>
    <xf numFmtId="0" fontId="12" fillId="0" borderId="0" xfId="28" quotePrefix="1" applyFont="1" applyAlignment="1">
      <alignment vertical="center"/>
    </xf>
    <xf numFmtId="0" fontId="12" fillId="0" borderId="0" xfId="27" applyFont="1"/>
    <xf numFmtId="0" fontId="7" fillId="0" borderId="3" xfId="21" applyBorder="1" applyAlignment="1">
      <alignment horizontal="center" vertical="center"/>
    </xf>
    <xf numFmtId="0" fontId="11" fillId="0" borderId="0" xfId="21" applyFont="1" applyAlignment="1">
      <alignment vertical="center"/>
    </xf>
    <xf numFmtId="0" fontId="12" fillId="0" borderId="0" xfId="21" applyFont="1" applyAlignment="1">
      <alignment horizontal="center" vertical="center"/>
    </xf>
    <xf numFmtId="0" fontId="12" fillId="0" borderId="0" xfId="21" applyFont="1" applyAlignment="1">
      <alignment vertical="center" wrapText="1"/>
    </xf>
    <xf numFmtId="0" fontId="7" fillId="0" borderId="0" xfId="21" quotePrefix="1" applyAlignment="1">
      <alignment horizontal="center" vertical="center"/>
    </xf>
    <xf numFmtId="187" fontId="9" fillId="0" borderId="0" xfId="29" applyNumberFormat="1" applyFont="1" applyAlignment="1">
      <alignment horizontal="left"/>
    </xf>
    <xf numFmtId="0" fontId="7" fillId="0" borderId="3" xfId="29" applyBorder="1"/>
    <xf numFmtId="0" fontId="7" fillId="0" borderId="0" xfId="29" applyAlignment="1">
      <alignment horizontal="center" vertical="center"/>
    </xf>
    <xf numFmtId="0" fontId="7" fillId="0" borderId="3" xfId="29" applyBorder="1" applyAlignment="1">
      <alignment horizontal="center" vertical="center"/>
    </xf>
    <xf numFmtId="49" fontId="41" fillId="0" borderId="3" xfId="29" quotePrefix="1" applyNumberFormat="1" applyFont="1" applyBorder="1" applyAlignment="1">
      <alignment horizontal="center" vertical="center" wrapText="1"/>
    </xf>
    <xf numFmtId="41" fontId="9" fillId="0" borderId="0" xfId="29" applyNumberFormat="1" applyFont="1" applyAlignment="1">
      <alignment horizontal="right" vertical="center"/>
    </xf>
    <xf numFmtId="3" fontId="9" fillId="0" borderId="0" xfId="29" applyNumberFormat="1" applyFont="1" applyAlignment="1">
      <alignment horizontal="right" vertical="center" indent="1"/>
    </xf>
    <xf numFmtId="4" fontId="9" fillId="0" borderId="0" xfId="29" applyNumberFormat="1" applyFont="1" applyAlignment="1">
      <alignment horizontal="right" vertical="center" indent="1"/>
    </xf>
    <xf numFmtId="188" fontId="9" fillId="0" borderId="0" xfId="29" applyNumberFormat="1" applyFont="1" applyAlignment="1">
      <alignment horizontal="right" vertical="center"/>
    </xf>
    <xf numFmtId="41" fontId="9" fillId="0" borderId="3" xfId="29" applyNumberFormat="1" applyFont="1" applyBorder="1" applyAlignment="1">
      <alignment horizontal="right" vertical="center"/>
    </xf>
    <xf numFmtId="3" fontId="9" fillId="0" borderId="3" xfId="29" applyNumberFormat="1" applyFont="1" applyBorder="1" applyAlignment="1">
      <alignment horizontal="right" vertical="center" indent="1"/>
    </xf>
    <xf numFmtId="4" fontId="9" fillId="0" borderId="3" xfId="29" applyNumberFormat="1" applyFont="1" applyBorder="1" applyAlignment="1">
      <alignment horizontal="right" vertical="center" indent="1"/>
    </xf>
    <xf numFmtId="188" fontId="9" fillId="0" borderId="3" xfId="29" applyNumberFormat="1" applyFont="1" applyBorder="1" applyAlignment="1">
      <alignment horizontal="right" vertical="center"/>
    </xf>
    <xf numFmtId="41" fontId="9" fillId="0" borderId="0" xfId="31" applyNumberFormat="1" applyFont="1" applyBorder="1" applyAlignment="1">
      <alignment horizontal="right" vertical="center"/>
    </xf>
    <xf numFmtId="43" fontId="9" fillId="0" borderId="0" xfId="31" applyNumberFormat="1" applyFont="1" applyBorder="1" applyAlignment="1">
      <alignment horizontal="right" vertical="center"/>
    </xf>
    <xf numFmtId="41" fontId="7" fillId="0" borderId="0" xfId="31" applyNumberFormat="1" applyFont="1" applyBorder="1" applyAlignment="1">
      <alignment vertical="center"/>
    </xf>
    <xf numFmtId="0" fontId="10" fillId="0" borderId="0" xfId="3" applyFont="1" applyAlignment="1">
      <alignment horizontal="distributed" vertical="center"/>
    </xf>
    <xf numFmtId="41" fontId="9" fillId="0" borderId="0" xfId="31" applyNumberFormat="1" applyFont="1" applyFill="1" applyBorder="1" applyAlignment="1">
      <alignment horizontal="right" vertical="center"/>
    </xf>
    <xf numFmtId="43" fontId="9" fillId="0" borderId="0" xfId="31" applyNumberFormat="1" applyFont="1" applyFill="1" applyBorder="1" applyAlignment="1">
      <alignment horizontal="right" vertical="center"/>
    </xf>
    <xf numFmtId="41" fontId="7" fillId="0" borderId="0" xfId="31" applyNumberFormat="1" applyFont="1" applyFill="1" applyBorder="1" applyAlignment="1">
      <alignment vertical="center"/>
    </xf>
    <xf numFmtId="0" fontId="10" fillId="0" borderId="0" xfId="3" applyFont="1" applyAlignment="1">
      <alignment horizontal="distributed" vertical="center" wrapText="1"/>
    </xf>
    <xf numFmtId="0" fontId="10" fillId="0" borderId="3" xfId="3" applyFont="1" applyBorder="1" applyAlignment="1">
      <alignment horizontal="distributed" vertical="center"/>
    </xf>
    <xf numFmtId="41" fontId="9" fillId="0" borderId="3" xfId="31" applyNumberFormat="1" applyFont="1" applyBorder="1" applyAlignment="1">
      <alignment horizontal="right" vertical="center"/>
    </xf>
    <xf numFmtId="43" fontId="9" fillId="0" borderId="3" xfId="31" applyNumberFormat="1" applyFont="1" applyBorder="1" applyAlignment="1">
      <alignment horizontal="right" vertical="center"/>
    </xf>
    <xf numFmtId="189" fontId="12" fillId="0" borderId="0" xfId="3" applyNumberFormat="1" applyFont="1" applyAlignment="1">
      <alignment vertical="center"/>
    </xf>
    <xf numFmtId="41" fontId="7" fillId="0" borderId="0" xfId="3" applyNumberFormat="1" applyFont="1" applyAlignment="1">
      <alignment vertical="center"/>
    </xf>
    <xf numFmtId="41" fontId="9" fillId="0" borderId="0" xfId="31" applyNumberFormat="1" applyFont="1" applyBorder="1" applyAlignment="1">
      <alignment vertical="center"/>
    </xf>
    <xf numFmtId="41" fontId="9" fillId="0" borderId="0" xfId="31" applyNumberFormat="1" applyFont="1" applyFill="1" applyBorder="1" applyAlignment="1">
      <alignment vertical="center"/>
    </xf>
    <xf numFmtId="0" fontId="12" fillId="0" borderId="1" xfId="3" applyFont="1" applyBorder="1" applyAlignment="1">
      <alignment vertical="center"/>
    </xf>
    <xf numFmtId="41" fontId="9" fillId="0" borderId="0" xfId="31" applyNumberFormat="1" applyFont="1" applyBorder="1" applyAlignment="1">
      <alignment horizontal="center" vertical="center"/>
    </xf>
    <xf numFmtId="41" fontId="9" fillId="0" borderId="0" xfId="31" applyNumberFormat="1" applyFont="1" applyFill="1" applyBorder="1" applyAlignment="1">
      <alignment horizontal="center" vertical="center"/>
    </xf>
    <xf numFmtId="41" fontId="9" fillId="0" borderId="3" xfId="31" applyNumberFormat="1" applyFont="1" applyBorder="1" applyAlignment="1">
      <alignment horizontal="center" vertical="center"/>
    </xf>
    <xf numFmtId="41" fontId="12" fillId="0" borderId="0" xfId="3" applyNumberFormat="1" applyFont="1" applyAlignment="1">
      <alignment horizontal="center" vertical="center"/>
    </xf>
    <xf numFmtId="0" fontId="0" fillId="0" borderId="0" xfId="0" applyAlignment="1">
      <alignment horizontal="center" vertical="center"/>
    </xf>
    <xf numFmtId="0" fontId="26" fillId="0" borderId="0" xfId="3" applyFont="1" applyAlignment="1">
      <alignment horizontal="distributed" vertical="center"/>
    </xf>
    <xf numFmtId="0" fontId="4" fillId="0" borderId="0" xfId="29" applyFont="1"/>
    <xf numFmtId="0" fontId="7" fillId="0" borderId="0" xfId="29"/>
    <xf numFmtId="41" fontId="7" fillId="0" borderId="2" xfId="29" applyNumberFormat="1" applyBorder="1" applyAlignment="1">
      <alignment horizontal="center" vertical="center"/>
    </xf>
    <xf numFmtId="43" fontId="7" fillId="0" borderId="2" xfId="29" applyNumberFormat="1" applyBorder="1" applyAlignment="1">
      <alignment horizontal="center" vertical="center"/>
    </xf>
    <xf numFmtId="43" fontId="9" fillId="0" borderId="0" xfId="29" applyNumberFormat="1" applyFont="1" applyAlignment="1">
      <alignment horizontal="right" vertical="center"/>
    </xf>
    <xf numFmtId="43" fontId="9" fillId="0" borderId="3" xfId="29" applyNumberFormat="1" applyFont="1" applyBorder="1" applyAlignment="1">
      <alignment horizontal="right" vertical="center"/>
    </xf>
    <xf numFmtId="0" fontId="12" fillId="0" borderId="0" xfId="29" applyFont="1"/>
    <xf numFmtId="41" fontId="7" fillId="0" borderId="0" xfId="29" applyNumberFormat="1" applyAlignment="1">
      <alignment horizontal="right" vertical="center" indent="1"/>
    </xf>
    <xf numFmtId="43" fontId="7" fillId="0" borderId="0" xfId="29" applyNumberFormat="1" applyAlignment="1">
      <alignment horizontal="right" vertical="center" indent="1"/>
    </xf>
    <xf numFmtId="0" fontId="12" fillId="0" borderId="0" xfId="29" applyFont="1" applyAlignment="1">
      <alignment vertical="top"/>
    </xf>
    <xf numFmtId="41" fontId="7" fillId="0" borderId="2" xfId="29" applyNumberFormat="1" applyBorder="1" applyAlignment="1">
      <alignment horizontal="centerContinuous" vertical="center"/>
    </xf>
    <xf numFmtId="43" fontId="7" fillId="0" borderId="2" xfId="29" applyNumberFormat="1" applyBorder="1" applyAlignment="1">
      <alignment horizontal="centerContinuous" vertical="center"/>
    </xf>
    <xf numFmtId="41" fontId="7" fillId="0" borderId="2" xfId="29" quotePrefix="1" applyNumberFormat="1" applyBorder="1" applyAlignment="1">
      <alignment horizontal="centerContinuous" vertical="center"/>
    </xf>
    <xf numFmtId="0" fontId="11" fillId="0" borderId="0" xfId="29" applyFont="1"/>
    <xf numFmtId="41" fontId="11" fillId="0" borderId="0" xfId="29" applyNumberFormat="1" applyFont="1"/>
    <xf numFmtId="43" fontId="8" fillId="0" borderId="0" xfId="29" applyNumberFormat="1" applyFont="1"/>
    <xf numFmtId="41" fontId="8" fillId="0" borderId="0" xfId="29" applyNumberFormat="1" applyFont="1"/>
    <xf numFmtId="41" fontId="7" fillId="0" borderId="0" xfId="29" applyNumberFormat="1"/>
    <xf numFmtId="43" fontId="7" fillId="0" borderId="0" xfId="29" applyNumberFormat="1"/>
    <xf numFmtId="0" fontId="11" fillId="0" borderId="0" xfId="29" applyFont="1" applyAlignment="1">
      <alignment vertical="top"/>
    </xf>
    <xf numFmtId="0" fontId="8" fillId="0" borderId="0" xfId="29" applyFont="1"/>
    <xf numFmtId="0" fontId="9" fillId="0" borderId="3" xfId="32" applyFont="1" applyBorder="1"/>
    <xf numFmtId="0" fontId="7" fillId="0" borderId="3" xfId="32" applyBorder="1"/>
    <xf numFmtId="0" fontId="41" fillId="0" borderId="3" xfId="32" applyFont="1" applyBorder="1" applyAlignment="1">
      <alignment horizontal="right" vertical="center"/>
    </xf>
    <xf numFmtId="41" fontId="7" fillId="0" borderId="0" xfId="32" applyNumberFormat="1" applyAlignment="1">
      <alignment horizontal="right" vertical="center"/>
    </xf>
    <xf numFmtId="41" fontId="7" fillId="0" borderId="0" xfId="33" applyNumberFormat="1" applyFont="1" applyAlignment="1">
      <alignment horizontal="right" vertical="center"/>
    </xf>
    <xf numFmtId="41" fontId="7" fillId="0" borderId="3" xfId="32" applyNumberFormat="1" applyBorder="1" applyAlignment="1">
      <alignment horizontal="right" vertical="center"/>
    </xf>
    <xf numFmtId="41" fontId="7" fillId="0" borderId="3" xfId="33" applyNumberFormat="1" applyFont="1" applyBorder="1" applyAlignment="1">
      <alignment horizontal="right" vertical="center"/>
    </xf>
    <xf numFmtId="0" fontId="12" fillId="0" borderId="0" xfId="16" quotePrefix="1" applyFont="1" applyAlignment="1">
      <alignment horizontal="left" vertical="center"/>
    </xf>
    <xf numFmtId="41" fontId="12" fillId="0" borderId="0" xfId="32" applyNumberFormat="1" applyFont="1" applyAlignment="1">
      <alignment horizontal="left" vertical="center"/>
    </xf>
    <xf numFmtId="41" fontId="12" fillId="0" borderId="0" xfId="32" applyNumberFormat="1" applyFont="1" applyAlignment="1">
      <alignment horizontal="right" vertical="center"/>
    </xf>
    <xf numFmtId="41" fontId="12" fillId="0" borderId="0" xfId="33" applyNumberFormat="1" applyFont="1" applyAlignment="1">
      <alignment horizontal="right" vertical="center"/>
    </xf>
    <xf numFmtId="0" fontId="12" fillId="0" borderId="0" xfId="34" applyFont="1"/>
    <xf numFmtId="0" fontId="12" fillId="0" borderId="0" xfId="32" applyFont="1"/>
    <xf numFmtId="0" fontId="12" fillId="0" borderId="0" xfId="32" applyFont="1" applyAlignment="1">
      <alignment horizontal="right"/>
    </xf>
    <xf numFmtId="0" fontId="8" fillId="0" borderId="3" xfId="1" applyFont="1" applyBorder="1" applyAlignment="1">
      <alignment horizontal="distributed" vertical="center" justifyLastLine="1"/>
    </xf>
    <xf numFmtId="3" fontId="7" fillId="0" borderId="0" xfId="1" applyNumberFormat="1" applyFont="1" applyAlignment="1">
      <alignment horizontal="right" vertical="center" indent="1"/>
    </xf>
    <xf numFmtId="4" fontId="7" fillId="0" borderId="0" xfId="1" applyNumberFormat="1" applyFont="1" applyAlignment="1">
      <alignment horizontal="right" vertical="center" indent="1"/>
    </xf>
    <xf numFmtId="4" fontId="7" fillId="0" borderId="3" xfId="1" applyNumberFormat="1" applyFont="1" applyBorder="1" applyAlignment="1">
      <alignment horizontal="right" vertical="center" indent="1"/>
    </xf>
    <xf numFmtId="0" fontId="12" fillId="0" borderId="0" xfId="1" applyFont="1" applyAlignment="1">
      <alignment horizontal="center" vertical="center"/>
    </xf>
    <xf numFmtId="4" fontId="7" fillId="0" borderId="0" xfId="1" applyNumberFormat="1" applyFont="1" applyAlignment="1"/>
    <xf numFmtId="0" fontId="7" fillId="0" borderId="3" xfId="1" applyFont="1" applyBorder="1" applyAlignment="1">
      <alignment horizontal="distributed" vertical="distributed"/>
    </xf>
    <xf numFmtId="2" fontId="7" fillId="0" borderId="0" xfId="1" applyNumberFormat="1" applyFont="1" applyAlignment="1">
      <alignment horizontal="right" vertical="center" indent="1"/>
    </xf>
    <xf numFmtId="2" fontId="7" fillId="0" borderId="3" xfId="1" applyNumberFormat="1" applyFont="1" applyBorder="1" applyAlignment="1">
      <alignment horizontal="right" vertical="center" indent="1"/>
    </xf>
    <xf numFmtId="0" fontId="11" fillId="0" borderId="0" xfId="1" applyFont="1">
      <alignment vertical="center"/>
    </xf>
    <xf numFmtId="0" fontId="9" fillId="0" borderId="0" xfId="35" applyFont="1" applyAlignment="1">
      <alignment horizontal="center" vertical="center"/>
    </xf>
    <xf numFmtId="0" fontId="9" fillId="0" borderId="0" xfId="35" applyFont="1" applyAlignment="1">
      <alignment vertical="center"/>
    </xf>
    <xf numFmtId="0" fontId="9" fillId="0" borderId="3" xfId="35" applyFont="1" applyBorder="1" applyAlignment="1">
      <alignment vertical="center"/>
    </xf>
    <xf numFmtId="0" fontId="12" fillId="0" borderId="3" xfId="35" applyFont="1" applyBorder="1" applyAlignment="1">
      <alignment horizontal="right"/>
    </xf>
    <xf numFmtId="0" fontId="7" fillId="0" borderId="2" xfId="35" applyFont="1" applyBorder="1" applyAlignment="1">
      <alignment horizontal="center" vertical="distributed" textRotation="255" indent="1"/>
    </xf>
    <xf numFmtId="0" fontId="7" fillId="0" borderId="2" xfId="35" applyFont="1" applyBorder="1" applyAlignment="1">
      <alignment horizontal="center" vertical="distributed" textRotation="255" wrapText="1" indent="1"/>
    </xf>
    <xf numFmtId="0" fontId="7" fillId="0" borderId="2" xfId="36" applyFont="1" applyBorder="1" applyAlignment="1">
      <alignment horizontal="center" vertical="distributed" textRotation="255" wrapText="1" indent="1"/>
    </xf>
    <xf numFmtId="41" fontId="9" fillId="0" borderId="0" xfId="35" applyNumberFormat="1" applyFont="1" applyAlignment="1">
      <alignment horizontal="right" vertical="center" indent="1"/>
    </xf>
    <xf numFmtId="41" fontId="9" fillId="0" borderId="0" xfId="35" applyNumberFormat="1" applyFont="1" applyAlignment="1">
      <alignment horizontal="right" vertical="center"/>
    </xf>
    <xf numFmtId="41" fontId="9" fillId="0" borderId="3" xfId="35" applyNumberFormat="1" applyFont="1" applyBorder="1" applyAlignment="1">
      <alignment horizontal="right" vertical="center" indent="1"/>
    </xf>
    <xf numFmtId="41" fontId="9" fillId="0" borderId="3" xfId="35" applyNumberFormat="1" applyFont="1" applyBorder="1" applyAlignment="1">
      <alignment horizontal="right" vertical="center"/>
    </xf>
    <xf numFmtId="0" fontId="7" fillId="0" borderId="0" xfId="35" applyFont="1" applyAlignment="1">
      <alignment vertical="center"/>
    </xf>
    <xf numFmtId="0" fontId="7" fillId="0" borderId="0" xfId="36" applyFont="1">
      <alignment vertical="center"/>
    </xf>
    <xf numFmtId="0" fontId="20" fillId="0" borderId="3" xfId="37" applyFont="1" applyBorder="1"/>
    <xf numFmtId="0" fontId="28" fillId="0" borderId="3" xfId="37" applyFont="1" applyBorder="1" applyAlignment="1">
      <alignment horizontal="right" vertical="center"/>
    </xf>
    <xf numFmtId="41" fontId="20" fillId="0" borderId="0" xfId="37" applyNumberFormat="1" applyFont="1" applyAlignment="1">
      <alignment horizontal="right" vertical="center"/>
    </xf>
    <xf numFmtId="41" fontId="20" fillId="0" borderId="3" xfId="37" applyNumberFormat="1" applyFont="1" applyBorder="1" applyAlignment="1">
      <alignment horizontal="right" vertical="center"/>
    </xf>
    <xf numFmtId="41" fontId="7" fillId="0" borderId="0" xfId="21" applyNumberFormat="1" applyAlignment="1">
      <alignment horizontal="center" vertical="center"/>
    </xf>
    <xf numFmtId="43" fontId="7" fillId="0" borderId="0" xfId="21" applyNumberFormat="1" applyAlignment="1">
      <alignment horizontal="center" vertical="center"/>
    </xf>
    <xf numFmtId="43" fontId="7" fillId="0" borderId="3" xfId="21" applyNumberFormat="1" applyBorder="1" applyAlignment="1">
      <alignment horizontal="center" vertical="center"/>
    </xf>
    <xf numFmtId="0" fontId="18" fillId="0" borderId="3" xfId="1" applyFont="1" applyBorder="1">
      <alignment vertical="center"/>
    </xf>
    <xf numFmtId="0" fontId="20" fillId="0" borderId="3" xfId="1" applyFont="1" applyBorder="1" applyAlignment="1">
      <alignment horizontal="right"/>
    </xf>
    <xf numFmtId="0" fontId="18" fillId="0" borderId="3" xfId="1" applyFont="1" applyBorder="1" applyAlignment="1">
      <alignment horizontal="center" vertical="center"/>
    </xf>
    <xf numFmtId="0" fontId="18" fillId="0" borderId="0" xfId="1" applyFont="1" applyAlignment="1">
      <alignment horizontal="distributed" vertical="center"/>
    </xf>
    <xf numFmtId="41" fontId="18" fillId="0" borderId="0" xfId="1" applyNumberFormat="1" applyFont="1" applyAlignment="1">
      <alignment horizontal="right" vertical="center" indent="2"/>
    </xf>
    <xf numFmtId="43" fontId="18" fillId="0" borderId="0" xfId="1" applyNumberFormat="1" applyFont="1" applyAlignment="1">
      <alignment horizontal="right" vertical="center" indent="2"/>
    </xf>
    <xf numFmtId="0" fontId="18" fillId="0" borderId="0" xfId="1" applyFont="1" applyAlignment="1">
      <alignment horizontal="distributed" vertical="center" wrapText="1"/>
    </xf>
    <xf numFmtId="0" fontId="18" fillId="0" borderId="3" xfId="1" applyFont="1" applyBorder="1" applyAlignment="1">
      <alignment horizontal="distributed" vertical="center"/>
    </xf>
    <xf numFmtId="41" fontId="18" fillId="0" borderId="3" xfId="1" applyNumberFormat="1" applyFont="1" applyBorder="1" applyAlignment="1">
      <alignment horizontal="right" vertical="center" indent="2"/>
    </xf>
    <xf numFmtId="43" fontId="18" fillId="0" borderId="3" xfId="1" applyNumberFormat="1" applyFont="1" applyBorder="1" applyAlignment="1">
      <alignment horizontal="right" vertical="center" indent="2"/>
    </xf>
    <xf numFmtId="0" fontId="27" fillId="0" borderId="0" xfId="1" applyFont="1">
      <alignment vertical="center"/>
    </xf>
    <xf numFmtId="0" fontId="18" fillId="0" borderId="0" xfId="1" applyFont="1">
      <alignment vertical="center"/>
    </xf>
    <xf numFmtId="49" fontId="10" fillId="0" borderId="2" xfId="1" quotePrefix="1" applyNumberFormat="1" applyFont="1" applyBorder="1" applyAlignment="1">
      <alignment horizontal="center" vertical="center"/>
    </xf>
    <xf numFmtId="41" fontId="7" fillId="0" borderId="2" xfId="22" applyNumberFormat="1" applyFont="1" applyBorder="1" applyAlignment="1" applyProtection="1">
      <alignment horizontal="center" vertical="center"/>
      <protection locked="0"/>
    </xf>
    <xf numFmtId="183" fontId="7" fillId="0" borderId="2" xfId="22" applyNumberFormat="1" applyFont="1" applyBorder="1" applyAlignment="1" applyProtection="1">
      <alignment horizontal="center" vertical="center"/>
      <protection locked="0"/>
    </xf>
    <xf numFmtId="183" fontId="7" fillId="0" borderId="0" xfId="1" applyNumberFormat="1" applyFont="1" applyAlignment="1"/>
    <xf numFmtId="183" fontId="0" fillId="0" borderId="0" xfId="0" applyNumberFormat="1">
      <alignment vertical="center"/>
    </xf>
    <xf numFmtId="0" fontId="7" fillId="0" borderId="0" xfId="9" applyFont="1" applyAlignment="1">
      <alignment horizontal="center" vertical="center" textRotation="255"/>
    </xf>
    <xf numFmtId="0" fontId="4" fillId="0" borderId="0" xfId="11" applyFont="1" applyAlignment="1">
      <alignment horizontal="center" vertical="center" shrinkToFit="1"/>
    </xf>
    <xf numFmtId="0" fontId="12" fillId="0" borderId="0" xfId="1" applyFont="1" applyAlignment="1">
      <alignment horizontal="left" vertical="center"/>
    </xf>
    <xf numFmtId="0" fontId="7" fillId="0" borderId="2" xfId="29" applyBorder="1" applyAlignment="1">
      <alignment horizontal="center" vertical="center"/>
    </xf>
    <xf numFmtId="41" fontId="20" fillId="0" borderId="0" xfId="1" applyNumberFormat="1" applyFont="1" applyAlignment="1">
      <alignment horizontal="right" vertical="center"/>
    </xf>
    <xf numFmtId="43" fontId="20" fillId="0" borderId="0" xfId="1" applyNumberFormat="1" applyFont="1" applyAlignment="1">
      <alignment horizontal="right" vertical="center"/>
    </xf>
    <xf numFmtId="0" fontId="58" fillId="0" borderId="0" xfId="1" applyFont="1" applyAlignment="1">
      <alignment horizontal="distributed" vertical="center"/>
    </xf>
    <xf numFmtId="41" fontId="20" fillId="0" borderId="0" xfId="10" applyNumberFormat="1" applyFont="1" applyAlignment="1">
      <alignment horizontal="right" vertical="center" shrinkToFit="1"/>
    </xf>
    <xf numFmtId="0" fontId="7" fillId="0" borderId="0" xfId="40" applyFont="1" applyAlignment="1">
      <alignment horizontal="center" vertical="center"/>
    </xf>
    <xf numFmtId="0" fontId="7" fillId="0" borderId="0" xfId="40" applyFont="1" applyAlignment="1">
      <alignment vertical="center"/>
    </xf>
    <xf numFmtId="41" fontId="60" fillId="0" borderId="0" xfId="40" applyNumberFormat="1" applyFont="1" applyAlignment="1">
      <alignment horizontal="right" vertical="center"/>
    </xf>
    <xf numFmtId="41" fontId="60" fillId="0" borderId="7" xfId="40" applyNumberFormat="1" applyFont="1" applyBorder="1" applyAlignment="1">
      <alignment horizontal="right" vertical="center"/>
    </xf>
    <xf numFmtId="43" fontId="60" fillId="0" borderId="0" xfId="40" applyNumberFormat="1" applyFont="1" applyAlignment="1">
      <alignment horizontal="right" vertical="center"/>
    </xf>
    <xf numFmtId="41" fontId="60" fillId="0" borderId="3" xfId="40" applyNumberFormat="1" applyFont="1" applyBorder="1" applyAlignment="1">
      <alignment horizontal="right" vertical="center"/>
    </xf>
    <xf numFmtId="41" fontId="60" fillId="0" borderId="10" xfId="40" applyNumberFormat="1" applyFont="1" applyBorder="1" applyAlignment="1">
      <alignment horizontal="right" vertical="center"/>
    </xf>
    <xf numFmtId="43" fontId="60" fillId="0" borderId="3" xfId="40" applyNumberFormat="1" applyFont="1" applyBorder="1" applyAlignment="1">
      <alignment horizontal="right" vertical="center"/>
    </xf>
    <xf numFmtId="0" fontId="11" fillId="0" borderId="0" xfId="42" applyFont="1" applyAlignment="1">
      <alignment vertical="center"/>
    </xf>
    <xf numFmtId="0" fontId="12" fillId="0" borderId="0" xfId="40" applyFont="1" applyAlignment="1">
      <alignment horizontal="center" vertical="center"/>
    </xf>
    <xf numFmtId="49" fontId="12" fillId="0" borderId="0" xfId="40" applyNumberFormat="1" applyFont="1" applyAlignment="1">
      <alignment vertical="center"/>
    </xf>
    <xf numFmtId="190" fontId="12" fillId="0" borderId="0" xfId="40" applyNumberFormat="1" applyFont="1" applyAlignment="1">
      <alignment horizontal="center" vertical="center"/>
    </xf>
    <xf numFmtId="190" fontId="7" fillId="0" borderId="0" xfId="40" applyNumberFormat="1" applyFont="1" applyAlignment="1">
      <alignment horizontal="center" vertical="center"/>
    </xf>
    <xf numFmtId="49" fontId="61" fillId="0" borderId="0" xfId="43" applyNumberFormat="1" applyFont="1" applyAlignment="1">
      <alignment horizontal="left" vertical="center"/>
    </xf>
    <xf numFmtId="49" fontId="7" fillId="0" borderId="0" xfId="40" applyNumberFormat="1" applyFont="1" applyAlignment="1">
      <alignment horizontal="center" vertical="center"/>
    </xf>
    <xf numFmtId="0" fontId="4" fillId="0" borderId="0" xfId="42" applyFont="1" applyAlignment="1">
      <alignment vertical="center"/>
    </xf>
    <xf numFmtId="192" fontId="12" fillId="0" borderId="3" xfId="42" applyNumberFormat="1" applyFont="1" applyBorder="1" applyAlignment="1">
      <alignment horizontal="left" vertical="center"/>
    </xf>
    <xf numFmtId="0" fontId="9" fillId="0" borderId="0" xfId="42" applyFont="1" applyAlignment="1">
      <alignment horizontal="centerContinuous" vertical="center"/>
    </xf>
    <xf numFmtId="0" fontId="9" fillId="0" borderId="0" xfId="42" applyFont="1" applyAlignment="1">
      <alignment vertical="center"/>
    </xf>
    <xf numFmtId="0" fontId="9" fillId="0" borderId="3" xfId="42" applyFont="1" applyBorder="1" applyAlignment="1">
      <alignment horizontal="right"/>
    </xf>
    <xf numFmtId="0" fontId="7" fillId="0" borderId="0" xfId="42" applyAlignment="1">
      <alignment vertical="center"/>
    </xf>
    <xf numFmtId="0" fontId="7" fillId="0" borderId="0" xfId="42"/>
    <xf numFmtId="0" fontId="7" fillId="0" borderId="2" xfId="42" applyBorder="1" applyAlignment="1">
      <alignment horizontal="center" vertical="center"/>
    </xf>
    <xf numFmtId="0" fontId="8" fillId="0" borderId="0" xfId="42" applyFont="1" applyAlignment="1">
      <alignment horizontal="center" vertical="center"/>
    </xf>
    <xf numFmtId="41" fontId="9" fillId="0" borderId="0" xfId="42" applyNumberFormat="1" applyFont="1" applyAlignment="1">
      <alignment horizontal="right" vertical="center"/>
    </xf>
    <xf numFmtId="43" fontId="9" fillId="0" borderId="0" xfId="42" applyNumberFormat="1" applyFont="1" applyAlignment="1">
      <alignment horizontal="right" vertical="center"/>
    </xf>
    <xf numFmtId="194" fontId="9" fillId="0" borderId="0" xfId="42" applyNumberFormat="1" applyFont="1" applyAlignment="1">
      <alignment vertical="center"/>
    </xf>
    <xf numFmtId="0" fontId="7" fillId="0" borderId="0" xfId="42" applyAlignment="1">
      <alignment horizontal="center" vertical="center"/>
    </xf>
    <xf numFmtId="41" fontId="9" fillId="0" borderId="3" xfId="42" applyNumberFormat="1" applyFont="1" applyBorder="1" applyAlignment="1">
      <alignment horizontal="right" vertical="center"/>
    </xf>
    <xf numFmtId="43" fontId="9" fillId="0" borderId="3" xfId="42" applyNumberFormat="1" applyFont="1" applyBorder="1" applyAlignment="1">
      <alignment horizontal="right" vertical="center"/>
    </xf>
    <xf numFmtId="0" fontId="7" fillId="0" borderId="1" xfId="42" applyBorder="1" applyAlignment="1">
      <alignment horizontal="center" vertical="center" wrapText="1"/>
    </xf>
    <xf numFmtId="0" fontId="41" fillId="0" borderId="0" xfId="42" applyFont="1" applyAlignment="1">
      <alignment vertical="center"/>
    </xf>
    <xf numFmtId="0" fontId="7" fillId="0" borderId="3" xfId="42" applyBorder="1" applyAlignment="1">
      <alignment horizontal="center" vertical="center"/>
    </xf>
    <xf numFmtId="0" fontId="12" fillId="0" borderId="0" xfId="42" applyFont="1" applyAlignment="1">
      <alignment vertical="center"/>
    </xf>
    <xf numFmtId="195" fontId="12" fillId="0" borderId="0" xfId="42" applyNumberFormat="1" applyFont="1" applyAlignment="1">
      <alignment vertical="center"/>
    </xf>
    <xf numFmtId="0" fontId="4" fillId="0" borderId="3" xfId="42" applyFont="1" applyBorder="1" applyAlignment="1">
      <alignment horizontal="center" vertical="center"/>
    </xf>
    <xf numFmtId="196" fontId="7" fillId="0" borderId="3" xfId="44" applyNumberFormat="1" applyFont="1" applyBorder="1" applyAlignment="1">
      <alignment horizontal="center" vertical="center"/>
    </xf>
    <xf numFmtId="176" fontId="9" fillId="0" borderId="0" xfId="44" applyFont="1" applyBorder="1" applyAlignment="1">
      <alignment horizontal="right" vertical="center"/>
    </xf>
    <xf numFmtId="189" fontId="9" fillId="0" borderId="0" xfId="44" applyNumberFormat="1" applyFont="1" applyBorder="1" applyAlignment="1">
      <alignment horizontal="right" vertical="center"/>
    </xf>
    <xf numFmtId="196" fontId="9" fillId="0" borderId="0" xfId="44" applyNumberFormat="1" applyFont="1" applyBorder="1" applyAlignment="1">
      <alignment horizontal="right" vertical="center"/>
    </xf>
    <xf numFmtId="189" fontId="9" fillId="0" borderId="3" xfId="44" applyNumberFormat="1" applyFont="1" applyBorder="1" applyAlignment="1">
      <alignment horizontal="right" vertical="center"/>
    </xf>
    <xf numFmtId="196" fontId="9" fillId="0" borderId="3" xfId="44" applyNumberFormat="1" applyFont="1" applyBorder="1" applyAlignment="1">
      <alignment horizontal="right" vertical="center"/>
    </xf>
    <xf numFmtId="0" fontId="11" fillId="0" borderId="0" xfId="42" applyFont="1" applyAlignment="1">
      <alignment horizontal="left" vertical="center"/>
    </xf>
    <xf numFmtId="0" fontId="41" fillId="0" borderId="0" xfId="42" applyFont="1" applyAlignment="1">
      <alignment horizontal="center" vertical="center"/>
    </xf>
    <xf numFmtId="0" fontId="41" fillId="0" borderId="0" xfId="42" applyFont="1" applyAlignment="1">
      <alignment horizontal="right" vertical="center"/>
    </xf>
    <xf numFmtId="0" fontId="4" fillId="0" borderId="0" xfId="42" applyFont="1" applyAlignment="1">
      <alignment horizontal="center" vertical="center"/>
    </xf>
    <xf numFmtId="0" fontId="7" fillId="0" borderId="2" xfId="42" applyBorder="1" applyAlignment="1">
      <alignment horizontal="center" vertical="distributed" wrapText="1"/>
    </xf>
    <xf numFmtId="0" fontId="7" fillId="0" borderId="2" xfId="42" applyBorder="1" applyAlignment="1">
      <alignment horizontal="center" vertical="distributed"/>
    </xf>
    <xf numFmtId="0" fontId="7" fillId="0" borderId="1" xfId="42" applyBorder="1" applyAlignment="1">
      <alignment horizontal="center" vertical="distributed" textRotation="255" wrapText="1"/>
    </xf>
    <xf numFmtId="43" fontId="7" fillId="0" borderId="1" xfId="42" applyNumberFormat="1" applyBorder="1" applyAlignment="1">
      <alignment horizontal="right" vertical="center" textRotation="255" wrapText="1"/>
    </xf>
    <xf numFmtId="41" fontId="9" fillId="0" borderId="0" xfId="44" applyNumberFormat="1" applyFont="1" applyBorder="1" applyAlignment="1">
      <alignment horizontal="right" vertical="center"/>
    </xf>
    <xf numFmtId="43" fontId="9" fillId="0" borderId="0" xfId="44" applyNumberFormat="1" applyFont="1" applyBorder="1" applyAlignment="1">
      <alignment horizontal="right" vertical="center"/>
    </xf>
    <xf numFmtId="41" fontId="9" fillId="0" borderId="3" xfId="44" applyNumberFormat="1" applyFont="1" applyBorder="1" applyAlignment="1">
      <alignment horizontal="right" vertical="center"/>
    </xf>
    <xf numFmtId="0" fontId="11" fillId="0" borderId="0" xfId="42" applyFont="1" applyAlignment="1">
      <alignment horizontal="left"/>
    </xf>
    <xf numFmtId="0" fontId="41" fillId="0" borderId="0" xfId="42" applyFont="1" applyAlignment="1">
      <alignment horizontal="center"/>
    </xf>
    <xf numFmtId="0" fontId="41" fillId="0" borderId="0" xfId="42" applyFont="1"/>
    <xf numFmtId="43" fontId="7" fillId="0" borderId="0" xfId="42" applyNumberFormat="1"/>
    <xf numFmtId="0" fontId="7" fillId="0" borderId="0" xfId="42" applyAlignment="1">
      <alignment horizontal="center"/>
    </xf>
    <xf numFmtId="0" fontId="10" fillId="0" borderId="2" xfId="42" applyFont="1" applyBorder="1" applyAlignment="1">
      <alignment horizontal="center" vertical="distributed"/>
    </xf>
    <xf numFmtId="177" fontId="7" fillId="0" borderId="0" xfId="42" applyNumberFormat="1"/>
    <xf numFmtId="43" fontId="9" fillId="0" borderId="3" xfId="44" applyNumberFormat="1" applyFont="1" applyBorder="1" applyAlignment="1">
      <alignment horizontal="right" vertical="center"/>
    </xf>
    <xf numFmtId="0" fontId="4" fillId="0" borderId="0" xfId="42" applyFont="1" applyAlignment="1">
      <alignment vertical="center" wrapText="1"/>
    </xf>
    <xf numFmtId="0" fontId="9" fillId="0" borderId="0" xfId="42" applyFont="1" applyAlignment="1">
      <alignment horizontal="center" vertical="center" wrapText="1"/>
    </xf>
    <xf numFmtId="0" fontId="10" fillId="0" borderId="2" xfId="42" applyFont="1" applyBorder="1" applyAlignment="1">
      <alignment horizontal="center" vertical="center" wrapText="1"/>
    </xf>
    <xf numFmtId="186" fontId="9" fillId="0" borderId="0" xfId="45" applyNumberFormat="1" applyFont="1" applyAlignment="1">
      <alignment horizontal="right" vertical="center" wrapText="1"/>
    </xf>
    <xf numFmtId="179" fontId="9" fillId="0" borderId="1" xfId="45" applyNumberFormat="1" applyFont="1" applyBorder="1" applyAlignment="1">
      <alignment horizontal="right" vertical="center"/>
    </xf>
    <xf numFmtId="0" fontId="9" fillId="0" borderId="0" xfId="42" applyFont="1" applyAlignment="1">
      <alignment horizontal="left" vertical="center" wrapText="1"/>
    </xf>
    <xf numFmtId="179" fontId="9" fillId="0" borderId="0" xfId="45" applyNumberFormat="1" applyFont="1" applyAlignment="1">
      <alignment horizontal="right" vertical="center"/>
    </xf>
    <xf numFmtId="186" fontId="9" fillId="0" borderId="3" xfId="45" applyNumberFormat="1" applyFont="1" applyBorder="1" applyAlignment="1">
      <alignment horizontal="right" vertical="center" wrapText="1"/>
    </xf>
    <xf numFmtId="179" fontId="9" fillId="0" borderId="3" xfId="45" applyNumberFormat="1" applyFont="1" applyBorder="1" applyAlignment="1">
      <alignment horizontal="right" vertical="center"/>
    </xf>
    <xf numFmtId="0" fontId="12" fillId="0" borderId="0" xfId="42" applyFont="1"/>
    <xf numFmtId="0" fontId="9" fillId="0" borderId="0" xfId="42" applyFont="1" applyAlignment="1">
      <alignment vertical="center" wrapText="1"/>
    </xf>
    <xf numFmtId="198" fontId="64" fillId="0" borderId="0" xfId="51" applyNumberFormat="1" applyFont="1" applyFill="1" applyBorder="1" applyAlignment="1">
      <alignment horizontal="right" vertical="center"/>
    </xf>
    <xf numFmtId="199" fontId="9" fillId="0" borderId="0" xfId="40" applyNumberFormat="1" applyFont="1" applyAlignment="1">
      <alignment horizontal="right" vertical="center"/>
    </xf>
    <xf numFmtId="199" fontId="9" fillId="0" borderId="7" xfId="40" applyNumberFormat="1" applyFont="1" applyBorder="1" applyAlignment="1">
      <alignment horizontal="right" vertical="center"/>
    </xf>
    <xf numFmtId="199" fontId="9" fillId="0" borderId="10" xfId="40" applyNumberFormat="1" applyFont="1" applyBorder="1" applyAlignment="1">
      <alignment horizontal="right" vertical="center"/>
    </xf>
    <xf numFmtId="199" fontId="9" fillId="0" borderId="3" xfId="40" applyNumberFormat="1" applyFont="1" applyBorder="1" applyAlignment="1">
      <alignment horizontal="right" vertical="center"/>
    </xf>
    <xf numFmtId="0" fontId="51" fillId="0" borderId="0" xfId="42" applyFont="1" applyAlignment="1">
      <alignment horizontal="center" vertical="center"/>
    </xf>
    <xf numFmtId="0" fontId="12" fillId="0" borderId="0" xfId="42" applyFont="1" applyAlignment="1">
      <alignment horizontal="right" vertical="center"/>
    </xf>
    <xf numFmtId="0" fontId="7" fillId="0" borderId="1" xfId="54" applyFont="1" applyBorder="1" applyAlignment="1">
      <alignment horizontal="center" vertical="center"/>
    </xf>
    <xf numFmtId="201" fontId="10" fillId="0" borderId="1" xfId="54" applyNumberFormat="1" applyFont="1" applyBorder="1" applyAlignment="1">
      <alignment vertical="center" wrapText="1"/>
    </xf>
    <xf numFmtId="201" fontId="10" fillId="0" borderId="15" xfId="54" applyNumberFormat="1" applyFont="1" applyBorder="1" applyAlignment="1">
      <alignment vertical="center" wrapText="1"/>
    </xf>
    <xf numFmtId="0" fontId="7" fillId="0" borderId="0" xfId="54" applyFont="1" applyAlignment="1">
      <alignment horizontal="center" vertical="center"/>
    </xf>
    <xf numFmtId="201" fontId="7" fillId="0" borderId="0" xfId="54" applyNumberFormat="1" applyFont="1" applyAlignment="1">
      <alignment horizontal="center" vertical="center" wrapText="1"/>
    </xf>
    <xf numFmtId="201" fontId="10" fillId="0" borderId="2" xfId="54" applyNumberFormat="1" applyFont="1" applyBorder="1" applyAlignment="1">
      <alignment vertical="center" wrapText="1"/>
    </xf>
    <xf numFmtId="0" fontId="7" fillId="0" borderId="1" xfId="54" applyFont="1" applyBorder="1" applyAlignment="1">
      <alignment horizontal="center" vertical="center" wrapText="1"/>
    </xf>
    <xf numFmtId="0" fontId="7" fillId="0" borderId="15" xfId="54" applyFont="1" applyBorder="1" applyAlignment="1">
      <alignment horizontal="center" vertical="center" wrapText="1"/>
    </xf>
    <xf numFmtId="201" fontId="10" fillId="0" borderId="2" xfId="54" applyNumberFormat="1" applyFont="1" applyBorder="1" applyAlignment="1">
      <alignment horizontal="center" vertical="center" wrapText="1"/>
    </xf>
    <xf numFmtId="0" fontId="10" fillId="0" borderId="12" xfId="54" applyFont="1" applyBorder="1" applyAlignment="1">
      <alignment horizontal="center" vertical="center" wrapText="1"/>
    </xf>
    <xf numFmtId="201" fontId="7" fillId="0" borderId="3" xfId="54" applyNumberFormat="1" applyFont="1" applyBorder="1" applyAlignment="1">
      <alignment horizontal="center" vertical="center" wrapText="1"/>
    </xf>
    <xf numFmtId="0" fontId="7" fillId="0" borderId="2" xfId="54" applyFont="1" applyBorder="1" applyAlignment="1">
      <alignment horizontal="center" vertical="center" wrapText="1"/>
    </xf>
    <xf numFmtId="176" fontId="9" fillId="0" borderId="0" xfId="44" applyFont="1" applyBorder="1" applyAlignment="1">
      <alignment vertical="center"/>
    </xf>
    <xf numFmtId="189" fontId="9" fillId="0" borderId="0" xfId="44" applyNumberFormat="1" applyFont="1" applyBorder="1" applyAlignment="1">
      <alignment vertical="center"/>
    </xf>
    <xf numFmtId="199" fontId="9" fillId="0" borderId="7" xfId="54" applyNumberFormat="1" applyFont="1" applyBorder="1" applyAlignment="1">
      <alignment horizontal="right" vertical="center"/>
    </xf>
    <xf numFmtId="176" fontId="9" fillId="0" borderId="3" xfId="44" applyFont="1" applyBorder="1" applyAlignment="1">
      <alignment vertical="center"/>
    </xf>
    <xf numFmtId="189" fontId="9" fillId="0" borderId="3" xfId="44" applyNumberFormat="1" applyFont="1" applyBorder="1" applyAlignment="1">
      <alignment vertical="center"/>
    </xf>
    <xf numFmtId="199" fontId="9" fillId="0" borderId="10" xfId="54" applyNumberFormat="1" applyFont="1" applyBorder="1" applyAlignment="1">
      <alignment horizontal="right" vertical="center"/>
    </xf>
    <xf numFmtId="176" fontId="7" fillId="0" borderId="0" xfId="44" applyFont="1" applyBorder="1" applyAlignment="1">
      <alignment vertical="center"/>
    </xf>
    <xf numFmtId="189" fontId="7" fillId="0" borderId="0" xfId="44" applyNumberFormat="1" applyFont="1" applyBorder="1" applyAlignment="1">
      <alignment vertical="center"/>
    </xf>
    <xf numFmtId="0" fontId="9" fillId="0" borderId="0" xfId="42" applyFont="1" applyAlignment="1">
      <alignment horizontal="right" vertical="center"/>
    </xf>
    <xf numFmtId="202" fontId="9" fillId="0" borderId="0" xfId="55" applyNumberFormat="1" applyFont="1" applyAlignment="1">
      <alignment horizontal="center" vertical="center"/>
    </xf>
    <xf numFmtId="43" fontId="9" fillId="0" borderId="0" xfId="42" applyNumberFormat="1" applyFont="1" applyAlignment="1">
      <alignment vertical="center"/>
    </xf>
    <xf numFmtId="202" fontId="9" fillId="0" borderId="0" xfId="55" applyNumberFormat="1" applyFont="1" applyAlignment="1">
      <alignment vertical="center"/>
    </xf>
    <xf numFmtId="202" fontId="9" fillId="0" borderId="3" xfId="55" applyNumberFormat="1" applyFont="1" applyBorder="1" applyAlignment="1">
      <alignment horizontal="center" vertical="center"/>
    </xf>
    <xf numFmtId="43" fontId="9" fillId="0" borderId="3" xfId="42" applyNumberFormat="1" applyFont="1" applyBorder="1" applyAlignment="1">
      <alignment vertical="center"/>
    </xf>
    <xf numFmtId="202" fontId="9" fillId="0" borderId="3" xfId="55" applyNumberFormat="1" applyFont="1" applyBorder="1" applyAlignment="1">
      <alignment vertical="center"/>
    </xf>
    <xf numFmtId="0" fontId="11" fillId="0" borderId="0" xfId="55" applyFont="1" applyAlignment="1">
      <alignment vertical="center"/>
    </xf>
    <xf numFmtId="0" fontId="4" fillId="0" borderId="0" xfId="42" applyFont="1"/>
    <xf numFmtId="0" fontId="7" fillId="0" borderId="0" xfId="42" applyAlignment="1">
      <alignment horizontal="distributed" vertical="center"/>
    </xf>
    <xf numFmtId="176" fontId="9" fillId="0" borderId="0" xfId="42" applyNumberFormat="1" applyFont="1" applyAlignment="1">
      <alignment horizontal="right" vertical="center"/>
    </xf>
    <xf numFmtId="189" fontId="9" fillId="0" borderId="0" xfId="42" applyNumberFormat="1" applyFont="1" applyAlignment="1">
      <alignment horizontal="right" vertical="center"/>
    </xf>
    <xf numFmtId="177" fontId="9" fillId="0" borderId="0" xfId="42" applyNumberFormat="1" applyFont="1" applyAlignment="1">
      <alignment horizontal="right" vertical="center"/>
    </xf>
    <xf numFmtId="0" fontId="7" fillId="0" borderId="0" xfId="42" applyAlignment="1">
      <alignment horizontal="distributed" vertical="center" wrapText="1"/>
    </xf>
    <xf numFmtId="0" fontId="7" fillId="0" borderId="3" xfId="42" applyBorder="1" applyAlignment="1">
      <alignment horizontal="distributed" vertical="center"/>
    </xf>
    <xf numFmtId="176" fontId="9" fillId="0" borderId="3" xfId="42" applyNumberFormat="1" applyFont="1" applyBorder="1" applyAlignment="1">
      <alignment horizontal="right" vertical="center"/>
    </xf>
    <xf numFmtId="177" fontId="9" fillId="0" borderId="3" xfId="42" applyNumberFormat="1" applyFont="1" applyBorder="1" applyAlignment="1">
      <alignment horizontal="right" vertical="center"/>
    </xf>
    <xf numFmtId="0" fontId="12" fillId="0" borderId="0" xfId="56" applyFont="1"/>
    <xf numFmtId="0" fontId="9" fillId="0" borderId="0" xfId="56" applyFont="1"/>
    <xf numFmtId="0" fontId="50" fillId="0" borderId="0" xfId="56" applyFont="1"/>
    <xf numFmtId="0" fontId="9" fillId="0" borderId="3" xfId="56" applyFont="1" applyBorder="1"/>
    <xf numFmtId="0" fontId="7" fillId="0" borderId="3" xfId="57" applyNumberFormat="1" applyFont="1" applyBorder="1" applyAlignment="1">
      <alignment horizontal="center" vertical="center" wrapText="1"/>
    </xf>
    <xf numFmtId="0" fontId="12" fillId="0" borderId="3" xfId="58" applyFont="1" applyBorder="1" applyAlignment="1">
      <alignment horizontal="right" vertical="center"/>
    </xf>
    <xf numFmtId="0" fontId="41" fillId="0" borderId="0" xfId="56" applyFont="1"/>
    <xf numFmtId="0" fontId="7" fillId="0" borderId="3" xfId="59" applyFont="1" applyBorder="1" applyAlignment="1">
      <alignment horizontal="center" vertical="distributed"/>
    </xf>
    <xf numFmtId="0" fontId="7" fillId="0" borderId="3" xfId="59" applyFont="1" applyBorder="1" applyAlignment="1">
      <alignment horizontal="center" vertical="distributed" textRotation="255" indent="1"/>
    </xf>
    <xf numFmtId="0" fontId="7" fillId="0" borderId="3" xfId="59" applyFont="1" applyBorder="1" applyAlignment="1">
      <alignment horizontal="center" vertical="distributed" textRotation="255" wrapText="1" indent="1"/>
    </xf>
    <xf numFmtId="0" fontId="7" fillId="0" borderId="0" xfId="58" quotePrefix="1" applyFont="1" applyAlignment="1">
      <alignment horizontal="left" vertical="center" shrinkToFit="1"/>
    </xf>
    <xf numFmtId="41" fontId="9" fillId="0" borderId="0" xfId="58" applyNumberFormat="1" applyFont="1" applyAlignment="1">
      <alignment horizontal="right" vertical="center"/>
    </xf>
    <xf numFmtId="0" fontId="7" fillId="0" borderId="0" xfId="56" applyFont="1" applyAlignment="1">
      <alignment horizontal="right" vertical="center"/>
    </xf>
    <xf numFmtId="0" fontId="7" fillId="0" borderId="3" xfId="56" applyFont="1" applyBorder="1" applyAlignment="1">
      <alignment horizontal="right" vertical="center"/>
    </xf>
    <xf numFmtId="41" fontId="9" fillId="0" borderId="3" xfId="58" applyNumberFormat="1" applyFont="1" applyBorder="1" applyAlignment="1">
      <alignment horizontal="right" vertical="center"/>
    </xf>
    <xf numFmtId="41" fontId="9" fillId="0" borderId="16" xfId="58" applyNumberFormat="1" applyFont="1" applyBorder="1" applyAlignment="1">
      <alignment horizontal="right" vertical="center"/>
    </xf>
    <xf numFmtId="0" fontId="49" fillId="0" borderId="0" xfId="56" applyFont="1"/>
    <xf numFmtId="0" fontId="12" fillId="0" borderId="0" xfId="60" applyFont="1" applyAlignment="1">
      <alignment vertical="center" wrapText="1"/>
    </xf>
    <xf numFmtId="0" fontId="12" fillId="0" borderId="0" xfId="60" applyFont="1" applyAlignment="1">
      <alignment vertical="top" wrapText="1"/>
    </xf>
    <xf numFmtId="0" fontId="12" fillId="0" borderId="0" xfId="56" applyFont="1" applyAlignment="1">
      <alignment vertical="center" wrapText="1"/>
    </xf>
    <xf numFmtId="0" fontId="43" fillId="0" borderId="0" xfId="56" applyFont="1"/>
    <xf numFmtId="0" fontId="7" fillId="0" borderId="0" xfId="61"/>
    <xf numFmtId="0" fontId="7" fillId="0" borderId="2" xfId="61" applyBorder="1"/>
    <xf numFmtId="0" fontId="7" fillId="0" borderId="2" xfId="61" applyBorder="1" applyAlignment="1">
      <alignment horizontal="distributed" vertical="distributed"/>
    </xf>
    <xf numFmtId="0" fontId="7" fillId="0" borderId="2" xfId="61" applyBorder="1" applyAlignment="1">
      <alignment horizontal="distributed" vertical="center"/>
    </xf>
    <xf numFmtId="0" fontId="8" fillId="0" borderId="2" xfId="61" applyFont="1" applyBorder="1" applyAlignment="1">
      <alignment horizontal="center" vertical="center" textRotation="255"/>
    </xf>
    <xf numFmtId="0" fontId="7" fillId="0" borderId="2" xfId="61" applyBorder="1" applyAlignment="1">
      <alignment horizontal="center" vertical="center" textRotation="255"/>
    </xf>
    <xf numFmtId="0" fontId="7" fillId="0" borderId="3" xfId="61" applyBorder="1" applyAlignment="1">
      <alignment horizontal="center" vertical="center" textRotation="255"/>
    </xf>
    <xf numFmtId="38" fontId="7" fillId="0" borderId="2" xfId="62" applyNumberFormat="1" applyFont="1" applyBorder="1" applyAlignment="1">
      <alignment horizontal="center" vertical="center"/>
    </xf>
    <xf numFmtId="38" fontId="7" fillId="0" borderId="0" xfId="61" applyNumberFormat="1"/>
    <xf numFmtId="43" fontId="9" fillId="0" borderId="0" xfId="58" applyNumberFormat="1" applyFont="1" applyAlignment="1">
      <alignment horizontal="right" vertical="center"/>
    </xf>
    <xf numFmtId="43" fontId="9" fillId="0" borderId="3" xfId="58" applyNumberFormat="1" applyFont="1" applyBorder="1" applyAlignment="1">
      <alignment horizontal="right" vertical="center"/>
    </xf>
    <xf numFmtId="0" fontId="11" fillId="0" borderId="0" xfId="61" applyFont="1"/>
    <xf numFmtId="0" fontId="12" fillId="0" borderId="0" xfId="61" applyFont="1"/>
    <xf numFmtId="41" fontId="7" fillId="0" borderId="0" xfId="61" applyNumberFormat="1"/>
    <xf numFmtId="0" fontId="4" fillId="0" borderId="0" xfId="61" applyFont="1"/>
    <xf numFmtId="0" fontId="7" fillId="0" borderId="3" xfId="61" applyBorder="1" applyAlignment="1">
      <alignment horizontal="center" vertical="distributed" textRotation="255"/>
    </xf>
    <xf numFmtId="0" fontId="7" fillId="0" borderId="3" xfId="61" applyBorder="1" applyAlignment="1">
      <alignment horizontal="center" vertical="center"/>
    </xf>
    <xf numFmtId="41" fontId="7" fillId="0" borderId="0" xfId="62" applyNumberFormat="1" applyFont="1" applyBorder="1" applyAlignment="1">
      <alignment horizontal="right" vertical="center" indent="2"/>
    </xf>
    <xf numFmtId="41" fontId="7" fillId="0" borderId="0" xfId="62" applyNumberFormat="1" applyFont="1" applyBorder="1" applyAlignment="1">
      <alignment horizontal="right" vertical="center"/>
    </xf>
    <xf numFmtId="0" fontId="10" fillId="0" borderId="0" xfId="61" applyFont="1" applyAlignment="1">
      <alignment horizontal="right"/>
    </xf>
    <xf numFmtId="0" fontId="7" fillId="0" borderId="1" xfId="1" applyFont="1" applyBorder="1" applyAlignment="1">
      <alignment horizontal="center" vertical="distributed" textRotation="255"/>
    </xf>
    <xf numFmtId="0" fontId="7" fillId="0" borderId="1" xfId="20" applyFont="1" applyBorder="1">
      <alignment vertical="center"/>
    </xf>
    <xf numFmtId="0" fontId="7" fillId="0" borderId="14" xfId="20" applyFont="1" applyBorder="1" applyAlignment="1">
      <alignment horizontal="center" vertical="center"/>
    </xf>
    <xf numFmtId="0" fontId="7" fillId="0" borderId="1" xfId="20" applyFont="1" applyBorder="1" applyAlignment="1">
      <alignment vertical="distributed"/>
    </xf>
    <xf numFmtId="0" fontId="7" fillId="0" borderId="0" xfId="1" applyFont="1" applyAlignment="1">
      <alignment horizontal="center" vertical="distributed" textRotation="255"/>
    </xf>
    <xf numFmtId="0" fontId="7" fillId="0" borderId="0" xfId="20" applyFont="1">
      <alignment vertical="center"/>
    </xf>
    <xf numFmtId="0" fontId="7" fillId="0" borderId="7" xfId="20" applyFont="1" applyBorder="1" applyAlignment="1">
      <alignment horizontal="center" vertical="center"/>
    </xf>
    <xf numFmtId="0" fontId="7" fillId="0" borderId="3" xfId="20" applyFont="1" applyBorder="1" applyAlignment="1">
      <alignment horizontal="center" vertical="center" textRotation="255"/>
    </xf>
    <xf numFmtId="0" fontId="7" fillId="0" borderId="2" xfId="20" applyFont="1" applyBorder="1" applyAlignment="1">
      <alignment horizontal="center" vertical="center" wrapText="1"/>
    </xf>
    <xf numFmtId="0" fontId="7" fillId="0" borderId="10" xfId="20" applyFont="1" applyBorder="1" applyAlignment="1">
      <alignment horizontal="center" vertical="distributed" textRotation="255"/>
    </xf>
    <xf numFmtId="0" fontId="7" fillId="0" borderId="10" xfId="20" applyFont="1" applyBorder="1">
      <alignment vertical="center"/>
    </xf>
    <xf numFmtId="199" fontId="9" fillId="0" borderId="4" xfId="40" applyNumberFormat="1" applyFont="1" applyBorder="1" applyAlignment="1">
      <alignment horizontal="right" vertical="center"/>
    </xf>
    <xf numFmtId="0" fontId="12" fillId="0" borderId="0" xfId="63" applyFont="1"/>
    <xf numFmtId="0" fontId="7" fillId="0" borderId="1" xfId="63" applyFont="1" applyBorder="1" applyAlignment="1">
      <alignment vertical="distributed" textRotation="255"/>
    </xf>
    <xf numFmtId="0" fontId="7" fillId="0" borderId="0" xfId="64" applyFont="1" applyAlignment="1">
      <alignment vertical="distributed" textRotation="255"/>
    </xf>
    <xf numFmtId="0" fontId="7" fillId="0" borderId="2" xfId="63" applyFont="1" applyBorder="1" applyAlignment="1">
      <alignment horizontal="distributed" vertical="distributed" indent="2"/>
    </xf>
    <xf numFmtId="0" fontId="7" fillId="0" borderId="2" xfId="63" applyFont="1" applyBorder="1" applyAlignment="1">
      <alignment horizontal="distributed" vertical="center" indent="2"/>
    </xf>
    <xf numFmtId="0" fontId="7" fillId="0" borderId="11" xfId="63" applyFont="1" applyBorder="1" applyAlignment="1">
      <alignment horizontal="distributed" vertical="distributed" indent="2"/>
    </xf>
    <xf numFmtId="199" fontId="9" fillId="0" borderId="0" xfId="63" applyNumberFormat="1" applyFont="1" applyAlignment="1">
      <alignment vertical="center"/>
    </xf>
    <xf numFmtId="199" fontId="9" fillId="0" borderId="7" xfId="63" applyNumberFormat="1" applyFont="1" applyBorder="1" applyAlignment="1">
      <alignment vertical="center"/>
    </xf>
    <xf numFmtId="3" fontId="12" fillId="0" borderId="0" xfId="63" applyNumberFormat="1" applyFont="1" applyAlignment="1">
      <alignment vertical="center"/>
    </xf>
    <xf numFmtId="0" fontId="71" fillId="0" borderId="0" xfId="63" applyFont="1"/>
    <xf numFmtId="199" fontId="9" fillId="0" borderId="3" xfId="63" applyNumberFormat="1" applyFont="1" applyBorder="1" applyAlignment="1">
      <alignment vertical="center"/>
    </xf>
    <xf numFmtId="199" fontId="9" fillId="0" borderId="10" xfId="63" applyNumberFormat="1" applyFont="1" applyBorder="1" applyAlignment="1">
      <alignment vertical="center"/>
    </xf>
    <xf numFmtId="0" fontId="11" fillId="0" borderId="0" xfId="61" applyFont="1" applyAlignment="1">
      <alignment horizontal="left"/>
    </xf>
    <xf numFmtId="0" fontId="12" fillId="0" borderId="0" xfId="63" applyFont="1" applyAlignment="1">
      <alignment horizontal="left"/>
    </xf>
    <xf numFmtId="0" fontId="31" fillId="0" borderId="0" xfId="11" applyFont="1"/>
    <xf numFmtId="0" fontId="7" fillId="0" borderId="0" xfId="11" applyFont="1" applyAlignment="1">
      <alignment horizontal="center" vertical="center"/>
    </xf>
    <xf numFmtId="0" fontId="26" fillId="0" borderId="0" xfId="11" applyFont="1" applyAlignment="1">
      <alignment horizontal="center" vertical="distributed" textRotation="255" wrapText="1" indent="1"/>
    </xf>
    <xf numFmtId="41" fontId="20" fillId="0" borderId="0" xfId="15" applyNumberFormat="1" applyFont="1" applyBorder="1" applyAlignment="1">
      <alignment horizontal="right" vertical="center"/>
    </xf>
    <xf numFmtId="41" fontId="20" fillId="0" borderId="7" xfId="15" applyNumberFormat="1" applyFont="1" applyFill="1" applyBorder="1" applyAlignment="1">
      <alignment horizontal="right" vertical="center"/>
    </xf>
    <xf numFmtId="41" fontId="20" fillId="0" borderId="0" xfId="15" applyNumberFormat="1" applyFont="1" applyFill="1" applyBorder="1" applyAlignment="1">
      <alignment horizontal="right" vertical="center"/>
    </xf>
    <xf numFmtId="180" fontId="7" fillId="0" borderId="0" xfId="11" applyNumberFormat="1" applyFont="1" applyAlignment="1">
      <alignment horizontal="center" vertical="center"/>
    </xf>
    <xf numFmtId="41" fontId="20" fillId="0" borderId="4" xfId="15" applyNumberFormat="1" applyFont="1" applyBorder="1" applyAlignment="1">
      <alignment horizontal="right" vertical="center"/>
    </xf>
    <xf numFmtId="41" fontId="20" fillId="0" borderId="3" xfId="15" applyNumberFormat="1" applyFont="1" applyBorder="1" applyAlignment="1">
      <alignment horizontal="right" vertical="center"/>
    </xf>
    <xf numFmtId="41" fontId="20" fillId="0" borderId="13" xfId="15" applyNumberFormat="1" applyFont="1" applyBorder="1" applyAlignment="1">
      <alignment horizontal="right" vertical="center"/>
    </xf>
    <xf numFmtId="41" fontId="20" fillId="0" borderId="10" xfId="15" applyNumberFormat="1" applyFont="1" applyFill="1" applyBorder="1" applyAlignment="1">
      <alignment horizontal="right" vertical="center"/>
    </xf>
    <xf numFmtId="41" fontId="20" fillId="0" borderId="3" xfId="15" applyNumberFormat="1" applyFont="1" applyFill="1" applyBorder="1" applyAlignment="1">
      <alignment horizontal="right" vertical="center"/>
    </xf>
    <xf numFmtId="0" fontId="27" fillId="0" borderId="0" xfId="16" applyFont="1" applyAlignment="1">
      <alignment horizontal="left" vertical="center"/>
    </xf>
    <xf numFmtId="0" fontId="28" fillId="0" borderId="0" xfId="16" applyFont="1" applyAlignment="1">
      <alignment horizontal="left" vertical="center"/>
    </xf>
    <xf numFmtId="41" fontId="20" fillId="0" borderId="0" xfId="15" applyNumberFormat="1" applyFont="1" applyBorder="1" applyAlignment="1">
      <alignment horizontal="center" vertical="center"/>
    </xf>
    <xf numFmtId="0" fontId="18" fillId="0" borderId="0" xfId="11" applyFont="1" applyAlignment="1">
      <alignment horizontal="center" vertical="center"/>
    </xf>
    <xf numFmtId="0" fontId="73" fillId="0" borderId="3" xfId="65" applyFont="1" applyBorder="1" applyAlignment="1">
      <alignment vertical="distributed" textRotation="255" indent="1"/>
    </xf>
    <xf numFmtId="0" fontId="73" fillId="0" borderId="3" xfId="65" applyFont="1" applyBorder="1" applyAlignment="1">
      <alignment vertical="distributed" textRotation="255" wrapText="1" indent="1"/>
    </xf>
    <xf numFmtId="0" fontId="9" fillId="0" borderId="2" xfId="65" applyFont="1" applyBorder="1" applyAlignment="1">
      <alignment horizontal="center" vertical="distributed" textRotation="255" wrapText="1" indent="1"/>
    </xf>
    <xf numFmtId="0" fontId="7" fillId="0" borderId="0" xfId="65" applyFont="1" applyAlignment="1">
      <alignment horizontal="center" vertical="center"/>
    </xf>
    <xf numFmtId="0" fontId="11" fillId="0" borderId="0" xfId="61" applyFont="1" applyAlignment="1">
      <alignment vertical="center" wrapText="1"/>
    </xf>
    <xf numFmtId="0" fontId="9" fillId="0" borderId="2" xfId="11" applyFont="1" applyBorder="1" applyAlignment="1">
      <alignment horizontal="center" vertical="distributed"/>
    </xf>
    <xf numFmtId="0" fontId="9" fillId="0" borderId="2" xfId="11" applyFont="1" applyBorder="1" applyAlignment="1">
      <alignment horizontal="center" vertical="distributed" wrapText="1"/>
    </xf>
    <xf numFmtId="41" fontId="9" fillId="0" borderId="0" xfId="15" applyNumberFormat="1" applyFont="1" applyFill="1" applyBorder="1" applyAlignment="1">
      <alignment horizontal="right" vertical="center"/>
    </xf>
    <xf numFmtId="41" fontId="9" fillId="0" borderId="3" xfId="15" applyNumberFormat="1" applyFont="1" applyFill="1" applyBorder="1" applyAlignment="1">
      <alignment horizontal="right" vertical="center"/>
    </xf>
    <xf numFmtId="0" fontId="11" fillId="0" borderId="0" xfId="16" applyFont="1" applyAlignment="1">
      <alignment horizontal="left" vertical="center"/>
    </xf>
    <xf numFmtId="41" fontId="9" fillId="0" borderId="0" xfId="15" applyNumberFormat="1" applyFont="1" applyFill="1" applyBorder="1" applyAlignment="1">
      <alignment horizontal="center" vertical="center"/>
    </xf>
    <xf numFmtId="49" fontId="10" fillId="0" borderId="3" xfId="66" applyNumberFormat="1" applyFont="1" applyBorder="1" applyAlignment="1">
      <alignment vertical="distributed" textRotation="255" wrapText="1" indent="1"/>
    </xf>
    <xf numFmtId="49" fontId="10" fillId="0" borderId="3" xfId="66" applyNumberFormat="1" applyFont="1" applyBorder="1" applyAlignment="1">
      <alignment horizontal="center" vertical="distributed" textRotation="255" wrapText="1" indent="1"/>
    </xf>
    <xf numFmtId="41" fontId="9" fillId="0" borderId="0" xfId="66" applyNumberFormat="1" applyFont="1" applyAlignment="1">
      <alignment vertical="center"/>
    </xf>
    <xf numFmtId="41" fontId="9" fillId="0" borderId="7" xfId="66" applyNumberFormat="1" applyFont="1" applyBorder="1" applyAlignment="1">
      <alignment vertical="center"/>
    </xf>
    <xf numFmtId="41" fontId="9" fillId="0" borderId="18" xfId="66" applyNumberFormat="1" applyFont="1" applyBorder="1" applyAlignment="1">
      <alignment vertical="center"/>
    </xf>
    <xf numFmtId="0" fontId="7" fillId="0" borderId="0" xfId="66" applyFont="1"/>
    <xf numFmtId="41" fontId="9" fillId="0" borderId="3" xfId="66" applyNumberFormat="1" applyFont="1" applyBorder="1" applyAlignment="1">
      <alignment vertical="center"/>
    </xf>
    <xf numFmtId="41" fontId="9" fillId="0" borderId="10" xfId="66" applyNumberFormat="1" applyFont="1" applyBorder="1" applyAlignment="1">
      <alignment vertical="center"/>
    </xf>
    <xf numFmtId="41" fontId="9" fillId="0" borderId="19" xfId="66" applyNumberFormat="1" applyFont="1" applyBorder="1" applyAlignment="1">
      <alignment vertical="center"/>
    </xf>
    <xf numFmtId="41" fontId="7" fillId="0" borderId="10" xfId="66" applyNumberFormat="1" applyFont="1" applyBorder="1" applyAlignment="1">
      <alignment vertical="center"/>
    </xf>
    <xf numFmtId="41" fontId="7" fillId="0" borderId="3" xfId="66" applyNumberFormat="1" applyFont="1" applyBorder="1" applyAlignment="1">
      <alignment vertical="center"/>
    </xf>
    <xf numFmtId="41" fontId="7" fillId="0" borderId="7" xfId="66" applyNumberFormat="1" applyFont="1" applyBorder="1" applyAlignment="1">
      <alignment vertical="center"/>
    </xf>
    <xf numFmtId="41" fontId="7" fillId="0" borderId="0" xfId="66" applyNumberFormat="1" applyFont="1" applyAlignment="1">
      <alignment vertical="center"/>
    </xf>
    <xf numFmtId="0" fontId="7" fillId="0" borderId="0" xfId="64" applyFont="1"/>
    <xf numFmtId="3" fontId="9" fillId="0" borderId="0" xfId="64" applyNumberFormat="1" applyFont="1" applyAlignment="1">
      <alignment horizontal="right" vertical="center" indent="1"/>
    </xf>
    <xf numFmtId="3" fontId="9" fillId="0" borderId="4" xfId="64" applyNumberFormat="1" applyFont="1" applyBorder="1" applyAlignment="1">
      <alignment horizontal="right" vertical="center" indent="1"/>
    </xf>
    <xf numFmtId="3" fontId="7" fillId="0" borderId="0" xfId="64" applyNumberFormat="1" applyFont="1"/>
    <xf numFmtId="3" fontId="9" fillId="0" borderId="3" xfId="64" applyNumberFormat="1" applyFont="1" applyBorder="1" applyAlignment="1">
      <alignment horizontal="right" vertical="center" indent="1"/>
    </xf>
    <xf numFmtId="3" fontId="9" fillId="0" borderId="13" xfId="64" applyNumberFormat="1" applyFont="1" applyBorder="1" applyAlignment="1">
      <alignment horizontal="right" vertical="center" indent="1"/>
    </xf>
    <xf numFmtId="0" fontId="7" fillId="0" borderId="2" xfId="29" quotePrefix="1" applyBorder="1" applyAlignment="1">
      <alignment horizontal="centerContinuous" vertical="center"/>
    </xf>
    <xf numFmtId="0" fontId="7" fillId="0" borderId="2" xfId="29" applyBorder="1" applyAlignment="1">
      <alignment horizontal="centerContinuous" vertical="center"/>
    </xf>
    <xf numFmtId="41" fontId="0" fillId="0" borderId="0" xfId="0" applyNumberFormat="1">
      <alignment vertical="center"/>
    </xf>
    <xf numFmtId="0" fontId="12" fillId="0" borderId="0" xfId="40" applyFont="1" applyAlignment="1">
      <alignment horizontal="left" vertical="center"/>
    </xf>
    <xf numFmtId="40" fontId="9" fillId="0" borderId="0" xfId="22" applyNumberFormat="1" applyFont="1" applyAlignment="1" applyProtection="1">
      <alignment horizontal="right" vertical="center"/>
      <protection locked="0"/>
    </xf>
    <xf numFmtId="40" fontId="9" fillId="0" borderId="3" xfId="22" applyNumberFormat="1" applyFont="1" applyBorder="1" applyAlignment="1" applyProtection="1">
      <alignment horizontal="right" vertical="center"/>
      <protection locked="0"/>
    </xf>
    <xf numFmtId="40" fontId="18" fillId="0" borderId="0" xfId="1" applyNumberFormat="1" applyFont="1" applyAlignment="1">
      <alignment horizontal="right" vertical="center"/>
    </xf>
    <xf numFmtId="40" fontId="18" fillId="0" borderId="3" xfId="1" applyNumberFormat="1" applyFont="1" applyBorder="1" applyAlignment="1">
      <alignment horizontal="right" vertical="center"/>
    </xf>
    <xf numFmtId="43" fontId="0" fillId="0" borderId="0" xfId="0" applyNumberFormat="1">
      <alignment vertical="center"/>
    </xf>
    <xf numFmtId="180" fontId="0" fillId="0" borderId="0" xfId="0" applyNumberFormat="1">
      <alignment vertical="center"/>
    </xf>
    <xf numFmtId="0" fontId="15" fillId="0" borderId="2" xfId="65" applyFont="1" applyBorder="1" applyAlignment="1">
      <alignment horizontal="center" vertical="distributed" textRotation="255" wrapText="1" indent="1"/>
    </xf>
    <xf numFmtId="0" fontId="4" fillId="0" borderId="0" xfId="3" applyFont="1" applyAlignment="1">
      <alignment vertical="center"/>
    </xf>
    <xf numFmtId="0" fontId="7" fillId="0" borderId="20" xfId="1" applyFont="1" applyBorder="1" applyAlignment="1">
      <alignment horizontal="center" vertical="center"/>
    </xf>
    <xf numFmtId="41" fontId="9" fillId="0" borderId="21" xfId="1" applyNumberFormat="1" applyFont="1" applyBorder="1" applyAlignment="1" applyProtection="1">
      <alignment horizontal="right" vertical="center"/>
      <protection locked="0"/>
    </xf>
    <xf numFmtId="183" fontId="9" fillId="0" borderId="21" xfId="1" applyNumberFormat="1" applyFont="1" applyBorder="1" applyAlignment="1">
      <alignment horizontal="right" vertical="center"/>
    </xf>
    <xf numFmtId="0" fontId="4" fillId="0" borderId="0" xfId="1" applyFont="1">
      <alignment vertical="center"/>
    </xf>
    <xf numFmtId="41" fontId="7" fillId="0" borderId="0" xfId="1" applyNumberFormat="1" applyFont="1" applyAlignment="1"/>
    <xf numFmtId="184" fontId="9" fillId="0" borderId="21" xfId="1" applyNumberFormat="1" applyFont="1" applyBorder="1" applyAlignment="1">
      <alignment horizontal="right" vertical="center"/>
    </xf>
    <xf numFmtId="43" fontId="9" fillId="0" borderId="21" xfId="1" applyNumberFormat="1" applyFont="1" applyBorder="1" applyAlignment="1">
      <alignment horizontal="right" vertical="center"/>
    </xf>
    <xf numFmtId="41" fontId="9" fillId="0" borderId="21" xfId="1" applyNumberFormat="1" applyFont="1" applyBorder="1" applyAlignment="1">
      <alignment horizontal="right" vertical="center"/>
    </xf>
    <xf numFmtId="0" fontId="7" fillId="0" borderId="20" xfId="1" applyFont="1" applyBorder="1" applyAlignment="1">
      <alignment horizontal="distributed" vertical="center"/>
    </xf>
    <xf numFmtId="185" fontId="9" fillId="0" borderId="20" xfId="1" applyNumberFormat="1" applyFont="1" applyBorder="1">
      <alignment vertical="center"/>
    </xf>
    <xf numFmtId="185" fontId="9" fillId="0" borderId="20" xfId="1" applyNumberFormat="1" applyFont="1" applyBorder="1" applyAlignment="1">
      <alignment horizontal="right" vertical="center"/>
    </xf>
    <xf numFmtId="43" fontId="9" fillId="0" borderId="20" xfId="1" applyNumberFormat="1" applyFont="1" applyBorder="1" applyAlignment="1">
      <alignment horizontal="right" vertical="center"/>
    </xf>
    <xf numFmtId="0" fontId="7" fillId="0" borderId="20" xfId="1" applyFont="1" applyBorder="1" applyAlignment="1"/>
    <xf numFmtId="0" fontId="12" fillId="0" borderId="21" xfId="1" applyFont="1" applyBorder="1" applyAlignment="1"/>
    <xf numFmtId="43" fontId="9" fillId="0" borderId="21" xfId="23" applyNumberFormat="1" applyFont="1" applyBorder="1" applyAlignment="1">
      <alignment horizontal="right" vertical="center"/>
    </xf>
    <xf numFmtId="0" fontId="4" fillId="0" borderId="0" xfId="23" applyFont="1" applyAlignment="1">
      <alignment vertical="center"/>
    </xf>
    <xf numFmtId="0" fontId="7" fillId="0" borderId="0" xfId="23" applyFont="1" applyAlignment="1">
      <alignment vertical="center"/>
    </xf>
    <xf numFmtId="0" fontId="74" fillId="0" borderId="0" xfId="23" applyFont="1" applyAlignment="1">
      <alignment vertical="center"/>
    </xf>
    <xf numFmtId="0" fontId="7" fillId="0" borderId="21" xfId="26" applyFont="1" applyBorder="1" applyAlignment="1">
      <alignment horizontal="center" vertical="center"/>
    </xf>
    <xf numFmtId="0" fontId="7" fillId="0" borderId="0" xfId="26" applyFont="1" applyAlignment="1">
      <alignment vertical="center"/>
    </xf>
    <xf numFmtId="0" fontId="7" fillId="0" borderId="0" xfId="1" applyFont="1" applyAlignment="1">
      <alignment horizontal="center"/>
    </xf>
    <xf numFmtId="0" fontId="39" fillId="0" borderId="0" xfId="1" applyFont="1">
      <alignment vertical="center"/>
    </xf>
    <xf numFmtId="204" fontId="39" fillId="0" borderId="0" xfId="1" applyNumberFormat="1" applyFont="1">
      <alignment vertical="center"/>
    </xf>
    <xf numFmtId="49" fontId="7" fillId="0" borderId="20" xfId="29" applyNumberFormat="1" applyBorder="1" applyAlignment="1">
      <alignment horizontal="center" vertical="center"/>
    </xf>
    <xf numFmtId="0" fontId="12" fillId="0" borderId="0" xfId="29" applyFont="1" applyAlignment="1">
      <alignment vertical="center"/>
    </xf>
    <xf numFmtId="4" fontId="12" fillId="0" borderId="0" xfId="29" applyNumberFormat="1" applyFont="1" applyAlignment="1">
      <alignment vertical="center"/>
    </xf>
    <xf numFmtId="3" fontId="8" fillId="0" borderId="0" xfId="29" applyNumberFormat="1" applyFont="1"/>
    <xf numFmtId="0" fontId="7" fillId="0" borderId="0" xfId="29" applyAlignment="1">
      <alignment vertical="center"/>
    </xf>
    <xf numFmtId="0" fontId="4" fillId="0" borderId="21" xfId="3" applyFont="1" applyBorder="1" applyAlignment="1">
      <alignment horizontal="center" vertical="center"/>
    </xf>
    <xf numFmtId="41" fontId="7" fillId="0" borderId="20" xfId="3" applyNumberFormat="1" applyFont="1" applyBorder="1" applyAlignment="1">
      <alignment horizontal="center" vertical="center"/>
    </xf>
    <xf numFmtId="0" fontId="51" fillId="0" borderId="0" xfId="67" applyFont="1" applyAlignment="1">
      <alignment horizontal="center" vertical="center"/>
    </xf>
    <xf numFmtId="0" fontId="51" fillId="0" borderId="0" xfId="67" applyFont="1" applyAlignment="1">
      <alignment vertical="center"/>
    </xf>
    <xf numFmtId="0" fontId="51" fillId="0" borderId="0" xfId="67" applyFont="1" applyAlignment="1" applyProtection="1">
      <alignment vertical="center"/>
      <protection locked="0"/>
    </xf>
    <xf numFmtId="0" fontId="12" fillId="0" borderId="0" xfId="67" applyFont="1" applyAlignment="1">
      <alignment horizontal="right" vertical="center"/>
    </xf>
    <xf numFmtId="41" fontId="7" fillId="0" borderId="0" xfId="25" applyNumberFormat="1" applyFont="1" applyAlignment="1">
      <alignment horizontal="right" vertical="center"/>
    </xf>
    <xf numFmtId="41" fontId="7" fillId="0" borderId="3" xfId="25" applyNumberFormat="1" applyFont="1" applyBorder="1" applyAlignment="1">
      <alignment horizontal="right" vertical="center"/>
    </xf>
    <xf numFmtId="0" fontId="12" fillId="0" borderId="0" xfId="67" applyFont="1" applyAlignment="1">
      <alignment vertical="center"/>
    </xf>
    <xf numFmtId="0" fontId="51" fillId="0" borderId="0" xfId="67" applyFont="1" applyAlignment="1">
      <alignment horizontal="center"/>
    </xf>
    <xf numFmtId="0" fontId="51" fillId="0" borderId="0" xfId="67" applyFont="1"/>
    <xf numFmtId="0" fontId="7" fillId="0" borderId="0" xfId="67" applyFont="1"/>
    <xf numFmtId="0" fontId="7" fillId="0" borderId="0" xfId="67" applyFont="1" applyAlignment="1">
      <alignment vertical="center"/>
    </xf>
    <xf numFmtId="0" fontId="7" fillId="0" borderId="0" xfId="67" applyFont="1" applyAlignment="1">
      <alignment horizontal="right" indent="1"/>
    </xf>
    <xf numFmtId="0" fontId="12" fillId="0" borderId="0" xfId="67" applyFont="1"/>
    <xf numFmtId="0" fontId="8" fillId="0" borderId="20" xfId="1" applyFont="1" applyBorder="1" applyAlignment="1">
      <alignment horizontal="distributed" vertical="center" indent="2"/>
    </xf>
    <xf numFmtId="3" fontId="7" fillId="0" borderId="0" xfId="1" applyNumberFormat="1" applyFont="1">
      <alignment vertical="center"/>
    </xf>
    <xf numFmtId="205" fontId="7" fillId="0" borderId="0" xfId="1" applyNumberFormat="1" applyFont="1">
      <alignment vertical="center"/>
    </xf>
    <xf numFmtId="0" fontId="8" fillId="0" borderId="20" xfId="1" applyFont="1" applyBorder="1" applyAlignment="1">
      <alignment horizontal="center" vertical="center"/>
    </xf>
    <xf numFmtId="0" fontId="9" fillId="0" borderId="20" xfId="1" applyFont="1" applyBorder="1" applyAlignment="1">
      <alignment horizontal="center" vertical="center"/>
    </xf>
    <xf numFmtId="0" fontId="15" fillId="0" borderId="20" xfId="1" applyFont="1" applyBorder="1" applyAlignment="1">
      <alignment horizontal="center" vertical="center"/>
    </xf>
    <xf numFmtId="43" fontId="7" fillId="0" borderId="0" xfId="1" applyNumberFormat="1" applyFont="1" applyAlignment="1"/>
    <xf numFmtId="0" fontId="7" fillId="0" borderId="0" xfId="42" applyAlignment="1">
      <alignment horizontal="right" vertical="center"/>
    </xf>
    <xf numFmtId="176" fontId="7" fillId="0" borderId="0" xfId="42" applyNumberFormat="1" applyAlignment="1">
      <alignment horizontal="right" vertical="center"/>
    </xf>
    <xf numFmtId="203" fontId="18" fillId="0" borderId="0" xfId="0" applyNumberFormat="1" applyFont="1" applyAlignment="1">
      <alignment horizontal="right" vertical="center"/>
    </xf>
    <xf numFmtId="203" fontId="18" fillId="0" borderId="0" xfId="0" applyNumberFormat="1" applyFont="1">
      <alignment vertical="center"/>
    </xf>
    <xf numFmtId="37" fontId="7" fillId="0" borderId="0" xfId="0" applyNumberFormat="1" applyFont="1" applyAlignment="1">
      <alignment horizontal="right" vertical="center"/>
    </xf>
    <xf numFmtId="43" fontId="9" fillId="0" borderId="0" xfId="31" applyNumberFormat="1" applyFont="1" applyBorder="1" applyAlignment="1">
      <alignment vertical="center"/>
    </xf>
    <xf numFmtId="203" fontId="7" fillId="0" borderId="3" xfId="70" applyNumberFormat="1" applyFont="1" applyBorder="1">
      <alignment vertical="center"/>
    </xf>
    <xf numFmtId="0" fontId="7" fillId="0" borderId="0" xfId="1" applyFont="1" applyAlignment="1">
      <alignment horizontal="distributed" vertical="center"/>
    </xf>
    <xf numFmtId="41" fontId="9" fillId="0" borderId="0" xfId="3" applyNumberFormat="1" applyFont="1" applyFill="1" applyAlignment="1">
      <alignment vertical="center"/>
    </xf>
    <xf numFmtId="41" fontId="9" fillId="0" borderId="0" xfId="6" applyNumberFormat="1" applyFont="1" applyFill="1" applyAlignment="1">
      <alignment horizontal="right" vertical="center"/>
    </xf>
    <xf numFmtId="41" fontId="9" fillId="0" borderId="0" xfId="3" applyNumberFormat="1" applyFont="1" applyFill="1" applyAlignment="1">
      <alignment horizontal="right" vertical="center"/>
    </xf>
    <xf numFmtId="43" fontId="23" fillId="0" borderId="0" xfId="6" applyNumberFormat="1" applyFont="1" applyFill="1" applyAlignment="1">
      <alignment horizontal="right" vertical="center"/>
    </xf>
    <xf numFmtId="43" fontId="23" fillId="0" borderId="0" xfId="3" applyNumberFormat="1" applyFont="1" applyFill="1" applyAlignment="1">
      <alignment vertical="center"/>
    </xf>
    <xf numFmtId="0" fontId="9" fillId="0" borderId="0" xfId="3" applyFont="1" applyFill="1" applyAlignment="1">
      <alignment vertical="center"/>
    </xf>
    <xf numFmtId="0" fontId="9" fillId="0" borderId="0" xfId="3" applyFont="1" applyFill="1" applyAlignment="1">
      <alignment horizontal="center" vertical="center"/>
    </xf>
    <xf numFmtId="0" fontId="9" fillId="0" borderId="2" xfId="6" applyFont="1" applyFill="1" applyBorder="1" applyAlignment="1">
      <alignment horizontal="center" vertical="center"/>
    </xf>
    <xf numFmtId="0" fontId="9" fillId="0" borderId="2" xfId="3" applyFont="1" applyFill="1" applyBorder="1" applyAlignment="1">
      <alignment horizontal="center" vertical="center"/>
    </xf>
    <xf numFmtId="41" fontId="9" fillId="0" borderId="1" xfId="3" applyNumberFormat="1" applyFont="1" applyFill="1" applyBorder="1" applyAlignment="1">
      <alignment horizontal="right" vertical="center"/>
    </xf>
    <xf numFmtId="43" fontId="23" fillId="0" borderId="0" xfId="3" applyNumberFormat="1" applyFont="1" applyFill="1" applyAlignment="1">
      <alignment horizontal="right" vertical="center"/>
    </xf>
    <xf numFmtId="43" fontId="23" fillId="0" borderId="8" xfId="6" applyNumberFormat="1" applyFont="1" applyFill="1" applyBorder="1" applyAlignment="1">
      <alignment horizontal="right" vertical="center"/>
    </xf>
    <xf numFmtId="0" fontId="9" fillId="0" borderId="0" xfId="6" applyFont="1" applyFill="1" applyAlignment="1">
      <alignment vertical="center"/>
    </xf>
    <xf numFmtId="0" fontId="9" fillId="0" borderId="0" xfId="6" applyFont="1" applyFill="1" applyAlignment="1">
      <alignment horizontal="center" vertical="center"/>
    </xf>
    <xf numFmtId="43" fontId="23" fillId="0" borderId="3" xfId="6" applyNumberFormat="1" applyFont="1" applyFill="1" applyBorder="1" applyAlignment="1">
      <alignment horizontal="right" vertical="center"/>
    </xf>
    <xf numFmtId="0" fontId="7" fillId="0" borderId="0" xfId="3" applyFont="1" applyFill="1" applyAlignment="1">
      <alignment horizontal="distributed" vertical="center"/>
    </xf>
    <xf numFmtId="0" fontId="10" fillId="0" borderId="0" xfId="3" applyFont="1" applyFill="1" applyAlignment="1">
      <alignment horizontal="distributed" vertical="center"/>
    </xf>
    <xf numFmtId="0" fontId="0" fillId="0" borderId="0" xfId="0" applyFill="1">
      <alignment vertical="center"/>
    </xf>
    <xf numFmtId="0" fontId="10" fillId="0" borderId="2" xfId="3" applyFont="1" applyFill="1" applyBorder="1" applyAlignment="1">
      <alignment horizontal="distributed" vertical="center" justifyLastLine="1"/>
    </xf>
    <xf numFmtId="0" fontId="10" fillId="0" borderId="3" xfId="3" applyFont="1" applyFill="1" applyBorder="1" applyAlignment="1">
      <alignment horizontal="distributed" vertical="center" wrapText="1" justifyLastLine="1"/>
    </xf>
    <xf numFmtId="0" fontId="7" fillId="0" borderId="3" xfId="3" applyFont="1" applyFill="1" applyBorder="1" applyAlignment="1">
      <alignment horizontal="distributed" vertical="center" wrapText="1" justifyLastLine="1"/>
    </xf>
    <xf numFmtId="179" fontId="9" fillId="0" borderId="1" xfId="3" applyNumberFormat="1" applyFont="1" applyFill="1" applyBorder="1" applyAlignment="1">
      <alignment vertical="center"/>
    </xf>
    <xf numFmtId="4" fontId="23" fillId="0" borderId="1" xfId="3" applyNumberFormat="1" applyFont="1" applyFill="1" applyBorder="1" applyAlignment="1">
      <alignment vertical="center"/>
    </xf>
    <xf numFmtId="179" fontId="20" fillId="0" borderId="0" xfId="3" applyNumberFormat="1" applyFont="1" applyFill="1" applyAlignment="1">
      <alignment vertical="center"/>
    </xf>
    <xf numFmtId="4" fontId="59" fillId="0" borderId="0" xfId="3" applyNumberFormat="1" applyFont="1" applyFill="1" applyAlignment="1">
      <alignment vertical="center"/>
    </xf>
    <xf numFmtId="41" fontId="20" fillId="0" borderId="0" xfId="3" applyNumberFormat="1" applyFont="1" applyFill="1" applyAlignment="1">
      <alignment horizontal="right" vertical="center"/>
    </xf>
    <xf numFmtId="179" fontId="9" fillId="0" borderId="0" xfId="3" applyNumberFormat="1" applyFont="1" applyFill="1" applyAlignment="1">
      <alignment vertical="center"/>
    </xf>
    <xf numFmtId="4" fontId="23" fillId="0" borderId="0" xfId="3" applyNumberFormat="1" applyFont="1" applyFill="1" applyAlignment="1">
      <alignment vertical="center"/>
    </xf>
    <xf numFmtId="0" fontId="19" fillId="0" borderId="0" xfId="3" applyFont="1" applyFill="1" applyAlignment="1">
      <alignment horizontal="distributed" vertical="center"/>
    </xf>
    <xf numFmtId="0" fontId="7" fillId="0" borderId="0" xfId="3" applyFont="1" applyFill="1" applyAlignment="1">
      <alignment horizontal="distributed" vertical="center" wrapText="1"/>
    </xf>
    <xf numFmtId="0" fontId="8" fillId="0" borderId="0" xfId="3" applyFont="1" applyFill="1" applyAlignment="1">
      <alignment horizontal="distributed" vertical="center"/>
    </xf>
    <xf numFmtId="0" fontId="12" fillId="0" borderId="0" xfId="3" applyFont="1" applyFill="1" applyAlignment="1">
      <alignment vertical="center"/>
    </xf>
    <xf numFmtId="0" fontId="7" fillId="0" borderId="0" xfId="3" applyFont="1" applyFill="1" applyBorder="1" applyAlignment="1">
      <alignment horizontal="distributed" vertical="center"/>
    </xf>
    <xf numFmtId="179" fontId="9" fillId="0" borderId="0" xfId="3" applyNumberFormat="1" applyFont="1" applyFill="1" applyBorder="1" applyAlignment="1">
      <alignment vertical="center"/>
    </xf>
    <xf numFmtId="4" fontId="23" fillId="0" borderId="0" xfId="3" applyNumberFormat="1" applyFont="1" applyFill="1" applyBorder="1" applyAlignment="1">
      <alignment vertical="center"/>
    </xf>
    <xf numFmtId="41" fontId="9" fillId="0" borderId="0" xfId="3" applyNumberFormat="1" applyFont="1" applyFill="1" applyBorder="1" applyAlignment="1">
      <alignment vertical="center"/>
    </xf>
    <xf numFmtId="179" fontId="9" fillId="0" borderId="21" xfId="3" applyNumberFormat="1" applyFont="1" applyFill="1" applyBorder="1" applyAlignment="1">
      <alignment vertical="center"/>
    </xf>
    <xf numFmtId="41" fontId="9" fillId="0" borderId="0" xfId="3" applyNumberFormat="1" applyFont="1" applyFill="1" applyBorder="1" applyAlignment="1">
      <alignment horizontal="right" vertical="center"/>
    </xf>
    <xf numFmtId="0" fontId="0" fillId="0" borderId="0" xfId="0" applyFill="1" applyBorder="1">
      <alignment vertical="center"/>
    </xf>
    <xf numFmtId="0" fontId="10" fillId="0" borderId="0" xfId="3" applyFont="1" applyFill="1" applyBorder="1" applyAlignment="1">
      <alignment horizontal="distributed" vertical="center"/>
    </xf>
    <xf numFmtId="0" fontId="10" fillId="0" borderId="2" xfId="3" applyFont="1" applyFill="1" applyBorder="1" applyAlignment="1">
      <alignment horizontal="distributed" vertical="center" wrapText="1" justifyLastLine="1"/>
    </xf>
    <xf numFmtId="43" fontId="23" fillId="0" borderId="0" xfId="3" applyNumberFormat="1" applyFont="1" applyFill="1" applyBorder="1" applyAlignment="1">
      <alignment vertical="center"/>
    </xf>
    <xf numFmtId="43" fontId="23" fillId="0" borderId="3" xfId="3" applyNumberFormat="1" applyFont="1" applyFill="1" applyBorder="1" applyAlignment="1">
      <alignment vertical="center"/>
    </xf>
    <xf numFmtId="0" fontId="8" fillId="0" borderId="0" xfId="3" applyFill="1" applyAlignment="1">
      <alignment horizontal="distributed" vertical="center"/>
    </xf>
    <xf numFmtId="0" fontId="1" fillId="0" borderId="0" xfId="0" applyFont="1" applyFill="1">
      <alignment vertical="center"/>
    </xf>
    <xf numFmtId="0" fontId="7" fillId="0" borderId="3" xfId="3" applyFont="1" applyFill="1" applyBorder="1" applyAlignment="1">
      <alignment horizontal="distributed" vertical="center"/>
    </xf>
    <xf numFmtId="179" fontId="9" fillId="0" borderId="3" xfId="3" applyNumberFormat="1" applyFont="1" applyFill="1" applyBorder="1" applyAlignment="1">
      <alignment vertical="center"/>
    </xf>
    <xf numFmtId="41" fontId="9" fillId="0" borderId="3" xfId="3" applyNumberFormat="1" applyFont="1" applyFill="1" applyBorder="1" applyAlignment="1">
      <alignment horizontal="right" vertical="center"/>
    </xf>
    <xf numFmtId="4" fontId="23" fillId="0" borderId="3" xfId="3" applyNumberFormat="1" applyFont="1" applyFill="1" applyBorder="1" applyAlignment="1">
      <alignment vertical="center"/>
    </xf>
    <xf numFmtId="0" fontId="10" fillId="0" borderId="20" xfId="3" applyFont="1" applyFill="1" applyBorder="1" applyAlignment="1">
      <alignment horizontal="distributed" vertical="center" justifyLastLine="1"/>
    </xf>
    <xf numFmtId="41" fontId="9" fillId="0" borderId="0" xfId="3" quotePrefix="1" applyNumberFormat="1" applyFont="1" applyFill="1" applyAlignment="1">
      <alignment horizontal="right" vertical="center"/>
    </xf>
    <xf numFmtId="41" fontId="9" fillId="0" borderId="3" xfId="3" applyNumberFormat="1" applyFont="1" applyFill="1" applyBorder="1" applyAlignment="1">
      <alignment vertical="center"/>
    </xf>
    <xf numFmtId="0" fontId="11" fillId="0" borderId="0" xfId="3" applyFont="1" applyFill="1" applyAlignment="1">
      <alignment vertical="center"/>
    </xf>
    <xf numFmtId="0" fontId="12" fillId="0" borderId="0" xfId="7" applyFont="1" applyFill="1" applyAlignment="1">
      <alignment vertical="center"/>
    </xf>
    <xf numFmtId="0" fontId="12" fillId="0" borderId="0" xfId="3" applyFont="1" applyFill="1"/>
    <xf numFmtId="0" fontId="7" fillId="0" borderId="0" xfId="3" applyFont="1" applyFill="1"/>
    <xf numFmtId="41" fontId="9" fillId="0" borderId="21" xfId="3" applyNumberFormat="1" applyFont="1" applyFill="1" applyBorder="1" applyAlignment="1">
      <alignment horizontal="right" vertical="center"/>
    </xf>
    <xf numFmtId="0" fontId="7" fillId="0" borderId="3" xfId="3" applyFont="1" applyFill="1" applyBorder="1" applyAlignment="1">
      <alignment horizontal="center" vertical="center" wrapText="1"/>
    </xf>
    <xf numFmtId="0" fontId="7" fillId="0" borderId="3" xfId="3" applyFont="1" applyFill="1" applyBorder="1" applyAlignment="1">
      <alignment horizontal="center" vertical="center"/>
    </xf>
    <xf numFmtId="0" fontId="7" fillId="0" borderId="0" xfId="8" applyFont="1" applyFill="1" applyAlignment="1">
      <alignment horizontal="distributed" vertical="center"/>
    </xf>
    <xf numFmtId="179" fontId="9" fillId="0" borderId="0" xfId="8" applyNumberFormat="1" applyFont="1" applyFill="1" applyAlignment="1">
      <alignment vertical="center"/>
    </xf>
    <xf numFmtId="181" fontId="9" fillId="0" borderId="21" xfId="8" applyNumberFormat="1" applyFont="1" applyFill="1" applyBorder="1" applyAlignment="1">
      <alignment vertical="center"/>
    </xf>
    <xf numFmtId="181" fontId="9" fillId="0" borderId="1" xfId="8" applyNumberFormat="1" applyFont="1" applyFill="1" applyBorder="1" applyAlignment="1">
      <alignment vertical="center"/>
    </xf>
    <xf numFmtId="41" fontId="9" fillId="0" borderId="1" xfId="8" applyNumberFormat="1" applyFont="1" applyFill="1" applyBorder="1" applyAlignment="1">
      <alignment horizontal="right" vertical="center"/>
    </xf>
    <xf numFmtId="181" fontId="9" fillId="0" borderId="0" xfId="8" applyNumberFormat="1" applyFont="1" applyFill="1" applyBorder="1" applyAlignment="1">
      <alignment vertical="center"/>
    </xf>
    <xf numFmtId="181" fontId="9" fillId="0" borderId="0" xfId="8" applyNumberFormat="1" applyFont="1" applyFill="1" applyAlignment="1">
      <alignment vertical="center"/>
    </xf>
    <xf numFmtId="41" fontId="9" fillId="0" borderId="0" xfId="8" applyNumberFormat="1" applyFont="1" applyFill="1" applyAlignment="1">
      <alignment horizontal="right" vertical="center"/>
    </xf>
    <xf numFmtId="0" fontId="7" fillId="0" borderId="0" xfId="8" applyFont="1" applyFill="1" applyBorder="1" applyAlignment="1">
      <alignment horizontal="distributed" vertical="center"/>
    </xf>
    <xf numFmtId="179" fontId="9" fillId="0" borderId="0" xfId="8" applyNumberFormat="1" applyFont="1" applyFill="1" applyBorder="1" applyAlignment="1">
      <alignment vertical="center"/>
    </xf>
    <xf numFmtId="0" fontId="8" fillId="0" borderId="0" xfId="8" applyFill="1" applyAlignment="1">
      <alignment horizontal="distributed" vertical="center"/>
    </xf>
    <xf numFmtId="0" fontId="7" fillId="0" borderId="0" xfId="8" applyFont="1" applyFill="1" applyAlignment="1">
      <alignment horizontal="distributed" vertical="center" wrapText="1"/>
    </xf>
    <xf numFmtId="0" fontId="19" fillId="0" borderId="0" xfId="8" applyFont="1" applyFill="1" applyAlignment="1">
      <alignment horizontal="distributed" vertical="center"/>
    </xf>
    <xf numFmtId="179" fontId="20" fillId="0" borderId="0" xfId="8" applyNumberFormat="1" applyFont="1" applyFill="1" applyAlignment="1">
      <alignment vertical="center"/>
    </xf>
    <xf numFmtId="181" fontId="20" fillId="0" borderId="0" xfId="8" applyNumberFormat="1" applyFont="1" applyFill="1" applyBorder="1" applyAlignment="1">
      <alignment vertical="center"/>
    </xf>
    <xf numFmtId="181" fontId="20" fillId="0" borderId="0" xfId="8" applyNumberFormat="1" applyFont="1" applyFill="1" applyAlignment="1">
      <alignment vertical="center"/>
    </xf>
    <xf numFmtId="41" fontId="20" fillId="0" borderId="0" xfId="8" applyNumberFormat="1" applyFont="1" applyFill="1" applyAlignment="1">
      <alignment horizontal="right" vertical="center"/>
    </xf>
    <xf numFmtId="0" fontId="7" fillId="0" borderId="3" xfId="8" applyFont="1" applyFill="1" applyBorder="1" applyAlignment="1">
      <alignment horizontal="distributed" vertical="center"/>
    </xf>
    <xf numFmtId="179" fontId="9" fillId="0" borderId="3" xfId="8" applyNumberFormat="1" applyFont="1" applyFill="1" applyBorder="1" applyAlignment="1">
      <alignment vertical="center"/>
    </xf>
    <xf numFmtId="41" fontId="9" fillId="0" borderId="3" xfId="8" applyNumberFormat="1" applyFont="1" applyFill="1" applyBorder="1" applyAlignment="1">
      <alignment horizontal="right" vertical="center"/>
    </xf>
    <xf numFmtId="181" fontId="9" fillId="0" borderId="3" xfId="8" applyNumberFormat="1" applyFont="1" applyFill="1" applyBorder="1" applyAlignment="1">
      <alignment vertical="center"/>
    </xf>
    <xf numFmtId="0" fontId="12" fillId="0" borderId="0" xfId="8" quotePrefix="1" applyFont="1" applyFill="1" applyAlignment="1">
      <alignment horizontal="left" vertical="center"/>
    </xf>
    <xf numFmtId="0" fontId="12" fillId="0" borderId="0" xfId="8" applyFont="1" applyFill="1" applyAlignment="1">
      <alignment vertical="center"/>
    </xf>
    <xf numFmtId="182" fontId="12" fillId="0" borderId="0" xfId="8" applyNumberFormat="1" applyFont="1" applyFill="1" applyAlignment="1">
      <alignment vertical="center"/>
    </xf>
    <xf numFmtId="0" fontId="12" fillId="0" borderId="0" xfId="8" quotePrefix="1" applyFont="1" applyFill="1" applyAlignment="1">
      <alignment vertical="center"/>
    </xf>
    <xf numFmtId="0" fontId="7" fillId="0" borderId="0" xfId="8" applyFont="1" applyFill="1" applyAlignment="1">
      <alignment vertical="center"/>
    </xf>
    <xf numFmtId="0" fontId="25" fillId="0" borderId="0" xfId="8" applyFont="1" applyFill="1" applyAlignment="1">
      <alignment vertical="center"/>
    </xf>
    <xf numFmtId="0" fontId="10" fillId="0" borderId="20" xfId="3" applyFont="1" applyFill="1" applyBorder="1" applyAlignment="1">
      <alignment horizontal="distributed" vertical="center" wrapText="1" justifyLastLine="1"/>
    </xf>
    <xf numFmtId="0" fontId="18" fillId="0" borderId="0" xfId="8" applyFont="1" applyFill="1" applyAlignment="1">
      <alignment horizontal="distributed" vertical="center"/>
    </xf>
    <xf numFmtId="203" fontId="9" fillId="0" borderId="21" xfId="8" applyNumberFormat="1" applyFont="1" applyFill="1" applyBorder="1" applyAlignment="1">
      <alignment horizontal="right" vertical="center"/>
    </xf>
    <xf numFmtId="189" fontId="9" fillId="0" borderId="21" xfId="8" applyNumberFormat="1" applyFont="1" applyFill="1" applyBorder="1" applyAlignment="1">
      <alignment horizontal="right" vertical="center"/>
    </xf>
    <xf numFmtId="203" fontId="9" fillId="0" borderId="0" xfId="8" applyNumberFormat="1" applyFont="1" applyFill="1" applyAlignment="1">
      <alignment horizontal="right" vertical="center"/>
    </xf>
    <xf numFmtId="189" fontId="9" fillId="0" borderId="0" xfId="8" applyNumberFormat="1" applyFont="1" applyFill="1" applyAlignment="1">
      <alignment horizontal="right" vertical="center"/>
    </xf>
    <xf numFmtId="179" fontId="9" fillId="0" borderId="0" xfId="8" applyNumberFormat="1" applyFont="1" applyFill="1" applyAlignment="1">
      <alignment horizontal="right" vertical="center"/>
    </xf>
    <xf numFmtId="0" fontId="18" fillId="0" borderId="0" xfId="8" applyFont="1" applyFill="1" applyBorder="1" applyAlignment="1">
      <alignment horizontal="distributed" vertical="center"/>
    </xf>
    <xf numFmtId="203" fontId="9" fillId="0" borderId="0" xfId="8" applyNumberFormat="1" applyFont="1" applyFill="1" applyBorder="1" applyAlignment="1">
      <alignment horizontal="right" vertical="center"/>
    </xf>
    <xf numFmtId="189" fontId="9" fillId="0" borderId="0" xfId="8" applyNumberFormat="1" applyFont="1" applyFill="1" applyBorder="1" applyAlignment="1">
      <alignment horizontal="right" vertical="center"/>
    </xf>
    <xf numFmtId="0" fontId="18" fillId="0" borderId="3" xfId="8" applyFont="1" applyFill="1" applyBorder="1" applyAlignment="1">
      <alignment horizontal="distributed" vertical="center"/>
    </xf>
    <xf numFmtId="203" fontId="9" fillId="0" borderId="3" xfId="8" applyNumberFormat="1" applyFont="1" applyFill="1" applyBorder="1" applyAlignment="1">
      <alignment horizontal="right" vertical="center"/>
    </xf>
    <xf numFmtId="189" fontId="9" fillId="0" borderId="3" xfId="8" applyNumberFormat="1" applyFont="1" applyFill="1" applyBorder="1" applyAlignment="1">
      <alignment horizontal="right" vertical="center"/>
    </xf>
    <xf numFmtId="0" fontId="27" fillId="0" borderId="0" xfId="8" applyFont="1" applyFill="1" applyAlignment="1">
      <alignment vertical="center"/>
    </xf>
    <xf numFmtId="0" fontId="28" fillId="0" borderId="0" xfId="8" quotePrefix="1" applyFont="1" applyFill="1" applyAlignment="1">
      <alignment horizontal="left" vertical="center"/>
    </xf>
    <xf numFmtId="0" fontId="18" fillId="0" borderId="0" xfId="9" applyFont="1" applyFill="1">
      <alignment vertical="center"/>
    </xf>
    <xf numFmtId="0" fontId="28" fillId="0" borderId="0" xfId="3" applyFont="1" applyFill="1" applyAlignment="1">
      <alignment vertical="center"/>
    </xf>
    <xf numFmtId="0" fontId="18" fillId="0" borderId="0" xfId="8" applyFont="1" applyFill="1" applyAlignment="1">
      <alignment vertical="center"/>
    </xf>
    <xf numFmtId="206" fontId="7" fillId="0" borderId="0" xfId="18" applyNumberFormat="1" applyFont="1">
      <alignment vertical="center"/>
    </xf>
    <xf numFmtId="189" fontId="8" fillId="0" borderId="2" xfId="3" applyNumberFormat="1" applyFont="1" applyBorder="1" applyAlignment="1">
      <alignment horizontal="center" vertical="center"/>
    </xf>
    <xf numFmtId="189" fontId="8" fillId="0" borderId="20" xfId="3" applyNumberFormat="1" applyFont="1" applyBorder="1" applyAlignment="1">
      <alignment horizontal="center" vertical="center"/>
    </xf>
    <xf numFmtId="0" fontId="7" fillId="0" borderId="0" xfId="29" applyFont="1"/>
    <xf numFmtId="180" fontId="7" fillId="0" borderId="0" xfId="29" applyNumberFormat="1" applyFont="1" applyAlignment="1">
      <alignment vertical="center"/>
    </xf>
    <xf numFmtId="41" fontId="7" fillId="0" borderId="2" xfId="29" applyNumberFormat="1" applyFill="1" applyBorder="1" applyAlignment="1">
      <alignment horizontal="center" vertical="center"/>
    </xf>
    <xf numFmtId="43" fontId="7" fillId="0" borderId="2" xfId="29" applyNumberFormat="1" applyFill="1" applyBorder="1" applyAlignment="1">
      <alignment horizontal="center" vertical="center"/>
    </xf>
    <xf numFmtId="41" fontId="9" fillId="0" borderId="0" xfId="29" applyNumberFormat="1" applyFont="1" applyFill="1" applyAlignment="1">
      <alignment horizontal="right" vertical="center"/>
    </xf>
    <xf numFmtId="43" fontId="9" fillId="0" borderId="0" xfId="29" applyNumberFormat="1" applyFont="1" applyFill="1" applyAlignment="1">
      <alignment horizontal="right" vertical="center"/>
    </xf>
    <xf numFmtId="41" fontId="9" fillId="0" borderId="3" xfId="29" applyNumberFormat="1" applyFont="1" applyFill="1" applyBorder="1" applyAlignment="1">
      <alignment horizontal="right" vertical="center"/>
    </xf>
    <xf numFmtId="43" fontId="9" fillId="0" borderId="3" xfId="29" applyNumberFormat="1" applyFont="1" applyFill="1" applyBorder="1" applyAlignment="1">
      <alignment horizontal="right" vertical="center"/>
    </xf>
    <xf numFmtId="41" fontId="7" fillId="0" borderId="0" xfId="29" applyNumberFormat="1" applyFill="1" applyAlignment="1">
      <alignment horizontal="right" vertical="center" indent="1"/>
    </xf>
    <xf numFmtId="43" fontId="7" fillId="0" borderId="0" xfId="29" applyNumberFormat="1" applyFill="1" applyAlignment="1">
      <alignment horizontal="right" vertical="center" indent="1"/>
    </xf>
    <xf numFmtId="0" fontId="77" fillId="0" borderId="2" xfId="36" applyFont="1" applyBorder="1" applyAlignment="1">
      <alignment horizontal="center" vertical="distributed" textRotation="255" wrapText="1" indent="1"/>
    </xf>
    <xf numFmtId="0" fontId="79" fillId="0" borderId="2" xfId="36" applyFont="1" applyBorder="1" applyAlignment="1">
      <alignment horizontal="center" vertical="distributed" textRotation="255" wrapText="1" indent="1"/>
    </xf>
    <xf numFmtId="0" fontId="79" fillId="0" borderId="2" xfId="1" applyFont="1" applyBorder="1" applyAlignment="1">
      <alignment horizontal="center" vertical="distributed" textRotation="255" wrapText="1" indent="1"/>
    </xf>
    <xf numFmtId="0" fontId="7" fillId="0" borderId="11" xfId="35" applyFont="1" applyBorder="1" applyAlignment="1">
      <alignment horizontal="center" vertical="distributed" textRotation="255" indent="1"/>
    </xf>
    <xf numFmtId="0" fontId="7" fillId="0" borderId="20" xfId="35" applyFont="1" applyBorder="1" applyAlignment="1">
      <alignment horizontal="center" vertical="distributed" textRotation="255" wrapText="1" indent="1"/>
    </xf>
    <xf numFmtId="41" fontId="9" fillId="0" borderId="7" xfId="35" applyNumberFormat="1" applyFont="1" applyBorder="1" applyAlignment="1">
      <alignment horizontal="right" vertical="center" indent="1"/>
    </xf>
    <xf numFmtId="41" fontId="9" fillId="0" borderId="0" xfId="35" applyNumberFormat="1" applyFont="1" applyBorder="1" applyAlignment="1">
      <alignment horizontal="right" vertical="center" indent="1"/>
    </xf>
    <xf numFmtId="41" fontId="9" fillId="0" borderId="10" xfId="35" applyNumberFormat="1" applyFont="1" applyBorder="1" applyAlignment="1">
      <alignment horizontal="right" vertical="center" indent="1"/>
    </xf>
    <xf numFmtId="0" fontId="7" fillId="0" borderId="0" xfId="1" applyFont="1" applyFill="1">
      <alignment vertical="center"/>
    </xf>
    <xf numFmtId="0" fontId="7" fillId="0" borderId="20" xfId="1" applyFont="1" applyFill="1" applyBorder="1" applyAlignment="1">
      <alignment horizontal="center" vertical="center"/>
    </xf>
    <xf numFmtId="0" fontId="9" fillId="0" borderId="0" xfId="1" applyFont="1" applyFill="1" applyAlignment="1">
      <alignment horizontal="distributed" vertical="center"/>
    </xf>
    <xf numFmtId="41" fontId="9" fillId="0" borderId="0" xfId="1" applyNumberFormat="1" applyFont="1" applyFill="1" applyAlignment="1">
      <alignment horizontal="right" vertical="center"/>
    </xf>
    <xf numFmtId="189" fontId="9" fillId="0" borderId="0" xfId="1" applyNumberFormat="1" applyFont="1" applyFill="1" applyAlignment="1">
      <alignment horizontal="right" vertical="center"/>
    </xf>
    <xf numFmtId="189" fontId="9" fillId="0" borderId="21" xfId="1" applyNumberFormat="1" applyFont="1" applyFill="1" applyBorder="1" applyAlignment="1">
      <alignment horizontal="right" vertical="center"/>
    </xf>
    <xf numFmtId="0" fontId="9" fillId="0" borderId="0" xfId="1" applyFont="1" applyFill="1" applyAlignment="1">
      <alignment horizontal="distributed" vertical="distributed"/>
    </xf>
    <xf numFmtId="183" fontId="9" fillId="0" borderId="0" xfId="1" applyNumberFormat="1" applyFont="1" applyFill="1" applyAlignment="1">
      <alignment horizontal="right" vertical="center"/>
    </xf>
    <xf numFmtId="0" fontId="9" fillId="0" borderId="3" xfId="1" applyFont="1" applyFill="1" applyBorder="1" applyAlignment="1">
      <alignment horizontal="distributed" vertical="distributed"/>
    </xf>
    <xf numFmtId="41" fontId="9" fillId="0" borderId="3" xfId="1" applyNumberFormat="1" applyFont="1" applyFill="1" applyBorder="1" applyAlignment="1">
      <alignment horizontal="right" vertical="center"/>
    </xf>
    <xf numFmtId="183" fontId="9" fillId="0" borderId="3" xfId="1" applyNumberFormat="1" applyFont="1" applyFill="1" applyBorder="1" applyAlignment="1">
      <alignment horizontal="right" vertical="center"/>
    </xf>
    <xf numFmtId="0" fontId="11" fillId="0" borderId="0" xfId="1" applyFont="1" applyFill="1">
      <alignment vertical="center"/>
    </xf>
    <xf numFmtId="0" fontId="7" fillId="0" borderId="0" xfId="61"/>
    <xf numFmtId="41" fontId="9" fillId="0" borderId="0" xfId="44" applyNumberFormat="1" applyFont="1" applyFill="1" applyBorder="1" applyAlignment="1">
      <alignment horizontal="right" vertical="center"/>
    </xf>
    <xf numFmtId="186" fontId="15" fillId="0" borderId="0" xfId="45" applyNumberFormat="1" applyFont="1" applyAlignment="1">
      <alignment horizontal="right" vertical="center" wrapText="1"/>
    </xf>
    <xf numFmtId="0" fontId="4" fillId="0" borderId="0" xfId="42" applyFont="1" applyFill="1" applyAlignment="1">
      <alignment horizontal="centerContinuous" vertical="center"/>
    </xf>
    <xf numFmtId="0" fontId="4" fillId="0" borderId="0" xfId="42" applyFont="1" applyFill="1" applyAlignment="1">
      <alignment vertical="center"/>
    </xf>
    <xf numFmtId="197" fontId="4" fillId="0" borderId="0" xfId="42" applyNumberFormat="1" applyFont="1" applyFill="1" applyAlignment="1">
      <alignment horizontal="center" vertical="center"/>
    </xf>
    <xf numFmtId="0" fontId="7" fillId="0" borderId="1" xfId="46" applyFill="1" applyBorder="1" applyAlignment="1">
      <alignment horizontal="center" vertical="center"/>
    </xf>
    <xf numFmtId="0" fontId="7" fillId="0" borderId="0" xfId="46" applyFill="1" applyAlignment="1">
      <alignment vertical="center"/>
    </xf>
    <xf numFmtId="0" fontId="7" fillId="0" borderId="0" xfId="46" applyFill="1" applyAlignment="1">
      <alignment horizontal="center" vertical="center"/>
    </xf>
    <xf numFmtId="0" fontId="7" fillId="0" borderId="2" xfId="46" applyFill="1" applyBorder="1" applyAlignment="1">
      <alignment horizontal="center" vertical="center"/>
    </xf>
    <xf numFmtId="41" fontId="64" fillId="0" borderId="0" xfId="48" applyNumberFormat="1" applyFont="1" applyFill="1" applyAlignment="1">
      <alignment horizontal="left" vertical="center"/>
    </xf>
    <xf numFmtId="41" fontId="9" fillId="0" borderId="1" xfId="47" applyNumberFormat="1" applyFont="1" applyFill="1" applyBorder="1" applyAlignment="1">
      <alignment horizontal="right" vertical="center" wrapText="1"/>
    </xf>
    <xf numFmtId="41" fontId="64" fillId="0" borderId="0" xfId="49" applyNumberFormat="1" applyFont="1" applyFill="1" applyAlignment="1">
      <alignment horizontal="right" vertical="center"/>
    </xf>
    <xf numFmtId="41" fontId="64" fillId="0" borderId="0" xfId="49" applyNumberFormat="1" applyFont="1" applyFill="1" applyAlignment="1">
      <alignment horizontal="center" vertical="center"/>
    </xf>
    <xf numFmtId="41" fontId="9" fillId="0" borderId="0" xfId="47" applyNumberFormat="1" applyFont="1" applyFill="1" applyAlignment="1">
      <alignment horizontal="right" vertical="center" wrapText="1"/>
    </xf>
    <xf numFmtId="181" fontId="7" fillId="0" borderId="0" xfId="46" applyNumberFormat="1" applyFill="1" applyAlignment="1">
      <alignment vertical="center"/>
    </xf>
    <xf numFmtId="0" fontId="64" fillId="0" borderId="0" xfId="46" applyFont="1" applyFill="1" applyAlignment="1">
      <alignment horizontal="right" vertical="center"/>
    </xf>
    <xf numFmtId="0" fontId="7" fillId="0" borderId="0" xfId="47" applyFont="1" applyFill="1" applyAlignment="1">
      <alignment vertical="center"/>
    </xf>
    <xf numFmtId="0" fontId="64" fillId="0" borderId="0" xfId="47" applyFont="1" applyFill="1" applyAlignment="1">
      <alignment horizontal="right" vertical="center"/>
    </xf>
    <xf numFmtId="41" fontId="64" fillId="0" borderId="0" xfId="50" applyNumberFormat="1" applyFont="1" applyFill="1" applyAlignment="1">
      <alignment horizontal="right" vertical="center"/>
    </xf>
    <xf numFmtId="198" fontId="7" fillId="0" borderId="0" xfId="51" applyNumberFormat="1" applyFont="1" applyFill="1" applyBorder="1" applyAlignment="1">
      <alignment vertical="center"/>
    </xf>
    <xf numFmtId="0" fontId="1" fillId="0" borderId="0" xfId="0" applyFont="1" applyFill="1" applyAlignment="1"/>
    <xf numFmtId="41" fontId="20" fillId="0" borderId="0" xfId="47" applyNumberFormat="1" applyFont="1" applyFill="1" applyAlignment="1">
      <alignment horizontal="right" vertical="center" wrapText="1"/>
    </xf>
    <xf numFmtId="0" fontId="18" fillId="0" borderId="0" xfId="47" applyFont="1" applyFill="1" applyAlignment="1">
      <alignment vertical="center"/>
    </xf>
    <xf numFmtId="0" fontId="0" fillId="0" borderId="0" xfId="0" applyFill="1" applyAlignment="1"/>
    <xf numFmtId="41" fontId="9" fillId="0" borderId="0" xfId="47" applyNumberFormat="1" applyFont="1" applyFill="1" applyAlignment="1">
      <alignment horizontal="right" vertical="center"/>
    </xf>
    <xf numFmtId="41" fontId="64" fillId="0" borderId="3" xfId="49" applyNumberFormat="1" applyFont="1" applyFill="1" applyBorder="1" applyAlignment="1">
      <alignment horizontal="right" vertical="center"/>
    </xf>
    <xf numFmtId="41" fontId="64" fillId="0" borderId="3" xfId="49" applyNumberFormat="1" applyFont="1" applyFill="1" applyBorder="1" applyAlignment="1">
      <alignment horizontal="center" vertical="center"/>
    </xf>
    <xf numFmtId="41" fontId="9" fillId="0" borderId="3" xfId="47" applyNumberFormat="1" applyFont="1" applyFill="1" applyBorder="1" applyAlignment="1">
      <alignment horizontal="right" vertical="center" wrapText="1"/>
    </xf>
    <xf numFmtId="0" fontId="15" fillId="0" borderId="0" xfId="52" applyFont="1" applyFill="1" applyAlignment="1">
      <alignment horizontal="left" vertical="center"/>
    </xf>
    <xf numFmtId="0" fontId="9" fillId="0" borderId="0" xfId="52" applyFont="1" applyFill="1" applyAlignment="1">
      <alignment horizontal="left" vertical="center"/>
    </xf>
    <xf numFmtId="38" fontId="9" fillId="0" borderId="0" xfId="47" applyNumberFormat="1" applyFont="1" applyFill="1" applyAlignment="1">
      <alignment horizontal="right" vertical="center" wrapText="1"/>
    </xf>
    <xf numFmtId="0" fontId="9" fillId="0" borderId="0" xfId="47" applyFont="1" applyFill="1" applyAlignment="1">
      <alignment vertical="center"/>
    </xf>
    <xf numFmtId="0" fontId="9" fillId="0" borderId="0" xfId="53" applyFont="1" applyFill="1" applyAlignment="1">
      <alignment horizontal="left" vertical="center"/>
    </xf>
    <xf numFmtId="0" fontId="9" fillId="0" borderId="0" xfId="53" applyFont="1" applyFill="1" applyAlignment="1">
      <alignment horizontal="center" vertical="center"/>
    </xf>
    <xf numFmtId="0" fontId="9" fillId="0" borderId="0" xfId="53" applyFont="1" applyFill="1" applyAlignment="1">
      <alignment horizontal="left" vertical="center" wrapText="1"/>
    </xf>
    <xf numFmtId="0" fontId="7" fillId="0" borderId="0" xfId="40" applyFont="1" applyFill="1" applyAlignment="1">
      <alignment horizontal="center" vertical="center"/>
    </xf>
    <xf numFmtId="0" fontId="51" fillId="0" borderId="0" xfId="40" applyFont="1" applyFill="1" applyAlignment="1">
      <alignment horizontal="right" vertical="center"/>
    </xf>
    <xf numFmtId="0" fontId="7" fillId="0" borderId="0" xfId="40" applyFont="1" applyFill="1" applyAlignment="1">
      <alignment horizontal="right" vertical="center"/>
    </xf>
    <xf numFmtId="0" fontId="12" fillId="0" borderId="0" xfId="40" applyFont="1" applyFill="1" applyAlignment="1">
      <alignment horizontal="center" vertical="center"/>
    </xf>
    <xf numFmtId="0" fontId="51" fillId="0" borderId="0" xfId="40" applyFont="1" applyFill="1" applyAlignment="1">
      <alignment horizontal="right"/>
    </xf>
    <xf numFmtId="193" fontId="7" fillId="0" borderId="0" xfId="40" quotePrefix="1" applyNumberFormat="1" applyFont="1" applyFill="1" applyAlignment="1">
      <alignment horizontal="center" vertical="center"/>
    </xf>
    <xf numFmtId="199" fontId="60" fillId="0" borderId="0" xfId="40" applyNumberFormat="1" applyFont="1" applyFill="1" applyAlignment="1">
      <alignment horizontal="right" vertical="center"/>
    </xf>
    <xf numFmtId="199" fontId="60" fillId="0" borderId="14" xfId="40" applyNumberFormat="1" applyFont="1" applyFill="1" applyBorder="1" applyAlignment="1">
      <alignment horizontal="right" vertical="center"/>
    </xf>
    <xf numFmtId="199" fontId="60" fillId="0" borderId="7" xfId="40" applyNumberFormat="1" applyFont="1" applyFill="1" applyBorder="1" applyAlignment="1">
      <alignment horizontal="right" vertical="center"/>
    </xf>
    <xf numFmtId="199" fontId="9" fillId="0" borderId="7" xfId="40" applyNumberFormat="1" applyFont="1" applyFill="1" applyBorder="1" applyAlignment="1">
      <alignment horizontal="right" vertical="center"/>
    </xf>
    <xf numFmtId="199" fontId="9" fillId="0" borderId="0" xfId="40" applyNumberFormat="1" applyFont="1" applyFill="1" applyAlignment="1">
      <alignment horizontal="right" vertical="center"/>
    </xf>
    <xf numFmtId="180" fontId="7" fillId="0" borderId="0" xfId="40" applyNumberFormat="1" applyFont="1" applyFill="1" applyAlignment="1">
      <alignment horizontal="center" vertical="center"/>
    </xf>
    <xf numFmtId="176" fontId="9" fillId="0" borderId="3" xfId="44" applyFont="1" applyFill="1" applyBorder="1" applyAlignment="1">
      <alignment horizontal="right" vertical="center"/>
    </xf>
    <xf numFmtId="199" fontId="9" fillId="0" borderId="10" xfId="40" applyNumberFormat="1" applyFont="1" applyFill="1" applyBorder="1" applyAlignment="1">
      <alignment horizontal="right" vertical="center"/>
    </xf>
    <xf numFmtId="200" fontId="7" fillId="0" borderId="0" xfId="40" quotePrefix="1" applyNumberFormat="1" applyFont="1" applyFill="1" applyAlignment="1">
      <alignment horizontal="center" vertical="center"/>
    </xf>
    <xf numFmtId="200" fontId="7" fillId="0" borderId="3" xfId="40" quotePrefix="1" applyNumberFormat="1" applyFont="1" applyFill="1" applyBorder="1" applyAlignment="1">
      <alignment horizontal="center" vertical="center"/>
    </xf>
    <xf numFmtId="199" fontId="60" fillId="0" borderId="3" xfId="40" applyNumberFormat="1" applyFont="1" applyFill="1" applyBorder="1" applyAlignment="1">
      <alignment horizontal="right" vertical="center"/>
    </xf>
    <xf numFmtId="199" fontId="9" fillId="0" borderId="3" xfId="40" applyNumberFormat="1" applyFont="1" applyFill="1" applyBorder="1" applyAlignment="1">
      <alignment horizontal="right" vertical="center"/>
    </xf>
    <xf numFmtId="49" fontId="11" fillId="0" borderId="0" xfId="40" applyNumberFormat="1" applyFont="1" applyFill="1" applyAlignment="1">
      <alignment horizontal="left" vertical="center"/>
    </xf>
    <xf numFmtId="0" fontId="12" fillId="0" borderId="0" xfId="40" applyFont="1" applyFill="1" applyAlignment="1">
      <alignment horizontal="centerContinuous" vertical="center"/>
    </xf>
    <xf numFmtId="0" fontId="12" fillId="0" borderId="0" xfId="40" applyFont="1" applyFill="1" applyAlignment="1">
      <alignment vertical="center"/>
    </xf>
    <xf numFmtId="180" fontId="7" fillId="0" borderId="0" xfId="61" applyNumberFormat="1"/>
    <xf numFmtId="207" fontId="9" fillId="0" borderId="0" xfId="63" applyNumberFormat="1" applyFont="1" applyAlignment="1">
      <alignment horizontal="right" vertical="center"/>
    </xf>
    <xf numFmtId="207" fontId="9" fillId="0" borderId="7" xfId="63" applyNumberFormat="1" applyFont="1" applyBorder="1" applyAlignment="1">
      <alignment horizontal="right" vertical="center"/>
    </xf>
    <xf numFmtId="207" fontId="9" fillId="0" borderId="18" xfId="63" applyNumberFormat="1" applyFont="1" applyBorder="1" applyAlignment="1">
      <alignment horizontal="right" vertical="center"/>
    </xf>
    <xf numFmtId="207" fontId="9" fillId="0" borderId="3" xfId="63" applyNumberFormat="1" applyFont="1" applyBorder="1" applyAlignment="1">
      <alignment horizontal="right" vertical="center"/>
    </xf>
    <xf numFmtId="207" fontId="9" fillId="0" borderId="10" xfId="63" applyNumberFormat="1" applyFont="1" applyBorder="1" applyAlignment="1">
      <alignment horizontal="right" vertical="center"/>
    </xf>
    <xf numFmtId="207" fontId="9" fillId="0" borderId="19" xfId="63" applyNumberFormat="1" applyFont="1" applyBorder="1" applyAlignment="1">
      <alignment horizontal="right" vertical="center"/>
    </xf>
    <xf numFmtId="197" fontId="7" fillId="0" borderId="0" xfId="11" applyNumberFormat="1" applyFont="1" applyAlignment="1">
      <alignment horizontal="center" vertical="center"/>
    </xf>
    <xf numFmtId="181" fontId="9" fillId="0" borderId="0" xfId="63" applyNumberFormat="1" applyFont="1" applyAlignment="1">
      <alignment horizontal="right" vertical="center" indent="1"/>
    </xf>
    <xf numFmtId="41" fontId="15" fillId="0" borderId="0" xfId="15" applyNumberFormat="1" applyFont="1" applyBorder="1" applyAlignment="1">
      <alignment horizontal="right" vertical="center"/>
    </xf>
    <xf numFmtId="181" fontId="9" fillId="0" borderId="0" xfId="66" applyNumberFormat="1" applyFont="1" applyAlignment="1">
      <alignment vertical="center"/>
    </xf>
    <xf numFmtId="0" fontId="83" fillId="0" borderId="3" xfId="20" applyFont="1" applyBorder="1" applyAlignment="1">
      <alignment horizontal="center" vertical="center" wrapText="1"/>
    </xf>
    <xf numFmtId="0" fontId="83" fillId="0" borderId="20" xfId="20" applyFont="1" applyBorder="1" applyAlignment="1">
      <alignment horizontal="center" vertical="center" wrapText="1"/>
    </xf>
    <xf numFmtId="181" fontId="7" fillId="0" borderId="0" xfId="1" applyNumberFormat="1" applyFont="1" applyAlignment="1">
      <alignment horizontal="center" vertical="center"/>
    </xf>
    <xf numFmtId="199" fontId="9" fillId="0" borderId="0" xfId="63" applyNumberFormat="1" applyFont="1" applyBorder="1" applyAlignment="1">
      <alignment vertical="center"/>
    </xf>
    <xf numFmtId="0" fontId="8" fillId="0" borderId="2" xfId="63" applyFont="1" applyBorder="1" applyAlignment="1">
      <alignment horizontal="distributed" vertical="center" wrapText="1" indent="2"/>
    </xf>
    <xf numFmtId="181" fontId="12" fillId="0" borderId="0" xfId="63" applyNumberFormat="1" applyFont="1" applyAlignment="1">
      <alignment vertical="center"/>
    </xf>
    <xf numFmtId="181" fontId="7" fillId="0" borderId="0" xfId="29" applyNumberFormat="1"/>
    <xf numFmtId="0" fontId="10" fillId="0" borderId="2" xfId="55" applyFont="1" applyFill="1" applyBorder="1" applyAlignment="1">
      <alignment horizontal="center" vertical="center"/>
    </xf>
    <xf numFmtId="0" fontId="7" fillId="0" borderId="2" xfId="55" applyFont="1" applyFill="1" applyBorder="1" applyAlignment="1">
      <alignment horizontal="center" vertical="center"/>
    </xf>
    <xf numFmtId="0" fontId="8" fillId="0" borderId="2" xfId="55" applyFill="1" applyBorder="1" applyAlignment="1">
      <alignment horizontal="center" vertical="center"/>
    </xf>
    <xf numFmtId="0" fontId="7" fillId="0" borderId="0" xfId="55" applyFont="1" applyFill="1" applyAlignment="1">
      <alignment horizontal="distributed" vertical="center"/>
    </xf>
    <xf numFmtId="41" fontId="7" fillId="0" borderId="0" xfId="55" applyNumberFormat="1" applyFont="1" applyFill="1" applyAlignment="1">
      <alignment horizontal="right" vertical="center"/>
    </xf>
    <xf numFmtId="41" fontId="7" fillId="0" borderId="0" xfId="55" applyNumberFormat="1" applyFont="1" applyFill="1" applyAlignment="1">
      <alignment vertical="center"/>
    </xf>
    <xf numFmtId="0" fontId="7" fillId="0" borderId="3" xfId="55" applyFont="1" applyFill="1" applyBorder="1" applyAlignment="1">
      <alignment horizontal="distributed" vertical="center"/>
    </xf>
    <xf numFmtId="41" fontId="7" fillId="0" borderId="3" xfId="55" applyNumberFormat="1" applyFont="1" applyFill="1" applyBorder="1" applyAlignment="1">
      <alignment horizontal="right" vertical="center"/>
    </xf>
    <xf numFmtId="41" fontId="7" fillId="0" borderId="3" xfId="55" applyNumberFormat="1" applyFont="1" applyFill="1" applyBorder="1" applyAlignment="1">
      <alignment vertical="center"/>
    </xf>
    <xf numFmtId="0" fontId="12" fillId="0" borderId="0" xfId="55" applyFont="1" applyFill="1"/>
    <xf numFmtId="0" fontId="7" fillId="0" borderId="0" xfId="55" applyFont="1" applyFill="1"/>
    <xf numFmtId="49" fontId="7" fillId="0" borderId="21" xfId="1" quotePrefix="1" applyNumberFormat="1" applyFont="1" applyBorder="1" applyAlignment="1">
      <alignment horizontal="center" vertical="center"/>
    </xf>
    <xf numFmtId="49" fontId="7" fillId="0" borderId="20" xfId="1" quotePrefix="1" applyNumberFormat="1" applyFont="1" applyBorder="1" applyAlignment="1">
      <alignment horizontal="center" vertical="center"/>
    </xf>
    <xf numFmtId="0" fontId="57" fillId="0" borderId="3" xfId="1" applyFont="1" applyBorder="1" applyAlignment="1">
      <alignment vertical="center"/>
    </xf>
    <xf numFmtId="0" fontId="7" fillId="0" borderId="21" xfId="9" applyFont="1" applyBorder="1" applyAlignment="1">
      <alignment vertical="distributed" textRotation="255"/>
    </xf>
    <xf numFmtId="0" fontId="7" fillId="0" borderId="20" xfId="4" quotePrefix="1" applyFont="1" applyBorder="1" applyAlignment="1">
      <alignment horizontal="center" vertical="center"/>
    </xf>
    <xf numFmtId="0" fontId="18" fillId="0" borderId="0" xfId="8" applyFont="1" applyAlignment="1">
      <alignment horizontal="distributed" vertical="center"/>
    </xf>
    <xf numFmtId="41" fontId="9" fillId="0" borderId="0" xfId="22" applyNumberFormat="1" applyFont="1" applyBorder="1" applyAlignment="1" applyProtection="1">
      <alignment horizontal="right" vertical="center"/>
      <protection locked="0"/>
    </xf>
    <xf numFmtId="41" fontId="9" fillId="0" borderId="0" xfId="1" applyNumberFormat="1" applyFont="1" applyBorder="1" applyAlignment="1">
      <alignment horizontal="right" vertical="center"/>
    </xf>
    <xf numFmtId="181" fontId="9" fillId="0" borderId="21" xfId="27" applyNumberFormat="1" applyFont="1" applyBorder="1" applyAlignment="1">
      <alignment vertical="center"/>
    </xf>
    <xf numFmtId="0" fontId="18" fillId="0" borderId="0" xfId="71" applyFont="1">
      <alignment vertical="center"/>
    </xf>
    <xf numFmtId="0" fontId="87" fillId="2" borderId="0" xfId="72" applyFont="1" applyFill="1" applyAlignment="1">
      <alignment horizontal="center" vertical="center"/>
    </xf>
    <xf numFmtId="0" fontId="88" fillId="0" borderId="0" xfId="71" applyFont="1" applyAlignment="1">
      <alignment vertical="center"/>
    </xf>
    <xf numFmtId="0" fontId="89" fillId="0" borderId="0" xfId="72" quotePrefix="1" applyFont="1" applyAlignment="1">
      <alignment vertical="center"/>
    </xf>
    <xf numFmtId="0" fontId="89" fillId="0" borderId="0" xfId="72" applyFont="1" applyAlignment="1">
      <alignment vertical="center"/>
    </xf>
    <xf numFmtId="0" fontId="86" fillId="0" borderId="0" xfId="72" applyAlignment="1">
      <alignment vertical="center"/>
    </xf>
    <xf numFmtId="0" fontId="89" fillId="0" borderId="0" xfId="72" applyFont="1" applyAlignment="1">
      <alignment horizontal="left" vertical="center"/>
    </xf>
    <xf numFmtId="0" fontId="90" fillId="3" borderId="0" xfId="72" quotePrefix="1" applyFont="1" applyFill="1" applyAlignment="1">
      <alignment vertical="center"/>
    </xf>
    <xf numFmtId="0" fontId="90" fillId="3" borderId="0" xfId="72" applyFont="1" applyFill="1" applyAlignment="1">
      <alignment vertical="center"/>
    </xf>
    <xf numFmtId="0" fontId="90" fillId="3" borderId="0" xfId="72" applyFont="1" applyFill="1" applyAlignment="1">
      <alignment horizontal="left" vertical="center"/>
    </xf>
    <xf numFmtId="0" fontId="93" fillId="3" borderId="0" xfId="72" applyFont="1" applyFill="1" applyAlignment="1">
      <alignment vertical="center"/>
    </xf>
    <xf numFmtId="0" fontId="90" fillId="3" borderId="0" xfId="72" applyFont="1" applyFill="1" applyAlignment="1">
      <alignment horizontal="left" vertical="center"/>
    </xf>
    <xf numFmtId="0" fontId="88" fillId="3" borderId="0" xfId="71" applyFont="1" applyFill="1" applyAlignment="1">
      <alignment horizontal="center" vertical="center"/>
    </xf>
    <xf numFmtId="0" fontId="90" fillId="3" borderId="0" xfId="72" quotePrefix="1" applyFont="1" applyFill="1" applyAlignment="1">
      <alignment horizontal="left" vertical="center"/>
    </xf>
    <xf numFmtId="0" fontId="93" fillId="3" borderId="0" xfId="72" applyFont="1" applyFill="1" applyAlignment="1">
      <alignment horizontal="left" vertical="center"/>
    </xf>
    <xf numFmtId="0" fontId="8" fillId="0" borderId="0" xfId="1" applyFont="1" applyAlignment="1">
      <alignment horizontal="distributed" vertical="center"/>
    </xf>
    <xf numFmtId="0" fontId="7" fillId="0" borderId="0" xfId="1" applyFont="1" applyAlignment="1">
      <alignment horizontal="distributed" vertical="center"/>
    </xf>
    <xf numFmtId="0" fontId="10" fillId="0" borderId="4" xfId="1" applyFont="1" applyBorder="1" applyAlignment="1">
      <alignment horizontal="center" vertical="distributed" textRotation="255"/>
    </xf>
    <xf numFmtId="0" fontId="7" fillId="0" borderId="3" xfId="1" applyFont="1" applyBorder="1" applyAlignment="1">
      <alignment horizontal="distributed" vertical="center"/>
    </xf>
    <xf numFmtId="0" fontId="11" fillId="0" borderId="0" xfId="2" applyFont="1" applyAlignment="1">
      <alignment horizontal="left" vertical="center" wrapText="1"/>
    </xf>
    <xf numFmtId="0" fontId="4" fillId="0" borderId="0" xfId="1" applyFont="1" applyAlignment="1">
      <alignment horizontal="center" vertical="center"/>
    </xf>
    <xf numFmtId="0" fontId="7" fillId="0" borderId="2" xfId="1" applyFont="1" applyBorder="1" applyAlignment="1">
      <alignment horizontal="center" vertical="center"/>
    </xf>
    <xf numFmtId="0" fontId="4" fillId="0" borderId="0" xfId="3" applyFont="1" applyAlignment="1">
      <alignment horizontal="center" vertical="center"/>
    </xf>
    <xf numFmtId="0" fontId="7" fillId="0" borderId="1" xfId="3" applyFont="1" applyBorder="1" applyAlignment="1">
      <alignment horizontal="center" vertical="center"/>
    </xf>
    <xf numFmtId="0" fontId="7" fillId="0" borderId="0" xfId="3" applyFont="1" applyAlignment="1">
      <alignment horizontal="center" vertical="center"/>
    </xf>
    <xf numFmtId="0" fontId="8" fillId="0" borderId="2" xfId="3" applyBorder="1" applyAlignment="1">
      <alignment horizontal="distributed" vertical="center" justifyLastLine="1"/>
    </xf>
    <xf numFmtId="0" fontId="7" fillId="0" borderId="2" xfId="3" applyFont="1" applyBorder="1" applyAlignment="1">
      <alignment horizontal="distributed" vertical="center" justifyLastLine="1"/>
    </xf>
    <xf numFmtId="0" fontId="11" fillId="0" borderId="1" xfId="1" quotePrefix="1" applyFont="1" applyBorder="1" applyAlignment="1">
      <alignment horizontal="left" vertical="center" wrapText="1"/>
    </xf>
    <xf numFmtId="0" fontId="11" fillId="0" borderId="0" xfId="1" quotePrefix="1" applyFont="1" applyAlignment="1">
      <alignment horizontal="left" vertical="center" wrapText="1"/>
    </xf>
    <xf numFmtId="0" fontId="9" fillId="0" borderId="3" xfId="1" applyFont="1" applyBorder="1" applyAlignment="1">
      <alignment horizontal="right" vertical="center"/>
    </xf>
    <xf numFmtId="0" fontId="7" fillId="0" borderId="1" xfId="1" applyFont="1" applyBorder="1" applyAlignment="1">
      <alignment horizontal="center" vertical="center"/>
    </xf>
    <xf numFmtId="0" fontId="7" fillId="0" borderId="0" xfId="1" applyFont="1" applyAlignment="1">
      <alignment horizontal="center" vertical="center"/>
    </xf>
    <xf numFmtId="0" fontId="7" fillId="0" borderId="6" xfId="5" applyBorder="1" applyAlignment="1">
      <alignment horizontal="center" vertical="center"/>
    </xf>
    <xf numFmtId="0" fontId="7" fillId="0" borderId="20" xfId="3" applyFont="1" applyBorder="1" applyAlignment="1">
      <alignment horizontal="center" vertical="center"/>
    </xf>
    <xf numFmtId="0" fontId="7" fillId="0" borderId="6" xfId="3" applyFont="1" applyBorder="1" applyAlignment="1">
      <alignment horizontal="center" vertical="center"/>
    </xf>
    <xf numFmtId="0" fontId="7" fillId="0" borderId="3" xfId="3" applyFont="1" applyBorder="1" applyAlignment="1">
      <alignment horizontal="center" vertical="center"/>
    </xf>
    <xf numFmtId="0" fontId="7" fillId="0" borderId="5" xfId="3" applyFont="1" applyBorder="1" applyAlignment="1">
      <alignment horizontal="center" vertical="center"/>
    </xf>
    <xf numFmtId="0" fontId="7" fillId="0" borderId="2" xfId="5" applyBorder="1" applyAlignment="1">
      <alignment horizontal="center" vertical="center"/>
    </xf>
    <xf numFmtId="0" fontId="7" fillId="0" borderId="2" xfId="3" applyFont="1" applyBorder="1" applyAlignment="1">
      <alignment horizontal="center" vertical="center"/>
    </xf>
    <xf numFmtId="0" fontId="7" fillId="0" borderId="20" xfId="5" applyBorder="1" applyAlignment="1">
      <alignment horizontal="center" vertical="center"/>
    </xf>
    <xf numFmtId="0" fontId="9" fillId="0" borderId="0" xfId="3" applyFont="1" applyFill="1" applyAlignment="1">
      <alignment horizontal="distributed" vertical="center" justifyLastLine="1"/>
    </xf>
    <xf numFmtId="0" fontId="9" fillId="0" borderId="0" xfId="3" applyFont="1" applyFill="1" applyAlignment="1">
      <alignment horizontal="distributed" vertical="center"/>
    </xf>
    <xf numFmtId="0" fontId="11" fillId="0" borderId="1" xfId="6" applyFont="1" applyFill="1" applyBorder="1" applyAlignment="1">
      <alignment horizontal="left" vertical="center"/>
    </xf>
    <xf numFmtId="0" fontId="11" fillId="0" borderId="0" xfId="6" applyFont="1" applyFill="1" applyAlignment="1">
      <alignment horizontal="left" vertical="center"/>
    </xf>
    <xf numFmtId="0" fontId="12" fillId="0" borderId="0" xfId="6" applyFont="1" applyFill="1" applyAlignment="1">
      <alignment horizontal="left" vertical="center"/>
    </xf>
    <xf numFmtId="0" fontId="12" fillId="0" borderId="0" xfId="3" applyFont="1" applyFill="1" applyAlignment="1">
      <alignment horizontal="left" vertical="center"/>
    </xf>
    <xf numFmtId="0" fontId="9" fillId="0" borderId="0" xfId="3" applyFont="1" applyFill="1" applyAlignment="1">
      <alignment horizontal="distributed" vertical="center" wrapText="1"/>
    </xf>
    <xf numFmtId="0" fontId="9" fillId="0" borderId="8" xfId="3" applyFont="1" applyFill="1" applyBorder="1" applyAlignment="1">
      <alignment horizontal="distributed" vertical="center"/>
    </xf>
    <xf numFmtId="0" fontId="21" fillId="0" borderId="9" xfId="3" applyFont="1" applyFill="1" applyBorder="1" applyAlignment="1">
      <alignment horizontal="center" vertical="center"/>
    </xf>
    <xf numFmtId="0" fontId="7" fillId="0" borderId="2" xfId="5" applyFill="1" applyBorder="1" applyAlignment="1">
      <alignment horizontal="center" vertical="center"/>
    </xf>
    <xf numFmtId="0" fontId="4" fillId="0" borderId="3" xfId="3" applyFont="1" applyFill="1" applyBorder="1" applyAlignment="1">
      <alignment horizontal="center" vertical="center"/>
    </xf>
    <xf numFmtId="0" fontId="21" fillId="0" borderId="1" xfId="3" applyFont="1" applyFill="1" applyBorder="1" applyAlignment="1">
      <alignment horizontal="center" vertical="center"/>
    </xf>
    <xf numFmtId="0" fontId="15" fillId="0" borderId="0" xfId="3" applyFont="1" applyFill="1" applyAlignment="1">
      <alignment horizontal="distributed" vertical="center" justifyLastLine="1"/>
    </xf>
    <xf numFmtId="0" fontId="15" fillId="0" borderId="0" xfId="3" applyFont="1" applyFill="1" applyAlignment="1">
      <alignment horizontal="distributed" vertical="center"/>
    </xf>
    <xf numFmtId="0" fontId="7" fillId="0" borderId="1" xfId="3" applyFont="1" applyBorder="1" applyAlignment="1">
      <alignment horizontal="center" vertical="center" wrapText="1"/>
    </xf>
    <xf numFmtId="0" fontId="12" fillId="0" borderId="21" xfId="3" quotePrefix="1" applyFont="1" applyFill="1" applyBorder="1" applyAlignment="1">
      <alignment horizontal="left" vertical="center"/>
    </xf>
    <xf numFmtId="0" fontId="12" fillId="0" borderId="0" xfId="3" applyFont="1" applyFill="1" applyAlignment="1">
      <alignment horizontal="left" vertical="center" wrapText="1"/>
    </xf>
    <xf numFmtId="0" fontId="10" fillId="0" borderId="2" xfId="3" applyFont="1" applyFill="1" applyBorder="1" applyAlignment="1">
      <alignment horizontal="distributed" vertical="center" wrapText="1" justifyLastLine="1"/>
    </xf>
    <xf numFmtId="0" fontId="8" fillId="0" borderId="2" xfId="3" applyFill="1" applyBorder="1" applyAlignment="1">
      <alignment horizontal="distributed" vertical="center" justifyLastLine="1"/>
    </xf>
    <xf numFmtId="0" fontId="7" fillId="0" borderId="1" xfId="3" applyFont="1" applyFill="1" applyBorder="1" applyAlignment="1">
      <alignment horizontal="center" vertical="center"/>
    </xf>
    <xf numFmtId="0" fontId="7" fillId="0" borderId="0" xfId="3" applyFont="1" applyFill="1" applyAlignment="1">
      <alignment horizontal="center" vertical="center"/>
    </xf>
    <xf numFmtId="0" fontId="4" fillId="0" borderId="0" xfId="3" applyFont="1" applyFill="1" applyAlignment="1">
      <alignment horizontal="center" vertical="center"/>
    </xf>
    <xf numFmtId="0" fontId="7" fillId="0" borderId="21" xfId="3" applyFont="1" applyFill="1" applyBorder="1" applyAlignment="1">
      <alignment horizontal="center" vertical="center"/>
    </xf>
    <xf numFmtId="0" fontId="7" fillId="0" borderId="21" xfId="5" applyFill="1" applyBorder="1" applyAlignment="1">
      <alignment horizontal="center" vertical="center"/>
    </xf>
    <xf numFmtId="0" fontId="10" fillId="0" borderId="20" xfId="3" applyFont="1" applyFill="1" applyBorder="1" applyAlignment="1">
      <alignment horizontal="distributed" vertical="center" wrapText="1" justifyLastLine="1"/>
    </xf>
    <xf numFmtId="0" fontId="8" fillId="0" borderId="20" xfId="3" applyFill="1" applyBorder="1" applyAlignment="1">
      <alignment horizontal="distributed" vertical="center" justifyLastLine="1"/>
    </xf>
    <xf numFmtId="0" fontId="4" fillId="0" borderId="0" xfId="8" applyFont="1" applyAlignment="1">
      <alignment horizontal="center" vertical="center"/>
    </xf>
    <xf numFmtId="0" fontId="7" fillId="0" borderId="2" xfId="3" applyFont="1" applyFill="1" applyBorder="1" applyAlignment="1">
      <alignment horizontal="distributed" vertical="center" justifyLastLine="1"/>
    </xf>
    <xf numFmtId="0" fontId="4" fillId="0" borderId="0" xfId="8" applyFont="1" applyFill="1" applyAlignment="1">
      <alignment horizontal="center" vertical="center"/>
    </xf>
    <xf numFmtId="0" fontId="7" fillId="0" borderId="1" xfId="8" applyFont="1" applyFill="1" applyBorder="1" applyAlignment="1">
      <alignment horizontal="center" vertical="center"/>
    </xf>
    <xf numFmtId="0" fontId="7" fillId="0" borderId="0" xfId="8" applyFont="1" applyFill="1" applyAlignment="1">
      <alignment horizontal="center" vertical="center"/>
    </xf>
    <xf numFmtId="0" fontId="18" fillId="0" borderId="21" xfId="8" applyFont="1" applyFill="1" applyBorder="1" applyAlignment="1">
      <alignment horizontal="center" vertical="center"/>
    </xf>
    <xf numFmtId="0" fontId="18" fillId="0" borderId="0" xfId="8" applyFont="1" applyFill="1" applyAlignment="1">
      <alignment horizontal="center" vertical="center"/>
    </xf>
    <xf numFmtId="0" fontId="7" fillId="0" borderId="20" xfId="5" applyFill="1" applyBorder="1" applyAlignment="1">
      <alignment horizontal="center" vertical="center"/>
    </xf>
    <xf numFmtId="0" fontId="7" fillId="0" borderId="20" xfId="3" applyFont="1" applyFill="1" applyBorder="1" applyAlignment="1">
      <alignment horizontal="distributed" vertical="center" justifyLastLine="1"/>
    </xf>
    <xf numFmtId="0" fontId="12" fillId="0" borderId="0" xfId="8" applyFont="1" applyAlignment="1">
      <alignment horizontal="left" vertical="top" wrapText="1"/>
    </xf>
    <xf numFmtId="0" fontId="29" fillId="0" borderId="0" xfId="1" applyFont="1" applyAlignment="1">
      <alignment horizontal="center" vertical="center"/>
    </xf>
    <xf numFmtId="0" fontId="11" fillId="0" borderId="1" xfId="16" applyFont="1" applyBorder="1" applyAlignment="1">
      <alignment horizontal="left" vertical="center"/>
    </xf>
    <xf numFmtId="0" fontId="12" fillId="0" borderId="1" xfId="16" applyFont="1" applyBorder="1" applyAlignment="1">
      <alignment horizontal="left" vertical="center"/>
    </xf>
    <xf numFmtId="0" fontId="12" fillId="0" borderId="0" xfId="16" applyFont="1" applyAlignment="1">
      <alignment horizontal="left" vertical="center"/>
    </xf>
    <xf numFmtId="0" fontId="30" fillId="0" borderId="0" xfId="16" applyFont="1" applyAlignment="1">
      <alignment horizontal="left" vertical="top" wrapText="1"/>
    </xf>
    <xf numFmtId="0" fontId="12" fillId="0" borderId="0" xfId="16" applyFont="1" applyAlignment="1">
      <alignment horizontal="left" vertical="top" wrapText="1"/>
    </xf>
    <xf numFmtId="0" fontId="4" fillId="0" borderId="0" xfId="11" applyFont="1" applyAlignment="1">
      <alignment horizontal="center" vertical="center" shrinkToFit="1"/>
    </xf>
    <xf numFmtId="0" fontId="7" fillId="0" borderId="1" xfId="13" applyFont="1" applyBorder="1" applyAlignment="1">
      <alignment horizontal="center" vertical="distributed" textRotation="255"/>
    </xf>
    <xf numFmtId="0" fontId="7" fillId="0" borderId="0" xfId="13" applyFont="1" applyAlignment="1">
      <alignment horizontal="center" vertical="distributed" textRotation="255"/>
    </xf>
    <xf numFmtId="0" fontId="9" fillId="0" borderId="1" xfId="11" applyFont="1" applyBorder="1" applyAlignment="1">
      <alignment horizontal="center" vertical="distributed" textRotation="255" wrapText="1" indent="1"/>
    </xf>
    <xf numFmtId="0" fontId="9" fillId="0" borderId="0" xfId="11" applyFont="1" applyAlignment="1">
      <alignment horizontal="center" vertical="distributed" textRotation="255" indent="1"/>
    </xf>
    <xf numFmtId="0" fontId="9" fillId="0" borderId="3" xfId="11" applyFont="1" applyBorder="1" applyAlignment="1">
      <alignment horizontal="center" vertical="distributed" textRotation="255" indent="1"/>
    </xf>
    <xf numFmtId="0" fontId="9" fillId="0" borderId="1" xfId="14" applyFont="1" applyBorder="1" applyAlignment="1">
      <alignment horizontal="center" vertical="distributed" textRotation="255" wrapText="1" indent="1"/>
    </xf>
    <xf numFmtId="0" fontId="9" fillId="0" borderId="0" xfId="14" applyFont="1" applyAlignment="1">
      <alignment horizontal="center" vertical="distributed" textRotation="255" indent="1"/>
    </xf>
    <xf numFmtId="0" fontId="9" fillId="0" borderId="3" xfId="14" applyFont="1" applyBorder="1" applyAlignment="1">
      <alignment horizontal="center" vertical="distributed" textRotation="255" indent="1"/>
    </xf>
    <xf numFmtId="0" fontId="12" fillId="0" borderId="1" xfId="14" applyFont="1" applyBorder="1" applyAlignment="1">
      <alignment horizontal="center" vertical="distributed" textRotation="255" wrapText="1" indent="1"/>
    </xf>
    <xf numFmtId="0" fontId="12" fillId="0" borderId="0" xfId="14" applyFont="1" applyAlignment="1">
      <alignment horizontal="center" vertical="distributed" textRotation="255" indent="1"/>
    </xf>
    <xf numFmtId="0" fontId="12" fillId="0" borderId="3" xfId="14" applyFont="1" applyBorder="1" applyAlignment="1">
      <alignment horizontal="center" vertical="distributed" textRotation="255" indent="1"/>
    </xf>
    <xf numFmtId="0" fontId="12" fillId="0" borderId="0" xfId="16" applyFont="1" applyAlignment="1">
      <alignment horizontal="left" vertical="center" wrapText="1"/>
    </xf>
    <xf numFmtId="0" fontId="12" fillId="0" borderId="0" xfId="18" applyFont="1" applyAlignment="1">
      <alignment vertical="center" wrapText="1"/>
    </xf>
    <xf numFmtId="0" fontId="4" fillId="0" borderId="0" xfId="18" applyFont="1" applyAlignment="1">
      <alignment horizontal="center" vertical="center"/>
    </xf>
    <xf numFmtId="0" fontId="7" fillId="0" borderId="1" xfId="18" applyFont="1" applyBorder="1" applyAlignment="1">
      <alignment horizontal="center" vertical="center"/>
    </xf>
    <xf numFmtId="0" fontId="7" fillId="0" borderId="0" xfId="18" applyFont="1" applyAlignment="1">
      <alignment horizontal="center" vertical="center"/>
    </xf>
    <xf numFmtId="0" fontId="7" fillId="0" borderId="2" xfId="18" applyFont="1" applyBorder="1" applyAlignment="1">
      <alignment horizontal="center" vertical="center"/>
    </xf>
    <xf numFmtId="0" fontId="7" fillId="0" borderId="1" xfId="18" applyFont="1" applyBorder="1" applyAlignment="1">
      <alignment horizontal="center" vertical="center" wrapText="1"/>
    </xf>
    <xf numFmtId="0" fontId="7" fillId="0" borderId="2" xfId="19" applyFont="1" applyBorder="1" applyAlignment="1">
      <alignment horizontal="center" vertical="center"/>
    </xf>
    <xf numFmtId="0" fontId="7" fillId="0" borderId="11" xfId="19" applyFont="1" applyBorder="1" applyAlignment="1">
      <alignment horizontal="center" vertical="center"/>
    </xf>
    <xf numFmtId="0" fontId="11" fillId="0" borderId="1" xfId="1" applyFont="1" applyBorder="1" applyAlignment="1">
      <alignment horizontal="left" vertical="center" wrapText="1"/>
    </xf>
    <xf numFmtId="0" fontId="8" fillId="0" borderId="1" xfId="1" applyFont="1" applyBorder="1" applyAlignment="1">
      <alignment horizontal="center" vertical="distributed" textRotation="255" wrapText="1" indent="1"/>
    </xf>
    <xf numFmtId="0" fontId="7" fillId="0" borderId="0" xfId="1" applyFont="1" applyAlignment="1">
      <alignment horizontal="center" vertical="distributed" textRotation="255" wrapText="1" indent="1"/>
    </xf>
    <xf numFmtId="0" fontId="7" fillId="0" borderId="3" xfId="1" applyFont="1" applyBorder="1" applyAlignment="1">
      <alignment horizontal="center" vertical="distributed" textRotation="255" wrapText="1" indent="1"/>
    </xf>
    <xf numFmtId="0" fontId="7" fillId="0" borderId="1" xfId="1" applyFont="1" applyBorder="1" applyAlignment="1">
      <alignment horizontal="center" vertical="distributed" textRotation="255" wrapText="1" indent="1"/>
    </xf>
    <xf numFmtId="0" fontId="12" fillId="0" borderId="0" xfId="1" applyFont="1" applyAlignment="1">
      <alignment horizontal="left" vertical="center" wrapText="1"/>
    </xf>
    <xf numFmtId="0" fontId="12" fillId="0" borderId="0" xfId="1" applyFont="1" applyAlignment="1">
      <alignment horizontal="left" vertical="center"/>
    </xf>
    <xf numFmtId="0" fontId="7" fillId="0" borderId="0" xfId="1" quotePrefix="1" applyFont="1" applyAlignment="1">
      <alignment horizontal="center" vertical="center"/>
    </xf>
    <xf numFmtId="0" fontId="11" fillId="0" borderId="1" xfId="1" applyFont="1" applyBorder="1" applyAlignment="1">
      <alignment horizontal="left" vertical="center"/>
    </xf>
    <xf numFmtId="0" fontId="12" fillId="0" borderId="1" xfId="1" applyFont="1" applyBorder="1" applyAlignment="1">
      <alignment horizontal="left" vertical="center"/>
    </xf>
    <xf numFmtId="0" fontId="5" fillId="0" borderId="0" xfId="1" applyFont="1" applyAlignment="1">
      <alignment horizontal="center" vertical="center"/>
    </xf>
    <xf numFmtId="0" fontId="12" fillId="0" borderId="3" xfId="1" applyFont="1" applyBorder="1" applyAlignment="1">
      <alignment horizontal="right"/>
    </xf>
    <xf numFmtId="49" fontId="7" fillId="0" borderId="1" xfId="20" applyNumberFormat="1" applyFont="1" applyBorder="1" applyAlignment="1">
      <alignment horizontal="center" vertical="center"/>
    </xf>
    <xf numFmtId="49" fontId="7" fillId="0" borderId="0" xfId="20" applyNumberFormat="1" applyFont="1" applyAlignment="1">
      <alignment horizontal="center" vertical="center"/>
    </xf>
    <xf numFmtId="0" fontId="8" fillId="0" borderId="2" xfId="1" applyFont="1" applyBorder="1" applyAlignment="1">
      <alignment horizontal="distributed" vertical="center" justifyLastLine="1"/>
    </xf>
    <xf numFmtId="0" fontId="7" fillId="0" borderId="2" xfId="1" applyFont="1" applyBorder="1" applyAlignment="1">
      <alignment horizontal="distributed" vertical="center" justifyLastLine="1"/>
    </xf>
    <xf numFmtId="0" fontId="33" fillId="0" borderId="2" xfId="1" applyFont="1" applyBorder="1" applyAlignment="1">
      <alignment horizontal="distributed" vertical="center" justifyLastLine="1"/>
    </xf>
    <xf numFmtId="181" fontId="7" fillId="0" borderId="1" xfId="1" applyNumberFormat="1" applyFont="1" applyBorder="1" applyAlignment="1">
      <alignment horizontal="center" vertical="distributed" textRotation="255" wrapText="1" indent="1"/>
    </xf>
    <xf numFmtId="181" fontId="7" fillId="0" borderId="0" xfId="1" applyNumberFormat="1" applyFont="1" applyAlignment="1">
      <alignment horizontal="center" vertical="distributed" textRotation="255" wrapText="1" indent="1"/>
    </xf>
    <xf numFmtId="181" fontId="7" fillId="0" borderId="3" xfId="1" applyNumberFormat="1" applyFont="1" applyBorder="1" applyAlignment="1">
      <alignment horizontal="center" vertical="distributed" textRotation="255" wrapText="1" indent="1"/>
    </xf>
    <xf numFmtId="0" fontId="27" fillId="0" borderId="21" xfId="1" applyFont="1" applyBorder="1" applyAlignment="1">
      <alignment horizontal="left" vertical="center" wrapText="1"/>
    </xf>
    <xf numFmtId="49" fontId="4" fillId="0" borderId="0" xfId="1" applyNumberFormat="1" applyFont="1" applyAlignment="1">
      <alignment horizontal="center" vertical="center"/>
    </xf>
    <xf numFmtId="0" fontId="7" fillId="0" borderId="21" xfId="9" applyFont="1" applyBorder="1" applyAlignment="1">
      <alignment horizontal="center" vertical="center"/>
    </xf>
    <xf numFmtId="0" fontId="7" fillId="0" borderId="0" xfId="9" applyFont="1" applyBorder="1" applyAlignment="1">
      <alignment horizontal="center" vertical="center"/>
    </xf>
    <xf numFmtId="49" fontId="7" fillId="0" borderId="21" xfId="1" applyNumberFormat="1" applyFont="1" applyBorder="1" applyAlignment="1">
      <alignment horizontal="center" vertical="distributed" textRotation="255" indent="1"/>
    </xf>
    <xf numFmtId="49" fontId="7" fillId="0" borderId="0" xfId="1" applyNumberFormat="1" applyFont="1" applyBorder="1" applyAlignment="1">
      <alignment horizontal="center" vertical="distributed" textRotation="255" indent="1"/>
    </xf>
    <xf numFmtId="49" fontId="7" fillId="0" borderId="3" xfId="1" applyNumberFormat="1" applyFont="1" applyBorder="1" applyAlignment="1">
      <alignment horizontal="center" vertical="distributed" textRotation="255" indent="1"/>
    </xf>
    <xf numFmtId="0" fontId="7" fillId="0" borderId="20" xfId="1" applyFont="1" applyBorder="1" applyAlignment="1">
      <alignment horizontal="center" vertical="center"/>
    </xf>
    <xf numFmtId="0" fontId="7" fillId="0" borderId="21" xfId="1" applyFont="1" applyBorder="1" applyAlignment="1">
      <alignment horizontal="center" vertical="distributed" textRotation="255" wrapText="1" indent="1"/>
    </xf>
    <xf numFmtId="0" fontId="7" fillId="0" borderId="0" xfId="1" applyFont="1" applyBorder="1" applyAlignment="1">
      <alignment horizontal="center" vertical="distributed" textRotation="255" wrapText="1" indent="1"/>
    </xf>
    <xf numFmtId="49" fontId="8" fillId="0" borderId="21" xfId="1" applyNumberFormat="1" applyFont="1" applyBorder="1" applyAlignment="1">
      <alignment horizontal="center" vertical="distributed" textRotation="255" indent="1"/>
    </xf>
    <xf numFmtId="49" fontId="8" fillId="0" borderId="0" xfId="1" applyNumberFormat="1" applyFont="1" applyBorder="1" applyAlignment="1">
      <alignment horizontal="center" vertical="distributed" textRotation="255" indent="1"/>
    </xf>
    <xf numFmtId="49" fontId="8" fillId="0" borderId="3" xfId="1" applyNumberFormat="1" applyFont="1" applyBorder="1" applyAlignment="1">
      <alignment horizontal="center" vertical="distributed" textRotation="255" indent="1"/>
    </xf>
    <xf numFmtId="0" fontId="7" fillId="0" borderId="21" xfId="1" applyFont="1" applyBorder="1" applyAlignment="1">
      <alignment horizontal="center" vertical="center" wrapText="1"/>
    </xf>
    <xf numFmtId="0" fontId="7" fillId="0" borderId="0" xfId="1" applyFont="1" applyBorder="1" applyAlignment="1">
      <alignment horizontal="center" vertical="center" wrapText="1"/>
    </xf>
    <xf numFmtId="0" fontId="7" fillId="0" borderId="3" xfId="1" applyFont="1" applyBorder="1" applyAlignment="1">
      <alignment horizontal="center" vertical="center" wrapText="1"/>
    </xf>
    <xf numFmtId="0" fontId="10" fillId="0" borderId="21" xfId="1" applyFont="1" applyBorder="1" applyAlignment="1">
      <alignment horizontal="distributed" vertical="center" wrapText="1"/>
    </xf>
    <xf numFmtId="0" fontId="10" fillId="0" borderId="3" xfId="1" applyFont="1" applyBorder="1" applyAlignment="1">
      <alignment horizontal="distributed" vertical="center" wrapText="1"/>
    </xf>
    <xf numFmtId="0" fontId="7" fillId="0" borderId="21" xfId="9" applyFont="1" applyBorder="1" applyAlignment="1" applyProtection="1">
      <alignment horizontal="center" vertical="distributed" textRotation="255" wrapText="1" indent="1"/>
      <protection locked="0"/>
    </xf>
    <xf numFmtId="0" fontId="7" fillId="0" borderId="0" xfId="9" applyFont="1" applyBorder="1" applyAlignment="1" applyProtection="1">
      <alignment horizontal="center" vertical="distributed" textRotation="255" wrapText="1" indent="1"/>
      <protection locked="0"/>
    </xf>
    <xf numFmtId="0" fontId="7" fillId="0" borderId="3" xfId="9" applyFont="1" applyBorder="1" applyAlignment="1" applyProtection="1">
      <alignment horizontal="center" vertical="distributed" textRotation="255" wrapText="1" indent="1"/>
      <protection locked="0"/>
    </xf>
    <xf numFmtId="0" fontId="8" fillId="0" borderId="21" xfId="1" applyFont="1" applyBorder="1" applyAlignment="1" applyProtection="1">
      <alignment horizontal="center" vertical="distributed" textRotation="255" indent="1"/>
      <protection locked="0"/>
    </xf>
    <xf numFmtId="0" fontId="8" fillId="0" borderId="0" xfId="1" applyFont="1" applyBorder="1" applyAlignment="1" applyProtection="1">
      <alignment horizontal="center" vertical="distributed" textRotation="255" indent="1"/>
      <protection locked="0"/>
    </xf>
    <xf numFmtId="0" fontId="8" fillId="0" borderId="3" xfId="1" applyFont="1" applyBorder="1" applyAlignment="1" applyProtection="1">
      <alignment horizontal="center" vertical="distributed" textRotation="255" indent="1"/>
      <protection locked="0"/>
    </xf>
    <xf numFmtId="49" fontId="29" fillId="0" borderId="0" xfId="1" applyNumberFormat="1" applyFont="1" applyAlignment="1" applyProtection="1">
      <alignment horizontal="center" vertical="center"/>
      <protection locked="0"/>
    </xf>
    <xf numFmtId="49" fontId="4" fillId="0" borderId="0" xfId="1" applyNumberFormat="1" applyFont="1" applyAlignment="1" applyProtection="1">
      <alignment horizontal="center" vertical="center"/>
      <protection locked="0"/>
    </xf>
    <xf numFmtId="0" fontId="11" fillId="0" borderId="21" xfId="1" applyFont="1" applyBorder="1" applyAlignment="1">
      <alignment horizontal="left" vertical="top" wrapText="1"/>
    </xf>
    <xf numFmtId="0" fontId="7" fillId="0" borderId="21" xfId="1" applyFont="1" applyBorder="1" applyAlignment="1">
      <alignment horizontal="center" vertical="center"/>
    </xf>
    <xf numFmtId="0" fontId="10" fillId="0" borderId="4" xfId="23" applyFont="1" applyBorder="1" applyAlignment="1">
      <alignment horizontal="center" vertical="distributed" textRotation="255" indent="1"/>
    </xf>
    <xf numFmtId="49" fontId="8" fillId="0" borderId="3" xfId="24" applyNumberFormat="1" applyFont="1" applyBorder="1" applyAlignment="1" applyProtection="1">
      <alignment horizontal="distributed" vertical="center" indent="1"/>
      <protection locked="0"/>
    </xf>
    <xf numFmtId="49" fontId="7" fillId="0" borderId="3" xfId="24" applyNumberFormat="1" applyFont="1" applyBorder="1" applyAlignment="1" applyProtection="1">
      <alignment horizontal="distributed" vertical="center" indent="1"/>
      <protection locked="0"/>
    </xf>
    <xf numFmtId="0" fontId="4" fillId="0" borderId="3" xfId="1" applyFont="1" applyBorder="1" applyAlignment="1" applyProtection="1">
      <alignment horizontal="center" vertical="center"/>
      <protection locked="0"/>
    </xf>
    <xf numFmtId="0" fontId="7" fillId="0" borderId="21" xfId="23" applyFont="1" applyBorder="1" applyAlignment="1">
      <alignment horizontal="center" vertical="center"/>
    </xf>
    <xf numFmtId="0" fontId="7" fillId="0" borderId="0" xfId="23" applyFont="1" applyAlignment="1">
      <alignment horizontal="center" vertical="center"/>
    </xf>
    <xf numFmtId="49" fontId="8" fillId="0" borderId="0" xfId="24" applyNumberFormat="1" applyFont="1" applyAlignment="1" applyProtection="1">
      <alignment horizontal="distributed" vertical="center" indent="1"/>
      <protection locked="0"/>
    </xf>
    <xf numFmtId="49" fontId="7" fillId="0" borderId="0" xfId="24" applyNumberFormat="1" applyFont="1" applyAlignment="1" applyProtection="1">
      <alignment horizontal="distributed" vertical="center" indent="1"/>
      <protection locked="0"/>
    </xf>
    <xf numFmtId="0" fontId="4" fillId="0" borderId="0" xfId="26" quotePrefix="1" applyFont="1" applyAlignment="1">
      <alignment horizontal="center" vertical="center"/>
    </xf>
    <xf numFmtId="0" fontId="12" fillId="0" borderId="0" xfId="28" quotePrefix="1" applyFont="1" applyAlignment="1">
      <alignment vertical="center"/>
    </xf>
    <xf numFmtId="0" fontId="12" fillId="0" borderId="0" xfId="28" quotePrefix="1" applyFont="1" applyAlignment="1">
      <alignment vertical="center" wrapText="1"/>
    </xf>
    <xf numFmtId="0" fontId="71" fillId="0" borderId="0" xfId="28" quotePrefix="1" applyFont="1" applyAlignment="1">
      <alignment vertical="center" wrapText="1"/>
    </xf>
    <xf numFmtId="0" fontId="4" fillId="0" borderId="3" xfId="1" applyFont="1" applyBorder="1" applyAlignment="1">
      <alignment horizontal="center" vertical="center"/>
    </xf>
    <xf numFmtId="0" fontId="12" fillId="0" borderId="0" xfId="21" applyFont="1" applyAlignment="1">
      <alignment horizontal="left" vertical="center" wrapText="1"/>
    </xf>
    <xf numFmtId="0" fontId="7" fillId="0" borderId="3" xfId="1" quotePrefix="1" applyFont="1" applyBorder="1" applyAlignment="1">
      <alignment horizontal="center" vertical="center"/>
    </xf>
    <xf numFmtId="49" fontId="12" fillId="0" borderId="0" xfId="29" quotePrefix="1" applyNumberFormat="1" applyFont="1" applyAlignment="1">
      <alignment vertical="center" wrapText="1"/>
    </xf>
    <xf numFmtId="0" fontId="11" fillId="0" borderId="21" xfId="29" quotePrefix="1" applyFont="1" applyBorder="1" applyAlignment="1">
      <alignment horizontal="left" vertical="center" wrapText="1"/>
    </xf>
    <xf numFmtId="49" fontId="4" fillId="0" borderId="0" xfId="29" applyNumberFormat="1" applyFont="1" applyAlignment="1">
      <alignment horizontal="center" vertical="center"/>
    </xf>
    <xf numFmtId="0" fontId="4" fillId="0" borderId="0" xfId="29" applyFont="1" applyAlignment="1">
      <alignment horizontal="center" vertical="center"/>
    </xf>
    <xf numFmtId="0" fontId="9" fillId="0" borderId="3" xfId="29" applyFont="1" applyBorder="1" applyAlignment="1">
      <alignment horizontal="right"/>
    </xf>
    <xf numFmtId="0" fontId="7" fillId="0" borderId="21" xfId="29" quotePrefix="1" applyBorder="1" applyAlignment="1">
      <alignment horizontal="center" vertical="center"/>
    </xf>
    <xf numFmtId="0" fontId="7" fillId="0" borderId="0" xfId="29" quotePrefix="1" applyAlignment="1">
      <alignment horizontal="center" vertical="center"/>
    </xf>
    <xf numFmtId="49" fontId="7" fillId="0" borderId="20" xfId="29" applyNumberFormat="1" applyBorder="1" applyAlignment="1">
      <alignment horizontal="distributed" vertical="center" justifyLastLine="1"/>
    </xf>
    <xf numFmtId="49" fontId="8" fillId="0" borderId="20" xfId="29" applyNumberFormat="1" applyFont="1" applyBorder="1" applyAlignment="1">
      <alignment horizontal="distributed" vertical="center" justifyLastLine="1"/>
    </xf>
    <xf numFmtId="0" fontId="7" fillId="0" borderId="21" xfId="29" quotePrefix="1" applyBorder="1" applyAlignment="1">
      <alignment horizontal="center" vertical="center" wrapText="1"/>
    </xf>
    <xf numFmtId="0" fontId="40" fillId="0" borderId="0" xfId="30" applyFont="1" applyAlignment="1">
      <alignment horizontal="center" vertical="center" wrapText="1"/>
    </xf>
    <xf numFmtId="49" fontId="7" fillId="0" borderId="21" xfId="29" applyNumberFormat="1" applyBorder="1" applyAlignment="1">
      <alignment horizontal="center" vertical="center"/>
    </xf>
    <xf numFmtId="49" fontId="7" fillId="0" borderId="0" xfId="29" applyNumberFormat="1" applyAlignment="1">
      <alignment horizontal="center" vertical="center"/>
    </xf>
    <xf numFmtId="49" fontId="7" fillId="0" borderId="3" xfId="29" applyNumberFormat="1" applyBorder="1" applyAlignment="1">
      <alignment horizontal="center" vertical="center"/>
    </xf>
    <xf numFmtId="0" fontId="7" fillId="0" borderId="3" xfId="29" quotePrefix="1" applyBorder="1" applyAlignment="1">
      <alignment horizontal="center" vertical="center"/>
    </xf>
    <xf numFmtId="0" fontId="8" fillId="0" borderId="21" xfId="29" applyFont="1" applyBorder="1" applyAlignment="1">
      <alignment horizontal="center" vertical="center"/>
    </xf>
    <xf numFmtId="0" fontId="7" fillId="0" borderId="0" xfId="29" applyAlignment="1">
      <alignment horizontal="center" vertical="center"/>
    </xf>
    <xf numFmtId="0" fontId="7" fillId="0" borderId="3" xfId="29" applyBorder="1" applyAlignment="1">
      <alignment horizontal="center" vertical="center"/>
    </xf>
    <xf numFmtId="0" fontId="7" fillId="0" borderId="21" xfId="29" applyBorder="1" applyAlignment="1">
      <alignment horizontal="center" vertical="center"/>
    </xf>
    <xf numFmtId="49" fontId="8" fillId="0" borderId="21" xfId="29" applyNumberFormat="1" applyFont="1" applyBorder="1" applyAlignment="1">
      <alignment horizontal="center" vertical="center"/>
    </xf>
    <xf numFmtId="0" fontId="7" fillId="0" borderId="20" xfId="29" applyBorder="1" applyAlignment="1">
      <alignment horizontal="center" vertical="center"/>
    </xf>
    <xf numFmtId="0" fontId="12" fillId="0" borderId="0" xfId="3" quotePrefix="1" applyFont="1" applyAlignment="1">
      <alignment horizontal="left" vertical="top" wrapText="1"/>
    </xf>
    <xf numFmtId="0" fontId="4" fillId="0" borderId="3" xfId="3" applyFont="1" applyBorder="1" applyAlignment="1">
      <alignment horizontal="center" vertical="center"/>
    </xf>
    <xf numFmtId="0" fontId="42" fillId="0" borderId="20" xfId="3" applyFont="1" applyBorder="1" applyAlignment="1">
      <alignment horizontal="center" vertical="center"/>
    </xf>
    <xf numFmtId="0" fontId="76" fillId="0" borderId="20" xfId="0" applyFont="1" applyBorder="1" applyAlignment="1">
      <alignment horizontal="center" vertical="center"/>
    </xf>
    <xf numFmtId="0" fontId="0" fillId="0" borderId="20" xfId="0" applyBorder="1" applyAlignment="1">
      <alignment horizontal="center" vertical="center"/>
    </xf>
    <xf numFmtId="0" fontId="7" fillId="0" borderId="2" xfId="29" applyBorder="1" applyAlignment="1">
      <alignment horizontal="center" vertical="center" wrapText="1"/>
    </xf>
    <xf numFmtId="0" fontId="4" fillId="0" borderId="0" xfId="29" quotePrefix="1" applyFont="1" applyAlignment="1">
      <alignment horizontal="center" vertical="center"/>
    </xf>
    <xf numFmtId="0" fontId="7" fillId="0" borderId="1" xfId="29" applyBorder="1" applyAlignment="1">
      <alignment horizontal="center" vertical="center"/>
    </xf>
    <xf numFmtId="0" fontId="14" fillId="0" borderId="2" xfId="29" applyFont="1" applyBorder="1" applyAlignment="1">
      <alignment horizontal="center" vertical="center" wrapText="1"/>
    </xf>
    <xf numFmtId="0" fontId="7" fillId="0" borderId="2" xfId="29" applyFill="1" applyBorder="1" applyAlignment="1">
      <alignment horizontal="center" vertical="center" wrapText="1"/>
    </xf>
    <xf numFmtId="0" fontId="7" fillId="0" borderId="0" xfId="29" quotePrefix="1" applyAlignment="1">
      <alignment horizontal="right" vertical="center"/>
    </xf>
    <xf numFmtId="0" fontId="7" fillId="0" borderId="0" xfId="29" applyAlignment="1">
      <alignment horizontal="right" vertical="center"/>
    </xf>
    <xf numFmtId="0" fontId="7" fillId="0" borderId="3" xfId="29" applyBorder="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7" fillId="0" borderId="3" xfId="29" quotePrefix="1" applyBorder="1" applyAlignment="1">
      <alignment horizontal="right" vertical="center"/>
    </xf>
    <xf numFmtId="49" fontId="47" fillId="0" borderId="0" xfId="1" applyNumberFormat="1" applyFont="1" applyAlignment="1">
      <alignment horizontal="center" vertical="center" wrapText="1"/>
    </xf>
    <xf numFmtId="0" fontId="43" fillId="0" borderId="0" xfId="32" applyFont="1" applyAlignment="1">
      <alignment horizontal="center" vertical="center"/>
    </xf>
    <xf numFmtId="0" fontId="7" fillId="0" borderId="1" xfId="32" applyBorder="1" applyAlignment="1">
      <alignment horizontal="center" vertical="distributed"/>
    </xf>
    <xf numFmtId="0" fontId="7" fillId="0" borderId="0" xfId="32" applyAlignment="1">
      <alignment horizontal="center" vertical="distributed"/>
    </xf>
    <xf numFmtId="0" fontId="7" fillId="0" borderId="2" xfId="32" applyBorder="1" applyAlignment="1">
      <alignment horizontal="distributed" vertical="center" indent="3"/>
    </xf>
    <xf numFmtId="0" fontId="8" fillId="0" borderId="2" xfId="32" applyFont="1" applyBorder="1" applyAlignment="1">
      <alignment horizontal="distributed" vertical="center" indent="1"/>
    </xf>
    <xf numFmtId="0" fontId="7" fillId="0" borderId="2" xfId="32" applyBorder="1" applyAlignment="1">
      <alignment horizontal="distributed" vertical="center" indent="1"/>
    </xf>
    <xf numFmtId="0" fontId="7" fillId="0" borderId="1" xfId="32" applyBorder="1" applyAlignment="1">
      <alignment horizontal="center" vertical="distributed" textRotation="255" wrapText="1" indent="1"/>
    </xf>
    <xf numFmtId="0" fontId="7" fillId="0" borderId="0" xfId="32" applyAlignment="1">
      <alignment horizontal="center" vertical="distributed" textRotation="255" wrapText="1" indent="1"/>
    </xf>
    <xf numFmtId="0" fontId="7" fillId="0" borderId="3" xfId="32" applyBorder="1" applyAlignment="1">
      <alignment horizontal="center" vertical="distributed" textRotation="255" wrapText="1" indent="1"/>
    </xf>
    <xf numFmtId="0" fontId="7" fillId="0" borderId="0" xfId="21" quotePrefix="1" applyAlignment="1">
      <alignment horizontal="center" vertical="center"/>
    </xf>
    <xf numFmtId="0" fontId="7" fillId="0" borderId="3" xfId="21" quotePrefix="1" applyBorder="1" applyAlignment="1">
      <alignment horizontal="center" vertical="center"/>
    </xf>
    <xf numFmtId="0" fontId="8" fillId="0" borderId="1" xfId="1" applyFont="1" applyBorder="1" applyAlignment="1">
      <alignment horizontal="distributed" vertical="center" justifyLastLine="1"/>
    </xf>
    <xf numFmtId="0" fontId="7" fillId="0" borderId="3" xfId="1" applyFont="1" applyBorder="1" applyAlignment="1">
      <alignment horizontal="distributed" vertical="center" justifyLastLine="1"/>
    </xf>
    <xf numFmtId="0" fontId="8" fillId="0" borderId="21" xfId="1" applyFont="1" applyBorder="1" applyAlignment="1">
      <alignment horizontal="distributed" vertical="center" indent="3"/>
    </xf>
    <xf numFmtId="0" fontId="7" fillId="0" borderId="0" xfId="1" applyFont="1" applyAlignment="1">
      <alignment horizontal="distributed" vertical="center" indent="3"/>
    </xf>
    <xf numFmtId="0" fontId="7" fillId="0" borderId="3" xfId="1" applyFont="1" applyBorder="1" applyAlignment="1">
      <alignment horizontal="distributed" vertical="center" indent="3"/>
    </xf>
    <xf numFmtId="0" fontId="7" fillId="0" borderId="20" xfId="1" applyFont="1" applyBorder="1" applyAlignment="1">
      <alignment horizontal="distributed" vertical="center" indent="6"/>
    </xf>
    <xf numFmtId="0" fontId="7" fillId="0" borderId="20" xfId="1" applyFont="1" applyBorder="1" applyAlignment="1">
      <alignment horizontal="distributed" vertical="center" indent="4"/>
    </xf>
    <xf numFmtId="0" fontId="7" fillId="0" borderId="0" xfId="21" quotePrefix="1" applyAlignment="1">
      <alignment horizontal="right" vertical="center"/>
    </xf>
    <xf numFmtId="0" fontId="7" fillId="0" borderId="3" xfId="21" quotePrefix="1" applyBorder="1" applyAlignment="1">
      <alignment horizontal="right" vertical="center"/>
    </xf>
    <xf numFmtId="0" fontId="12" fillId="0" borderId="0" xfId="35" applyFont="1" applyAlignment="1">
      <alignment horizontal="left" vertical="center"/>
    </xf>
    <xf numFmtId="0" fontId="4" fillId="0" borderId="0" xfId="35" applyFont="1" applyAlignment="1">
      <alignment horizontal="center" vertical="center"/>
    </xf>
    <xf numFmtId="0" fontId="7" fillId="0" borderId="1" xfId="35" applyFont="1" applyBorder="1" applyAlignment="1">
      <alignment horizontal="center" vertical="center"/>
    </xf>
    <xf numFmtId="0" fontId="7" fillId="0" borderId="0" xfId="35" applyFont="1" applyAlignment="1">
      <alignment horizontal="center" vertical="center"/>
    </xf>
    <xf numFmtId="0" fontId="7" fillId="0" borderId="2" xfId="35" applyFont="1" applyBorder="1" applyAlignment="1">
      <alignment horizontal="distributed" vertical="center" indent="2"/>
    </xf>
    <xf numFmtId="0" fontId="7" fillId="0" borderId="11" xfId="35" applyFont="1" applyBorder="1" applyAlignment="1">
      <alignment horizontal="distributed" vertical="center" indent="2"/>
    </xf>
    <xf numFmtId="0" fontId="7" fillId="0" borderId="20" xfId="35" applyFont="1" applyBorder="1" applyAlignment="1">
      <alignment horizontal="distributed" vertical="center" indent="2"/>
    </xf>
    <xf numFmtId="0" fontId="8" fillId="0" borderId="2" xfId="35" applyBorder="1" applyAlignment="1">
      <alignment horizontal="distributed" vertical="center" indent="2"/>
    </xf>
    <xf numFmtId="0" fontId="11" fillId="0" borderId="1" xfId="35" applyFont="1" applyBorder="1" applyAlignment="1">
      <alignment horizontal="left" vertical="center"/>
    </xf>
    <xf numFmtId="49" fontId="4" fillId="0" borderId="0" xfId="67" applyNumberFormat="1" applyFont="1" applyAlignment="1">
      <alignment horizontal="center" vertical="center"/>
    </xf>
    <xf numFmtId="0" fontId="51" fillId="0" borderId="21" xfId="67" applyFont="1" applyBorder="1" applyAlignment="1">
      <alignment horizontal="center" vertical="center"/>
    </xf>
    <xf numFmtId="0" fontId="51" fillId="0" borderId="0" xfId="67" applyFont="1" applyAlignment="1">
      <alignment horizontal="center" vertical="center"/>
    </xf>
    <xf numFmtId="49" fontId="51" fillId="0" borderId="21" xfId="68" applyNumberFormat="1" applyFont="1" applyBorder="1" applyAlignment="1">
      <alignment horizontal="center" vertical="distributed" textRotation="255" indent="1"/>
    </xf>
    <xf numFmtId="49" fontId="51" fillId="0" borderId="0" xfId="68" applyNumberFormat="1" applyFont="1" applyAlignment="1">
      <alignment horizontal="center" vertical="distributed" textRotation="255" indent="1"/>
    </xf>
    <xf numFmtId="49" fontId="51" fillId="0" borderId="3" xfId="68" applyNumberFormat="1" applyFont="1" applyBorder="1" applyAlignment="1">
      <alignment horizontal="center" vertical="distributed" textRotation="255" indent="1"/>
    </xf>
    <xf numFmtId="49" fontId="52" fillId="0" borderId="20" xfId="68" applyNumberFormat="1" applyFont="1" applyBorder="1" applyAlignment="1">
      <alignment horizontal="distributed" vertical="center" indent="4"/>
    </xf>
    <xf numFmtId="0" fontId="51" fillId="0" borderId="21" xfId="68" applyFont="1" applyBorder="1" applyAlignment="1">
      <alignment horizontal="center" vertical="distributed" textRotation="255" indent="1"/>
    </xf>
    <xf numFmtId="0" fontId="51" fillId="0" borderId="0" xfId="68" applyFont="1" applyAlignment="1">
      <alignment horizontal="center" vertical="distributed" textRotation="255" indent="1"/>
    </xf>
    <xf numFmtId="0" fontId="51" fillId="0" borderId="3" xfId="68" applyFont="1" applyBorder="1" applyAlignment="1">
      <alignment horizontal="center" vertical="distributed" textRotation="255" indent="1"/>
    </xf>
    <xf numFmtId="0" fontId="12" fillId="0" borderId="0" xfId="67" applyFont="1" applyAlignment="1">
      <alignment horizontal="left" vertical="center" wrapText="1"/>
    </xf>
    <xf numFmtId="0" fontId="51" fillId="0" borderId="21" xfId="68" applyFont="1" applyBorder="1" applyAlignment="1">
      <alignment horizontal="center" vertical="distributed" textRotation="255" wrapText="1" indent="1"/>
    </xf>
    <xf numFmtId="0" fontId="11" fillId="0" borderId="21" xfId="67" applyFont="1" applyBorder="1" applyAlignment="1">
      <alignment horizontal="left" vertical="center"/>
    </xf>
    <xf numFmtId="0" fontId="12" fillId="0" borderId="21" xfId="67" applyFont="1" applyBorder="1" applyAlignment="1">
      <alignment horizontal="left" vertical="center"/>
    </xf>
    <xf numFmtId="0" fontId="53" fillId="0" borderId="0" xfId="37" applyFont="1" applyAlignment="1">
      <alignment horizontal="center" vertical="center"/>
    </xf>
    <xf numFmtId="0" fontId="18" fillId="0" borderId="1" xfId="37" applyFont="1" applyBorder="1" applyAlignment="1">
      <alignment horizontal="center" vertical="center"/>
    </xf>
    <xf numFmtId="0" fontId="18" fillId="0" borderId="0" xfId="37" applyFont="1" applyAlignment="1">
      <alignment horizontal="center" vertical="center"/>
    </xf>
    <xf numFmtId="0" fontId="18" fillId="0" borderId="1" xfId="37" applyFont="1" applyBorder="1" applyAlignment="1">
      <alignment horizontal="center" vertical="distributed" textRotation="255" indent="1"/>
    </xf>
    <xf numFmtId="0" fontId="18" fillId="0" borderId="0" xfId="37" applyFont="1" applyAlignment="1">
      <alignment horizontal="center" vertical="distributed" textRotation="255" indent="1"/>
    </xf>
    <xf numFmtId="0" fontId="18" fillId="0" borderId="3" xfId="37" applyFont="1" applyBorder="1" applyAlignment="1">
      <alignment horizontal="center" vertical="distributed" textRotation="255" indent="1"/>
    </xf>
    <xf numFmtId="0" fontId="27" fillId="0" borderId="1" xfId="37" applyFont="1" applyBorder="1" applyAlignment="1">
      <alignment horizontal="left" wrapText="1"/>
    </xf>
    <xf numFmtId="0" fontId="19" fillId="0" borderId="1" xfId="37" applyFont="1" applyBorder="1" applyAlignment="1">
      <alignment horizontal="center" vertical="distributed" textRotation="255" wrapText="1" indent="1"/>
    </xf>
    <xf numFmtId="0" fontId="18" fillId="0" borderId="0" xfId="1" applyFont="1" applyAlignment="1">
      <alignment horizontal="center" vertical="distributed" textRotation="255" indent="1"/>
    </xf>
    <xf numFmtId="0" fontId="18" fillId="0" borderId="3" xfId="1" applyFont="1" applyBorder="1" applyAlignment="1">
      <alignment horizontal="center" vertical="distributed" textRotation="255" indent="1"/>
    </xf>
    <xf numFmtId="0" fontId="4" fillId="0" borderId="0" xfId="1" applyFont="1" applyFill="1" applyAlignment="1">
      <alignment horizontal="center" vertical="center"/>
    </xf>
    <xf numFmtId="0" fontId="7" fillId="0" borderId="21" xfId="1" applyFont="1" applyFill="1" applyBorder="1" applyAlignment="1">
      <alignment horizontal="center" vertical="center"/>
    </xf>
    <xf numFmtId="0" fontId="7" fillId="0" borderId="0" xfId="1" applyFont="1" applyFill="1" applyAlignment="1">
      <alignment horizontal="center" vertical="center"/>
    </xf>
    <xf numFmtId="0" fontId="7" fillId="0" borderId="20" xfId="1" applyFont="1" applyFill="1" applyBorder="1" applyAlignment="1">
      <alignment horizontal="center" vertical="center"/>
    </xf>
    <xf numFmtId="0" fontId="53" fillId="0" borderId="0" xfId="1" applyFont="1" applyAlignment="1">
      <alignment horizontal="center" vertical="center"/>
    </xf>
    <xf numFmtId="0" fontId="18" fillId="0" borderId="21" xfId="1" applyFont="1" applyBorder="1" applyAlignment="1">
      <alignment horizontal="center" vertical="center"/>
    </xf>
    <xf numFmtId="0" fontId="18" fillId="0" borderId="0" xfId="1" applyFont="1" applyAlignment="1">
      <alignment horizontal="center" vertical="center"/>
    </xf>
    <xf numFmtId="0" fontId="19" fillId="0" borderId="20" xfId="1" applyFont="1" applyBorder="1" applyAlignment="1">
      <alignment horizontal="distributed" vertical="center" indent="2"/>
    </xf>
    <xf numFmtId="49" fontId="19" fillId="0" borderId="21" xfId="1" applyNumberFormat="1" applyFont="1" applyBorder="1" applyAlignment="1">
      <alignment horizontal="distributed" vertical="center" indent="2"/>
    </xf>
    <xf numFmtId="49" fontId="18" fillId="0" borderId="3" xfId="1" applyNumberFormat="1" applyFont="1" applyBorder="1" applyAlignment="1">
      <alignment horizontal="distributed" vertical="center" indent="2"/>
    </xf>
    <xf numFmtId="49" fontId="18" fillId="0" borderId="21" xfId="1" applyNumberFormat="1" applyFont="1" applyBorder="1" applyAlignment="1">
      <alignment horizontal="distributed" vertical="center" indent="2"/>
    </xf>
    <xf numFmtId="49" fontId="18" fillId="0" borderId="21" xfId="1" applyNumberFormat="1" applyFont="1" applyBorder="1" applyAlignment="1">
      <alignment horizontal="distributed" vertical="center" indent="1"/>
    </xf>
    <xf numFmtId="49" fontId="18" fillId="0" borderId="3" xfId="1" applyNumberFormat="1" applyFont="1" applyBorder="1" applyAlignment="1">
      <alignment horizontal="distributed" vertical="center" indent="1"/>
    </xf>
    <xf numFmtId="0" fontId="11" fillId="0" borderId="0" xfId="38" applyFont="1" applyAlignment="1">
      <alignment horizontal="left" vertical="center" wrapText="1"/>
    </xf>
    <xf numFmtId="49" fontId="7" fillId="0" borderId="21" xfId="1" quotePrefix="1" applyNumberFormat="1" applyFont="1" applyBorder="1" applyAlignment="1">
      <alignment horizontal="center" vertical="center"/>
    </xf>
    <xf numFmtId="49" fontId="7" fillId="0" borderId="3" xfId="1" quotePrefix="1" applyNumberFormat="1" applyFont="1" applyBorder="1" applyAlignment="1">
      <alignment horizontal="center" vertical="center"/>
    </xf>
    <xf numFmtId="0" fontId="12" fillId="0" borderId="0" xfId="39" applyFont="1" applyAlignment="1">
      <alignment horizontal="left" vertical="top" wrapText="1"/>
    </xf>
    <xf numFmtId="49" fontId="57" fillId="0" borderId="3" xfId="1" applyNumberFormat="1" applyFont="1" applyBorder="1" applyAlignment="1" applyProtection="1">
      <alignment horizontal="right" vertical="center"/>
      <protection locked="0"/>
    </xf>
    <xf numFmtId="49" fontId="7" fillId="0" borderId="20" xfId="1" quotePrefix="1" applyNumberFormat="1" applyFont="1" applyBorder="1" applyAlignment="1">
      <alignment horizontal="center" vertical="center"/>
    </xf>
    <xf numFmtId="0" fontId="7" fillId="0" borderId="1" xfId="40" applyFont="1" applyBorder="1" applyAlignment="1">
      <alignment horizontal="center" vertical="distributed" textRotation="255" indent="1"/>
    </xf>
    <xf numFmtId="0" fontId="7" fillId="0" borderId="0" xfId="40" applyFont="1" applyAlignment="1">
      <alignment horizontal="center" vertical="distributed" textRotation="255" indent="1"/>
    </xf>
    <xf numFmtId="0" fontId="7" fillId="0" borderId="3" xfId="40" applyFont="1" applyBorder="1" applyAlignment="1">
      <alignment horizontal="center" vertical="distributed" textRotation="255" indent="1"/>
    </xf>
    <xf numFmtId="0" fontId="4" fillId="0" borderId="0" xfId="40" applyFont="1" applyAlignment="1">
      <alignment horizontal="center" vertical="center"/>
    </xf>
    <xf numFmtId="190" fontId="12" fillId="0" borderId="3" xfId="40" applyNumberFormat="1" applyFont="1" applyBorder="1" applyAlignment="1">
      <alignment horizontal="center"/>
    </xf>
    <xf numFmtId="0" fontId="51" fillId="0" borderId="1" xfId="40" applyFont="1" applyBorder="1" applyAlignment="1">
      <alignment horizontal="center" vertical="center"/>
    </xf>
    <xf numFmtId="0" fontId="51" fillId="0" borderId="0" xfId="40" applyFont="1" applyAlignment="1">
      <alignment horizontal="center" vertical="center"/>
    </xf>
    <xf numFmtId="0" fontId="7" fillId="0" borderId="1" xfId="40" applyFont="1" applyBorder="1" applyAlignment="1">
      <alignment horizontal="distributed" vertical="center"/>
    </xf>
    <xf numFmtId="0" fontId="7" fillId="0" borderId="3" xfId="40" applyFont="1" applyBorder="1" applyAlignment="1">
      <alignment horizontal="distributed" vertical="center"/>
    </xf>
    <xf numFmtId="0" fontId="7" fillId="0" borderId="1" xfId="40" applyFont="1" applyBorder="1" applyAlignment="1">
      <alignment horizontal="center" vertical="distributed" textRotation="255" wrapText="1" indent="1"/>
    </xf>
    <xf numFmtId="0" fontId="7" fillId="0" borderId="0" xfId="40" applyFont="1" applyAlignment="1">
      <alignment horizontal="center" vertical="distributed" textRotation="255" wrapText="1" indent="1"/>
    </xf>
    <xf numFmtId="0" fontId="7" fillId="0" borderId="3" xfId="40" applyFont="1" applyBorder="1" applyAlignment="1">
      <alignment horizontal="center" vertical="distributed" textRotation="255" wrapText="1" indent="1"/>
    </xf>
    <xf numFmtId="0" fontId="7" fillId="0" borderId="1" xfId="40" applyFont="1" applyBorder="1" applyAlignment="1">
      <alignment horizontal="distributed" vertical="center" wrapText="1"/>
    </xf>
    <xf numFmtId="49" fontId="12" fillId="0" borderId="0" xfId="40" applyNumberFormat="1" applyFont="1" applyAlignment="1">
      <alignment horizontal="left" vertical="center" wrapText="1"/>
    </xf>
    <xf numFmtId="190" fontId="7" fillId="0" borderId="1" xfId="40" applyNumberFormat="1" applyFont="1" applyBorder="1" applyAlignment="1">
      <alignment horizontal="center" vertical="distributed" textRotation="255" indent="1"/>
    </xf>
    <xf numFmtId="190" fontId="7" fillId="0" borderId="0" xfId="40" applyNumberFormat="1" applyFont="1" applyAlignment="1">
      <alignment horizontal="center" vertical="distributed" textRotation="255" indent="1"/>
    </xf>
    <xf numFmtId="190" fontId="7" fillId="0" borderId="3" xfId="40" applyNumberFormat="1" applyFont="1" applyBorder="1" applyAlignment="1">
      <alignment horizontal="center" vertical="distributed" textRotation="255" indent="1"/>
    </xf>
    <xf numFmtId="191" fontId="7" fillId="0" borderId="0" xfId="1" quotePrefix="1" applyNumberFormat="1" applyFont="1" applyAlignment="1">
      <alignment horizontal="right" vertical="center" indent="1"/>
    </xf>
    <xf numFmtId="0" fontId="18" fillId="0" borderId="0" xfId="0" applyFont="1" applyAlignment="1">
      <alignment horizontal="right" vertical="center" indent="1"/>
    </xf>
    <xf numFmtId="0" fontId="7" fillId="0" borderId="1" xfId="41" applyFont="1" applyBorder="1" applyAlignment="1">
      <alignment horizontal="center" vertical="distributed" textRotation="255" indent="1"/>
    </xf>
    <xf numFmtId="0" fontId="7" fillId="0" borderId="0" xfId="41" applyFont="1" applyAlignment="1">
      <alignment horizontal="center" vertical="distributed" textRotation="255" indent="1"/>
    </xf>
    <xf numFmtId="0" fontId="7" fillId="0" borderId="3" xfId="41" applyFont="1" applyBorder="1" applyAlignment="1">
      <alignment horizontal="center" vertical="distributed" textRotation="255" indent="1"/>
    </xf>
    <xf numFmtId="0" fontId="7" fillId="0" borderId="14" xfId="40" applyFont="1" applyBorder="1" applyAlignment="1">
      <alignment horizontal="center" vertical="distributed" textRotation="255" wrapText="1" indent="1"/>
    </xf>
    <xf numFmtId="0" fontId="7" fillId="0" borderId="7" xfId="40" applyFont="1" applyBorder="1" applyAlignment="1">
      <alignment horizontal="center" vertical="distributed" textRotation="255" wrapText="1" indent="1"/>
    </xf>
    <xf numFmtId="0" fontId="7" fillId="0" borderId="10" xfId="40" applyFont="1" applyBorder="1" applyAlignment="1">
      <alignment horizontal="center" vertical="distributed" textRotation="255" wrapText="1" indent="1"/>
    </xf>
    <xf numFmtId="0" fontId="7" fillId="0" borderId="1" xfId="40" applyFont="1" applyBorder="1" applyAlignment="1">
      <alignment horizontal="center" vertical="center"/>
    </xf>
    <xf numFmtId="0" fontId="7" fillId="0" borderId="0" xfId="40" applyFont="1" applyAlignment="1">
      <alignment horizontal="center" vertical="center"/>
    </xf>
    <xf numFmtId="0" fontId="12" fillId="0" borderId="1" xfId="40" applyFont="1" applyBorder="1" applyAlignment="1">
      <alignment horizontal="center" vertical="distributed" textRotation="255" wrapText="1" indent="1"/>
    </xf>
    <xf numFmtId="0" fontId="12" fillId="0" borderId="0" xfId="40" applyFont="1" applyAlignment="1">
      <alignment horizontal="center" vertical="distributed" textRotation="255" indent="1"/>
    </xf>
    <xf numFmtId="0" fontId="12" fillId="0" borderId="3" xfId="40" applyFont="1" applyBorder="1" applyAlignment="1">
      <alignment horizontal="center" vertical="distributed" textRotation="255" indent="1"/>
    </xf>
    <xf numFmtId="191" fontId="7" fillId="0" borderId="3" xfId="1" quotePrefix="1" applyNumberFormat="1" applyFont="1" applyBorder="1" applyAlignment="1">
      <alignment horizontal="right" vertical="center" indent="1"/>
    </xf>
    <xf numFmtId="193" fontId="7" fillId="0" borderId="2" xfId="42" applyNumberFormat="1" applyBorder="1" applyAlignment="1">
      <alignment horizontal="center" vertical="center"/>
    </xf>
    <xf numFmtId="0" fontId="4" fillId="0" borderId="0" xfId="42" applyFont="1" applyAlignment="1">
      <alignment horizontal="center" vertical="top"/>
    </xf>
    <xf numFmtId="0" fontId="8" fillId="0" borderId="1" xfId="42" applyFont="1" applyBorder="1" applyAlignment="1">
      <alignment horizontal="center" vertical="center" wrapText="1"/>
    </xf>
    <xf numFmtId="0" fontId="7" fillId="0" borderId="0" xfId="42"/>
    <xf numFmtId="0" fontId="0" fillId="0" borderId="2" xfId="0" applyBorder="1" applyAlignment="1">
      <alignment horizontal="center" vertical="center"/>
    </xf>
    <xf numFmtId="0" fontId="7" fillId="0" borderId="1" xfId="42" applyBorder="1" applyAlignment="1">
      <alignment horizontal="center" vertical="center" wrapText="1"/>
    </xf>
    <xf numFmtId="0" fontId="4" fillId="0" borderId="3" xfId="42" applyFont="1" applyBorder="1" applyAlignment="1">
      <alignment horizontal="center" vertical="center"/>
    </xf>
    <xf numFmtId="0" fontId="7" fillId="0" borderId="21" xfId="42" applyBorder="1" applyAlignment="1">
      <alignment horizontal="center" vertical="center" wrapText="1"/>
    </xf>
    <xf numFmtId="0" fontId="7" fillId="0" borderId="0" xfId="42" applyAlignment="1">
      <alignment horizontal="center" vertical="center" wrapText="1"/>
    </xf>
    <xf numFmtId="0" fontId="8" fillId="0" borderId="20" xfId="42" applyFont="1" applyBorder="1" applyAlignment="1">
      <alignment horizontal="center" vertical="distributed" textRotation="255" indent="1"/>
    </xf>
    <xf numFmtId="0" fontId="7" fillId="0" borderId="20" xfId="42" applyBorder="1" applyAlignment="1">
      <alignment horizontal="center" vertical="center" textRotation="255"/>
    </xf>
    <xf numFmtId="0" fontId="7" fillId="0" borderId="20" xfId="42" applyBorder="1" applyAlignment="1">
      <alignment horizontal="center" vertical="distributed" textRotation="255" indent="1"/>
    </xf>
    <xf numFmtId="0" fontId="7" fillId="0" borderId="3" xfId="1" applyFont="1" applyBorder="1" applyAlignment="1">
      <alignment horizontal="center" vertical="center"/>
    </xf>
    <xf numFmtId="0" fontId="4" fillId="0" borderId="0" xfId="42" applyFont="1" applyAlignment="1">
      <alignment horizontal="center" vertical="center"/>
    </xf>
    <xf numFmtId="0" fontId="7" fillId="0" borderId="1" xfId="42" applyBorder="1" applyAlignment="1">
      <alignment horizontal="center" vertical="center"/>
    </xf>
    <xf numFmtId="0" fontId="7" fillId="0" borderId="1" xfId="42" applyBorder="1" applyAlignment="1">
      <alignment horizontal="center" vertical="distributed"/>
    </xf>
    <xf numFmtId="0" fontId="11" fillId="0" borderId="1" xfId="42" applyFont="1" applyBorder="1" applyAlignment="1">
      <alignment horizontal="left" vertical="center"/>
    </xf>
    <xf numFmtId="0" fontId="11" fillId="0" borderId="0" xfId="42" applyFont="1" applyAlignment="1">
      <alignment horizontal="left" vertical="top" wrapText="1"/>
    </xf>
    <xf numFmtId="44" fontId="57" fillId="0" borderId="3" xfId="42" applyNumberFormat="1" applyFont="1" applyBorder="1" applyAlignment="1">
      <alignment horizontal="right" vertical="center"/>
    </xf>
    <xf numFmtId="0" fontId="7" fillId="0" borderId="2" xfId="42" applyBorder="1" applyAlignment="1">
      <alignment horizontal="center" vertical="center" wrapText="1"/>
    </xf>
    <xf numFmtId="0" fontId="9" fillId="0" borderId="0" xfId="53" applyFont="1" applyFill="1" applyAlignment="1">
      <alignment horizontal="left" vertical="top" wrapText="1"/>
    </xf>
    <xf numFmtId="0" fontId="9" fillId="0" borderId="0" xfId="53" applyFont="1" applyFill="1" applyAlignment="1">
      <alignment horizontal="left" vertical="center" wrapText="1"/>
    </xf>
    <xf numFmtId="197" fontId="65" fillId="0" borderId="0" xfId="42" applyNumberFormat="1" applyFont="1" applyFill="1" applyAlignment="1">
      <alignment horizontal="center" vertical="center"/>
    </xf>
    <xf numFmtId="197" fontId="4" fillId="0" borderId="0" xfId="42" applyNumberFormat="1" applyFont="1" applyFill="1" applyAlignment="1">
      <alignment horizontal="center" vertical="center"/>
    </xf>
    <xf numFmtId="44" fontId="57" fillId="0" borderId="0" xfId="42" applyNumberFormat="1" applyFont="1" applyFill="1" applyAlignment="1">
      <alignment horizontal="right" vertical="center"/>
    </xf>
    <xf numFmtId="0" fontId="7" fillId="0" borderId="1" xfId="46" applyFill="1" applyBorder="1" applyAlignment="1">
      <alignment horizontal="center" vertical="center"/>
    </xf>
    <xf numFmtId="0" fontId="7" fillId="0" borderId="0" xfId="46" applyFill="1" applyAlignment="1">
      <alignment horizontal="center" vertical="center"/>
    </xf>
    <xf numFmtId="0" fontId="7" fillId="0" borderId="2" xfId="47" quotePrefix="1" applyFont="1" applyFill="1" applyBorder="1" applyAlignment="1">
      <alignment horizontal="center" vertical="center"/>
    </xf>
    <xf numFmtId="0" fontId="7" fillId="0" borderId="2" xfId="47" applyFont="1" applyFill="1" applyBorder="1" applyAlignment="1">
      <alignment horizontal="center" vertical="center"/>
    </xf>
    <xf numFmtId="0" fontId="29" fillId="0" borderId="0" xfId="42" applyFont="1" applyFill="1" applyAlignment="1">
      <alignment horizontal="center" vertical="top"/>
    </xf>
    <xf numFmtId="0" fontId="4" fillId="0" borderId="0" xfId="42" applyFont="1" applyFill="1" applyAlignment="1">
      <alignment horizontal="center" vertical="top"/>
    </xf>
    <xf numFmtId="0" fontId="7" fillId="0" borderId="1" xfId="40" applyFont="1" applyFill="1" applyBorder="1" applyAlignment="1">
      <alignment horizontal="center" vertical="center"/>
    </xf>
    <xf numFmtId="0" fontId="7" fillId="0" borderId="0" xfId="40" applyFont="1" applyFill="1" applyAlignment="1">
      <alignment horizontal="center" vertical="center"/>
    </xf>
    <xf numFmtId="0" fontId="8" fillId="0" borderId="2" xfId="40" applyFill="1" applyBorder="1" applyAlignment="1">
      <alignment horizontal="distributed" vertical="center" indent="4"/>
    </xf>
    <xf numFmtId="0" fontId="7" fillId="0" borderId="2" xfId="40" applyFont="1" applyFill="1" applyBorder="1" applyAlignment="1">
      <alignment horizontal="distributed" vertical="center" indent="4"/>
    </xf>
    <xf numFmtId="0" fontId="8" fillId="0" borderId="1" xfId="40" applyFill="1" applyBorder="1" applyAlignment="1">
      <alignment horizontal="center" vertical="distributed" textRotation="255" wrapText="1" indent="1"/>
    </xf>
    <xf numFmtId="0" fontId="8" fillId="0" borderId="0" xfId="40" applyFill="1" applyAlignment="1">
      <alignment horizontal="center" vertical="distributed" textRotation="255" wrapText="1" indent="1"/>
    </xf>
    <xf numFmtId="0" fontId="8" fillId="0" borderId="3" xfId="40" applyFill="1" applyBorder="1" applyAlignment="1">
      <alignment horizontal="center" vertical="distributed" textRotation="255" wrapText="1" indent="1"/>
    </xf>
    <xf numFmtId="0" fontId="10" fillId="0" borderId="2" xfId="40" applyFont="1" applyFill="1" applyBorder="1" applyAlignment="1">
      <alignment horizontal="distributed" vertical="center" indent="4"/>
    </xf>
    <xf numFmtId="0" fontId="8" fillId="0" borderId="14" xfId="40" applyFill="1" applyBorder="1" applyAlignment="1">
      <alignment horizontal="center" vertical="distributed" textRotation="255" wrapText="1" indent="1"/>
    </xf>
    <xf numFmtId="0" fontId="8" fillId="0" borderId="7" xfId="40" applyFill="1" applyBorder="1" applyAlignment="1">
      <alignment horizontal="center" vertical="distributed" textRotation="255" wrapText="1" indent="1"/>
    </xf>
    <xf numFmtId="0" fontId="8" fillId="0" borderId="10" xfId="40" applyFill="1" applyBorder="1" applyAlignment="1">
      <alignment horizontal="center" vertical="distributed" textRotation="255" wrapText="1" indent="1"/>
    </xf>
    <xf numFmtId="0" fontId="7" fillId="0" borderId="1" xfId="40" applyFont="1" applyFill="1" applyBorder="1" applyAlignment="1">
      <alignment horizontal="center" vertical="distributed" textRotation="255" wrapText="1" indent="1"/>
    </xf>
    <xf numFmtId="0" fontId="7" fillId="0" borderId="0" xfId="40" applyFont="1" applyFill="1" applyAlignment="1">
      <alignment horizontal="center" vertical="distributed" textRotation="255" wrapText="1" indent="1"/>
    </xf>
    <xf numFmtId="0" fontId="7" fillId="0" borderId="3" xfId="40" applyFont="1" applyFill="1" applyBorder="1" applyAlignment="1">
      <alignment horizontal="center" vertical="distributed" textRotation="255" wrapText="1" indent="1"/>
    </xf>
    <xf numFmtId="0" fontId="12" fillId="0" borderId="0" xfId="40" applyFont="1" applyFill="1" applyAlignment="1">
      <alignment horizontal="left" vertical="center" wrapText="1"/>
    </xf>
    <xf numFmtId="0" fontId="12" fillId="0" borderId="0" xfId="40" applyFont="1" applyFill="1" applyAlignment="1">
      <alignment horizontal="left" vertical="center"/>
    </xf>
    <xf numFmtId="0" fontId="51" fillId="0" borderId="0" xfId="55" applyFont="1" applyAlignment="1">
      <alignment horizontal="center" vertical="center"/>
    </xf>
    <xf numFmtId="0" fontId="51" fillId="0" borderId="0" xfId="42" applyFont="1" applyAlignment="1">
      <alignment horizontal="center" vertical="center"/>
    </xf>
    <xf numFmtId="201" fontId="10" fillId="0" borderId="1" xfId="54" applyNumberFormat="1" applyFont="1" applyBorder="1" applyAlignment="1">
      <alignment horizontal="left" vertical="center" wrapText="1"/>
    </xf>
    <xf numFmtId="201" fontId="10" fillId="0" borderId="14" xfId="54" applyNumberFormat="1" applyFont="1" applyBorder="1" applyAlignment="1">
      <alignment horizontal="center" vertical="center" textRotation="255" wrapText="1"/>
    </xf>
    <xf numFmtId="201" fontId="10" fillId="0" borderId="7" xfId="54" applyNumberFormat="1" applyFont="1" applyBorder="1" applyAlignment="1">
      <alignment horizontal="center" vertical="center" textRotation="255" wrapText="1"/>
    </xf>
    <xf numFmtId="201" fontId="10" fillId="0" borderId="10" xfId="54" applyNumberFormat="1" applyFont="1" applyBorder="1" applyAlignment="1">
      <alignment horizontal="center" vertical="center" textRotation="255" wrapText="1"/>
    </xf>
    <xf numFmtId="201" fontId="10" fillId="0" borderId="1" xfId="54" applyNumberFormat="1" applyFont="1" applyBorder="1" applyAlignment="1">
      <alignment horizontal="center" vertical="center" wrapText="1"/>
    </xf>
    <xf numFmtId="201" fontId="10" fillId="0" borderId="3" xfId="54" applyNumberFormat="1" applyFont="1" applyBorder="1" applyAlignment="1">
      <alignment horizontal="center" vertical="center" wrapText="1"/>
    </xf>
    <xf numFmtId="201" fontId="10" fillId="0" borderId="2" xfId="54" applyNumberFormat="1" applyFont="1" applyBorder="1" applyAlignment="1">
      <alignment horizontal="center" vertical="center" wrapText="1"/>
    </xf>
    <xf numFmtId="0" fontId="7" fillId="0" borderId="0" xfId="42" applyAlignment="1">
      <alignment horizontal="center" vertical="center"/>
    </xf>
    <xf numFmtId="0" fontId="7" fillId="0" borderId="3" xfId="42" applyBorder="1" applyAlignment="1">
      <alignment horizontal="center" vertical="center"/>
    </xf>
    <xf numFmtId="0" fontId="8" fillId="0" borderId="2" xfId="42" applyFont="1" applyBorder="1" applyAlignment="1">
      <alignment horizontal="center" vertical="center"/>
    </xf>
    <xf numFmtId="0" fontId="7" fillId="0" borderId="2" xfId="42" applyBorder="1" applyAlignment="1">
      <alignment horizontal="center" vertical="center"/>
    </xf>
    <xf numFmtId="0" fontId="7" fillId="0" borderId="0" xfId="55" applyFont="1" applyAlignment="1">
      <alignment horizontal="center" vertical="center"/>
    </xf>
    <xf numFmtId="199" fontId="9" fillId="0" borderId="1" xfId="54" applyNumberFormat="1" applyFont="1" applyBorder="1" applyAlignment="1">
      <alignment horizontal="center" vertical="center"/>
    </xf>
    <xf numFmtId="199" fontId="9" fillId="0" borderId="0" xfId="54" applyNumberFormat="1" applyFont="1" applyAlignment="1">
      <alignment horizontal="center" vertical="center"/>
    </xf>
    <xf numFmtId="0" fontId="7" fillId="0" borderId="3" xfId="55" applyFont="1" applyBorder="1" applyAlignment="1">
      <alignment horizontal="center" vertical="center"/>
    </xf>
    <xf numFmtId="199" fontId="9" fillId="0" borderId="3" xfId="54" applyNumberFormat="1" applyFont="1" applyBorder="1" applyAlignment="1">
      <alignment horizontal="center" vertical="center"/>
    </xf>
    <xf numFmtId="0" fontId="30" fillId="0" borderId="0" xfId="60" applyFont="1" applyAlignment="1">
      <alignment horizontal="left" vertical="top" wrapText="1"/>
    </xf>
    <xf numFmtId="0" fontId="12" fillId="0" borderId="0" xfId="60" applyFont="1" applyAlignment="1">
      <alignment horizontal="left" vertical="top" wrapText="1"/>
    </xf>
    <xf numFmtId="0" fontId="4" fillId="0" borderId="0" xfId="56" applyFont="1" applyAlignment="1">
      <alignment horizontal="center" vertical="center"/>
    </xf>
    <xf numFmtId="0" fontId="7" fillId="0" borderId="0" xfId="57" applyNumberFormat="1" applyFont="1" applyBorder="1" applyAlignment="1">
      <alignment horizontal="center" vertical="center" wrapText="1"/>
    </xf>
    <xf numFmtId="0" fontId="7" fillId="0" borderId="1" xfId="56" applyFont="1" applyBorder="1" applyAlignment="1">
      <alignment horizontal="center" vertical="distributed" textRotation="255"/>
    </xf>
    <xf numFmtId="0" fontId="7" fillId="0" borderId="0" xfId="56" applyFont="1" applyAlignment="1">
      <alignment horizontal="center" vertical="distributed" textRotation="255"/>
    </xf>
    <xf numFmtId="0" fontId="7" fillId="0" borderId="3" xfId="56" applyFont="1" applyBorder="1" applyAlignment="1">
      <alignment horizontal="center" vertical="distributed" textRotation="255"/>
    </xf>
    <xf numFmtId="0" fontId="7" fillId="0" borderId="1" xfId="56" applyFont="1" applyBorder="1" applyAlignment="1">
      <alignment horizontal="distributed" vertical="distributed" textRotation="255" indent="1"/>
    </xf>
    <xf numFmtId="0" fontId="7" fillId="0" borderId="3" xfId="59" applyFont="1" applyBorder="1" applyAlignment="1">
      <alignment horizontal="distributed" vertical="distributed" textRotation="255" indent="1"/>
    </xf>
    <xf numFmtId="0" fontId="7" fillId="0" borderId="2" xfId="59" applyFont="1" applyBorder="1" applyAlignment="1">
      <alignment horizontal="distributed" vertical="center" indent="5"/>
    </xf>
    <xf numFmtId="0" fontId="12" fillId="0" borderId="1" xfId="56" applyFont="1" applyBorder="1" applyAlignment="1">
      <alignment horizontal="left" vertical="center"/>
    </xf>
    <xf numFmtId="0" fontId="4" fillId="0" borderId="0" xfId="61" applyFont="1" applyAlignment="1">
      <alignment horizontal="center" vertical="center"/>
    </xf>
    <xf numFmtId="0" fontId="7" fillId="0" borderId="1" xfId="61" applyBorder="1" applyAlignment="1">
      <alignment horizontal="center" vertical="distributed"/>
    </xf>
    <xf numFmtId="0" fontId="7" fillId="0" borderId="0" xfId="61" applyAlignment="1">
      <alignment horizontal="center" vertical="distributed"/>
    </xf>
    <xf numFmtId="0" fontId="7" fillId="0" borderId="1" xfId="61" applyBorder="1" applyAlignment="1">
      <alignment horizontal="center" vertical="distributed" textRotation="255" indent="2"/>
    </xf>
    <xf numFmtId="0" fontId="7" fillId="0" borderId="0" xfId="61" applyAlignment="1">
      <alignment horizontal="center" vertical="distributed" textRotation="255" indent="2"/>
    </xf>
    <xf numFmtId="0" fontId="7" fillId="0" borderId="3" xfId="61" applyBorder="1" applyAlignment="1">
      <alignment horizontal="center" vertical="distributed" textRotation="255" indent="2"/>
    </xf>
    <xf numFmtId="0" fontId="51" fillId="0" borderId="2" xfId="61" applyFont="1" applyBorder="1" applyAlignment="1">
      <alignment horizontal="distributed" vertical="distributed"/>
    </xf>
    <xf numFmtId="0" fontId="7" fillId="0" borderId="2" xfId="61" applyBorder="1" applyAlignment="1">
      <alignment horizontal="distributed" vertical="distributed"/>
    </xf>
    <xf numFmtId="0" fontId="7" fillId="0" borderId="1" xfId="61" applyBorder="1" applyAlignment="1">
      <alignment horizontal="center" vertical="distributed" textRotation="255"/>
    </xf>
    <xf numFmtId="0" fontId="7" fillId="0" borderId="1" xfId="61" applyBorder="1" applyAlignment="1">
      <alignment horizontal="center"/>
    </xf>
    <xf numFmtId="0" fontId="7" fillId="0" borderId="3" xfId="61" applyBorder="1" applyAlignment="1">
      <alignment horizontal="center"/>
    </xf>
    <xf numFmtId="0" fontId="8" fillId="0" borderId="2" xfId="61" applyFont="1" applyBorder="1" applyAlignment="1">
      <alignment horizontal="distributed" vertical="center" indent="2"/>
    </xf>
    <xf numFmtId="0" fontId="7" fillId="0" borderId="2" xfId="61" applyBorder="1" applyAlignment="1">
      <alignment horizontal="distributed" vertical="center" indent="2"/>
    </xf>
    <xf numFmtId="0" fontId="8" fillId="0" borderId="1" xfId="61" applyFont="1" applyBorder="1" applyAlignment="1">
      <alignment horizontal="distributed" vertical="center" indent="2"/>
    </xf>
    <xf numFmtId="0" fontId="7" fillId="0" borderId="1" xfId="61" applyBorder="1" applyAlignment="1">
      <alignment horizontal="distributed" vertical="center" indent="2"/>
    </xf>
    <xf numFmtId="0" fontId="12" fillId="0" borderId="0" xfId="61" applyFont="1"/>
    <xf numFmtId="0" fontId="7" fillId="0" borderId="0" xfId="61"/>
    <xf numFmtId="0" fontId="7" fillId="0" borderId="2" xfId="61" applyBorder="1" applyAlignment="1">
      <alignment horizontal="center" vertical="distributed" textRotation="255"/>
    </xf>
    <xf numFmtId="0" fontId="11" fillId="0" borderId="0" xfId="61" applyFont="1"/>
    <xf numFmtId="0" fontId="11" fillId="0" borderId="1" xfId="61" applyFont="1" applyBorder="1" applyAlignment="1">
      <alignment horizontal="left" vertical="center" wrapText="1"/>
    </xf>
    <xf numFmtId="0" fontId="7" fillId="0" borderId="1" xfId="61" applyBorder="1" applyAlignment="1">
      <alignment horizontal="distributed" vertical="center" justifyLastLine="1"/>
    </xf>
    <xf numFmtId="0" fontId="7" fillId="0" borderId="3" xfId="61" applyBorder="1" applyAlignment="1">
      <alignment horizontal="distributed" vertical="center" justifyLastLine="1"/>
    </xf>
    <xf numFmtId="0" fontId="8" fillId="0" borderId="1" xfId="61" applyFont="1" applyBorder="1" applyAlignment="1">
      <alignment horizontal="distributed" vertical="center" justifyLastLine="1"/>
    </xf>
    <xf numFmtId="0" fontId="29" fillId="0" borderId="0" xfId="20" applyFont="1" applyAlignment="1">
      <alignment horizontal="center" vertical="center"/>
    </xf>
    <xf numFmtId="0" fontId="4" fillId="0" borderId="0" xfId="20" applyFont="1" applyAlignment="1">
      <alignment horizontal="center" vertical="center"/>
    </xf>
    <xf numFmtId="0" fontId="7" fillId="0" borderId="1" xfId="20" applyFont="1" applyBorder="1" applyAlignment="1">
      <alignment horizontal="center" vertical="center"/>
    </xf>
    <xf numFmtId="0" fontId="7" fillId="0" borderId="0" xfId="20" applyFont="1" applyAlignment="1">
      <alignment horizontal="center" vertical="center"/>
    </xf>
    <xf numFmtId="0" fontId="7" fillId="0" borderId="14" xfId="20" applyFont="1" applyBorder="1" applyAlignment="1">
      <alignment horizontal="left" vertical="center"/>
    </xf>
    <xf numFmtId="0" fontId="7" fillId="0" borderId="1" xfId="20" applyFont="1" applyBorder="1" applyAlignment="1">
      <alignment horizontal="left" vertical="center"/>
    </xf>
    <xf numFmtId="0" fontId="7" fillId="0" borderId="7" xfId="20" applyFont="1" applyBorder="1" applyAlignment="1">
      <alignment horizontal="left" vertical="center"/>
    </xf>
    <xf numFmtId="0" fontId="7" fillId="0" borderId="0" xfId="20" applyFont="1" applyAlignment="1">
      <alignment horizontal="left" vertical="center"/>
    </xf>
    <xf numFmtId="0" fontId="30" fillId="0" borderId="1" xfId="61" applyFont="1" applyBorder="1" applyAlignment="1">
      <alignment horizontal="left" vertical="center" wrapText="1"/>
    </xf>
    <xf numFmtId="0" fontId="12" fillId="0" borderId="1" xfId="61" applyFont="1" applyBorder="1" applyAlignment="1">
      <alignment horizontal="left" vertical="center" wrapText="1"/>
    </xf>
    <xf numFmtId="0" fontId="83" fillId="0" borderId="20" xfId="20" applyFont="1" applyBorder="1" applyAlignment="1">
      <alignment horizontal="center" vertical="center"/>
    </xf>
    <xf numFmtId="0" fontId="83" fillId="0" borderId="12" xfId="20" applyFont="1" applyBorder="1" applyAlignment="1">
      <alignment horizontal="center" vertical="center"/>
    </xf>
    <xf numFmtId="0" fontId="72" fillId="0" borderId="0" xfId="63" applyFont="1" applyAlignment="1">
      <alignment horizontal="center" vertical="center"/>
    </xf>
    <xf numFmtId="0" fontId="51" fillId="0" borderId="0" xfId="64" applyFont="1" applyAlignment="1">
      <alignment horizontal="center" vertical="center"/>
    </xf>
    <xf numFmtId="0" fontId="8" fillId="0" borderId="1" xfId="63" applyBorder="1" applyAlignment="1">
      <alignment horizontal="distributed" vertical="center" indent="4"/>
    </xf>
    <xf numFmtId="0" fontId="8" fillId="0" borderId="11" xfId="63" applyBorder="1" applyAlignment="1">
      <alignment horizontal="distributed" vertical="center" indent="4"/>
    </xf>
    <xf numFmtId="0" fontId="8" fillId="0" borderId="20" xfId="63" applyBorder="1" applyAlignment="1">
      <alignment horizontal="distributed" vertical="center" indent="4"/>
    </xf>
    <xf numFmtId="0" fontId="8" fillId="0" borderId="2" xfId="63" applyBorder="1" applyAlignment="1">
      <alignment horizontal="distributed" vertical="center" indent="4"/>
    </xf>
    <xf numFmtId="0" fontId="56" fillId="0" borderId="0" xfId="11" applyFont="1" applyAlignment="1">
      <alignment horizontal="center" vertical="center" shrinkToFit="1"/>
    </xf>
    <xf numFmtId="0" fontId="53" fillId="0" borderId="0" xfId="11" applyFont="1" applyAlignment="1">
      <alignment horizontal="center" vertical="center" shrinkToFit="1"/>
    </xf>
    <xf numFmtId="0" fontId="9" fillId="0" borderId="14" xfId="11" applyFont="1" applyBorder="1" applyAlignment="1">
      <alignment horizontal="center" vertical="distributed" textRotation="255" wrapText="1"/>
    </xf>
    <xf numFmtId="0" fontId="9" fillId="0" borderId="7" xfId="11" applyFont="1" applyBorder="1" applyAlignment="1">
      <alignment horizontal="center" vertical="distributed" textRotation="255"/>
    </xf>
    <xf numFmtId="0" fontId="9" fillId="0" borderId="10" xfId="11" applyFont="1" applyBorder="1" applyAlignment="1">
      <alignment horizontal="center" vertical="distributed" textRotation="255"/>
    </xf>
    <xf numFmtId="0" fontId="18" fillId="0" borderId="1" xfId="13" applyFont="1" applyBorder="1" applyAlignment="1">
      <alignment horizontal="center" vertical="distributed" textRotation="255"/>
    </xf>
    <xf numFmtId="0" fontId="18" fillId="0" borderId="0" xfId="13" applyFont="1" applyAlignment="1">
      <alignment horizontal="center" vertical="distributed" textRotation="255"/>
    </xf>
    <xf numFmtId="0" fontId="19" fillId="0" borderId="2" xfId="11" applyFont="1" applyBorder="1" applyAlignment="1">
      <alignment horizontal="distributed" vertical="distributed" wrapText="1" indent="3"/>
    </xf>
    <xf numFmtId="0" fontId="18" fillId="0" borderId="2" xfId="11" applyFont="1" applyBorder="1" applyAlignment="1">
      <alignment horizontal="distributed" vertical="distributed" wrapText="1" indent="3"/>
    </xf>
    <xf numFmtId="0" fontId="19" fillId="0" borderId="2" xfId="11" applyFont="1" applyBorder="1" applyAlignment="1">
      <alignment horizontal="distributed" vertical="distributed" wrapText="1" indent="10"/>
    </xf>
    <xf numFmtId="0" fontId="18" fillId="0" borderId="2" xfId="11" applyFont="1" applyBorder="1" applyAlignment="1">
      <alignment horizontal="distributed" vertical="distributed" wrapText="1" indent="10"/>
    </xf>
    <xf numFmtId="0" fontId="18" fillId="0" borderId="1" xfId="11" applyFont="1" applyBorder="1" applyAlignment="1">
      <alignment horizontal="center" vertical="distributed" textRotation="255" indent="1"/>
    </xf>
    <xf numFmtId="0" fontId="18" fillId="0" borderId="0" xfId="11" applyFont="1" applyAlignment="1">
      <alignment horizontal="center" vertical="distributed" textRotation="255" indent="1"/>
    </xf>
    <xf numFmtId="0" fontId="18" fillId="0" borderId="3" xfId="11" applyFont="1" applyBorder="1" applyAlignment="1">
      <alignment horizontal="center" vertical="distributed" textRotation="255" indent="1"/>
    </xf>
    <xf numFmtId="0" fontId="19" fillId="0" borderId="1" xfId="11" applyFont="1" applyBorder="1" applyAlignment="1">
      <alignment horizontal="center" vertical="distributed" textRotation="255" wrapText="1" indent="1"/>
    </xf>
    <xf numFmtId="0" fontId="18" fillId="0" borderId="0" xfId="11" applyFont="1" applyAlignment="1">
      <alignment horizontal="center" vertical="distributed" textRotation="255" wrapText="1" indent="1"/>
    </xf>
    <xf numFmtId="0" fontId="18" fillId="0" borderId="3" xfId="11" applyFont="1" applyBorder="1" applyAlignment="1">
      <alignment horizontal="center" vertical="distributed" textRotation="255" wrapText="1" indent="1"/>
    </xf>
    <xf numFmtId="0" fontId="18" fillId="0" borderId="11" xfId="11" applyFont="1" applyBorder="1" applyAlignment="1">
      <alignment horizontal="distributed" vertical="distributed" wrapText="1" indent="2"/>
    </xf>
    <xf numFmtId="0" fontId="18" fillId="0" borderId="2" xfId="11" applyFont="1" applyBorder="1" applyAlignment="1">
      <alignment horizontal="distributed" vertical="distributed" wrapText="1" indent="2"/>
    </xf>
    <xf numFmtId="0" fontId="26" fillId="0" borderId="0" xfId="11" applyFont="1" applyAlignment="1">
      <alignment horizontal="center" vertical="distributed" textRotation="255" wrapText="1" indent="1"/>
    </xf>
    <xf numFmtId="0" fontId="26" fillId="0" borderId="3" xfId="11" applyFont="1" applyBorder="1" applyAlignment="1">
      <alignment horizontal="center" vertical="distributed" textRotation="255" wrapText="1" indent="1"/>
    </xf>
    <xf numFmtId="0" fontId="28" fillId="0" borderId="0" xfId="61" applyFont="1" applyAlignment="1">
      <alignment horizontal="left" vertical="top" wrapText="1"/>
    </xf>
    <xf numFmtId="0" fontId="9" fillId="0" borderId="0" xfId="11" applyFont="1" applyAlignment="1">
      <alignment horizontal="center" vertical="distributed" textRotation="255" wrapText="1"/>
    </xf>
    <xf numFmtId="0" fontId="9" fillId="0" borderId="0" xfId="11" applyFont="1" applyAlignment="1">
      <alignment horizontal="center" vertical="distributed" textRotation="255"/>
    </xf>
    <xf numFmtId="0" fontId="18" fillId="0" borderId="1" xfId="11" applyFont="1" applyBorder="1" applyAlignment="1">
      <alignment horizontal="center" vertical="distributed" textRotation="255" wrapText="1" indent="1"/>
    </xf>
    <xf numFmtId="0" fontId="19" fillId="0" borderId="15" xfId="11" applyFont="1" applyBorder="1" applyAlignment="1">
      <alignment horizontal="center" vertical="distributed" textRotation="255" indent="1"/>
    </xf>
    <xf numFmtId="0" fontId="18" fillId="0" borderId="4" xfId="11" applyFont="1" applyBorder="1" applyAlignment="1">
      <alignment horizontal="center" vertical="distributed" textRotation="255" indent="1"/>
    </xf>
    <xf numFmtId="0" fontId="18" fillId="0" borderId="13" xfId="11" applyFont="1" applyBorder="1" applyAlignment="1">
      <alignment horizontal="center" vertical="distributed" textRotation="255" indent="1"/>
    </xf>
    <xf numFmtId="0" fontId="18" fillId="0" borderId="2" xfId="11" applyFont="1" applyBorder="1" applyAlignment="1">
      <alignment horizontal="distributed" vertical="center" indent="3"/>
    </xf>
    <xf numFmtId="0" fontId="18" fillId="0" borderId="11" xfId="11" applyFont="1" applyBorder="1" applyAlignment="1">
      <alignment horizontal="distributed" vertical="center" indent="3"/>
    </xf>
    <xf numFmtId="0" fontId="26" fillId="0" borderId="7" xfId="11" applyFont="1" applyBorder="1" applyAlignment="1">
      <alignment horizontal="center" vertical="distributed" textRotation="255" wrapText="1" indent="1"/>
    </xf>
    <xf numFmtId="0" fontId="26" fillId="0" borderId="10" xfId="11" applyFont="1" applyBorder="1" applyAlignment="1">
      <alignment horizontal="center" vertical="distributed" textRotation="255" wrapText="1" indent="1"/>
    </xf>
    <xf numFmtId="0" fontId="11" fillId="0" borderId="0" xfId="61" applyFont="1" applyAlignment="1">
      <alignment horizontal="left" vertical="top" wrapText="1"/>
    </xf>
    <xf numFmtId="0" fontId="18" fillId="0" borderId="14" xfId="11" applyFont="1" applyBorder="1" applyAlignment="1">
      <alignment horizontal="center" vertical="distributed" textRotation="255" wrapText="1" indent="1"/>
    </xf>
    <xf numFmtId="0" fontId="18" fillId="0" borderId="10" xfId="11" applyFont="1" applyBorder="1" applyAlignment="1">
      <alignment horizontal="center" vertical="distributed" textRotation="255" wrapText="1" indent="1"/>
    </xf>
    <xf numFmtId="0" fontId="81" fillId="0" borderId="2" xfId="65" applyFont="1" applyBorder="1" applyAlignment="1">
      <alignment horizontal="distributed" vertical="center" wrapText="1" indent="2"/>
    </xf>
    <xf numFmtId="0" fontId="9" fillId="0" borderId="20" xfId="65" applyFont="1" applyBorder="1" applyAlignment="1">
      <alignment horizontal="distributed" vertical="center" wrapText="1" indent="2"/>
    </xf>
    <xf numFmtId="0" fontId="9" fillId="0" borderId="2" xfId="65" applyFont="1" applyBorder="1" applyAlignment="1">
      <alignment horizontal="distributed" vertical="center" wrapText="1" indent="2"/>
    </xf>
    <xf numFmtId="0" fontId="15" fillId="0" borderId="1" xfId="65" applyFont="1" applyBorder="1" applyAlignment="1">
      <alignment horizontal="center" vertical="distributed" textRotation="255" wrapText="1" indent="1"/>
    </xf>
    <xf numFmtId="0" fontId="9" fillId="0" borderId="3" xfId="65" applyFont="1" applyBorder="1" applyAlignment="1">
      <alignment horizontal="center" vertical="distributed" textRotation="255" indent="1"/>
    </xf>
    <xf numFmtId="0" fontId="51" fillId="0" borderId="0" xfId="63" applyFont="1" applyAlignment="1">
      <alignment horizontal="center" vertical="center"/>
    </xf>
    <xf numFmtId="0" fontId="9" fillId="0" borderId="1" xfId="63" applyFont="1" applyBorder="1" applyAlignment="1">
      <alignment horizontal="distributed" vertical="distributed" textRotation="255"/>
    </xf>
    <xf numFmtId="0" fontId="9" fillId="0" borderId="0" xfId="63" applyFont="1" applyAlignment="1">
      <alignment horizontal="distributed" vertical="distributed" textRotation="255"/>
    </xf>
    <xf numFmtId="0" fontId="15" fillId="0" borderId="2" xfId="65" applyFont="1" applyBorder="1" applyAlignment="1">
      <alignment horizontal="distributed" vertical="distributed" indent="2"/>
    </xf>
    <xf numFmtId="0" fontId="9" fillId="0" borderId="2" xfId="65" applyFont="1" applyBorder="1" applyAlignment="1">
      <alignment horizontal="distributed" vertical="distributed" indent="2"/>
    </xf>
    <xf numFmtId="0" fontId="15" fillId="0" borderId="11" xfId="65" applyFont="1" applyBorder="1" applyAlignment="1">
      <alignment horizontal="distributed" vertical="distributed" indent="2"/>
    </xf>
    <xf numFmtId="0" fontId="15" fillId="0" borderId="20" xfId="65" applyFont="1" applyBorder="1" applyAlignment="1">
      <alignment horizontal="distributed" vertical="distributed" indent="2"/>
    </xf>
    <xf numFmtId="0" fontId="9" fillId="0" borderId="17" xfId="63" applyFont="1" applyBorder="1" applyAlignment="1">
      <alignment horizontal="center" vertical="distributed" textRotation="255" wrapText="1" indent="1"/>
    </xf>
    <xf numFmtId="0" fontId="9" fillId="0" borderId="18" xfId="65" applyFont="1" applyBorder="1" applyAlignment="1">
      <alignment horizontal="center" vertical="distributed" textRotation="255" indent="1"/>
    </xf>
    <xf numFmtId="0" fontId="9" fillId="0" borderId="19" xfId="65" applyFont="1" applyBorder="1" applyAlignment="1">
      <alignment horizontal="center" vertical="distributed" textRotation="255" indent="1"/>
    </xf>
    <xf numFmtId="0" fontId="9" fillId="0" borderId="2" xfId="63" applyFont="1" applyBorder="1" applyAlignment="1">
      <alignment horizontal="distributed" vertical="center" wrapText="1"/>
    </xf>
    <xf numFmtId="0" fontId="9" fillId="0" borderId="2" xfId="65" applyFont="1" applyBorder="1" applyAlignment="1">
      <alignment horizontal="distributed" vertical="center"/>
    </xf>
    <xf numFmtId="0" fontId="82" fillId="0" borderId="0" xfId="11" applyFont="1" applyAlignment="1">
      <alignment horizontal="center" vertical="center"/>
    </xf>
    <xf numFmtId="0" fontId="34" fillId="0" borderId="0" xfId="11" applyFont="1" applyAlignment="1">
      <alignment horizontal="center" vertical="center"/>
    </xf>
    <xf numFmtId="0" fontId="10" fillId="0" borderId="1" xfId="13" applyFont="1" applyBorder="1" applyAlignment="1">
      <alignment horizontal="center" vertical="distributed" textRotation="255"/>
    </xf>
    <xf numFmtId="0" fontId="15" fillId="0" borderId="2" xfId="11" applyFont="1" applyBorder="1" applyAlignment="1">
      <alignment horizontal="center" vertical="distributed" textRotation="255" wrapText="1" indent="1"/>
    </xf>
    <xf numFmtId="0" fontId="9" fillId="0" borderId="2" xfId="11" applyFont="1" applyBorder="1" applyAlignment="1">
      <alignment horizontal="center" vertical="distributed" textRotation="255" indent="1"/>
    </xf>
    <xf numFmtId="0" fontId="15" fillId="0" borderId="1" xfId="11" applyFont="1" applyBorder="1" applyAlignment="1">
      <alignment horizontal="center" vertical="distributed" textRotation="255" wrapText="1" indent="1"/>
    </xf>
    <xf numFmtId="0" fontId="9" fillId="0" borderId="0" xfId="11" applyFont="1" applyAlignment="1">
      <alignment horizontal="center" vertical="distributed" textRotation="255" wrapText="1" indent="1"/>
    </xf>
    <xf numFmtId="0" fontId="9" fillId="0" borderId="3" xfId="11" applyFont="1" applyBorder="1" applyAlignment="1">
      <alignment horizontal="center" vertical="distributed" textRotation="255" wrapText="1" indent="1"/>
    </xf>
    <xf numFmtId="49" fontId="7" fillId="0" borderId="2" xfId="66" applyNumberFormat="1" applyFont="1" applyBorder="1" applyAlignment="1">
      <alignment horizontal="distributed" vertical="center" wrapText="1" indent="2"/>
    </xf>
    <xf numFmtId="0" fontId="8" fillId="0" borderId="1" xfId="11" applyBorder="1" applyAlignment="1">
      <alignment horizontal="center" vertical="distributed" textRotation="255" wrapText="1" indent="1"/>
    </xf>
    <xf numFmtId="0" fontId="72" fillId="0" borderId="0" xfId="66" applyFont="1" applyAlignment="1">
      <alignment horizontal="center" vertical="center"/>
    </xf>
    <xf numFmtId="0" fontId="51" fillId="0" borderId="0" xfId="66" applyFont="1" applyAlignment="1">
      <alignment horizontal="center" vertical="center"/>
    </xf>
    <xf numFmtId="0" fontId="7" fillId="0" borderId="0" xfId="66" applyFont="1" applyAlignment="1">
      <alignment horizontal="center" vertical="center"/>
    </xf>
    <xf numFmtId="49" fontId="7" fillId="0" borderId="1" xfId="66" applyNumberFormat="1" applyFont="1" applyBorder="1" applyAlignment="1">
      <alignment horizontal="center" vertical="distributed" textRotation="255"/>
    </xf>
    <xf numFmtId="49" fontId="7" fillId="0" borderId="0" xfId="66" applyNumberFormat="1" applyFont="1" applyAlignment="1">
      <alignment horizontal="center" vertical="distributed" textRotation="255"/>
    </xf>
    <xf numFmtId="49" fontId="8" fillId="0" borderId="2" xfId="66" applyNumberFormat="1" applyBorder="1" applyAlignment="1">
      <alignment horizontal="distributed" vertical="center" indent="2"/>
    </xf>
    <xf numFmtId="49" fontId="7" fillId="0" borderId="2" xfId="66" applyNumberFormat="1" applyFont="1" applyBorder="1" applyAlignment="1">
      <alignment horizontal="distributed" vertical="center" indent="2"/>
    </xf>
    <xf numFmtId="49" fontId="8" fillId="0" borderId="11" xfId="66" applyNumberFormat="1" applyBorder="1" applyAlignment="1">
      <alignment horizontal="distributed" vertical="center" indent="2"/>
    </xf>
    <xf numFmtId="49" fontId="7" fillId="0" borderId="17" xfId="66" applyNumberFormat="1" applyFont="1" applyBorder="1" applyAlignment="1">
      <alignment horizontal="center" vertical="distributed" textRotation="255" wrapText="1" indent="1"/>
    </xf>
    <xf numFmtId="49" fontId="7" fillId="0" borderId="18" xfId="66" applyNumberFormat="1" applyFont="1" applyBorder="1" applyAlignment="1">
      <alignment horizontal="center" vertical="distributed" textRotation="255" wrapText="1" indent="1"/>
    </xf>
    <xf numFmtId="49" fontId="7" fillId="0" borderId="19" xfId="66" applyNumberFormat="1" applyFont="1" applyBorder="1" applyAlignment="1">
      <alignment horizontal="center" vertical="distributed" textRotation="255" wrapText="1" indent="1"/>
    </xf>
    <xf numFmtId="0" fontId="15" fillId="0" borderId="2" xfId="63" applyFont="1" applyBorder="1" applyAlignment="1">
      <alignment horizontal="distributed" vertical="distributed" indent="2"/>
    </xf>
    <xf numFmtId="0" fontId="9" fillId="0" borderId="2" xfId="65" applyFont="1" applyBorder="1" applyAlignment="1">
      <alignment horizontal="distributed" indent="2"/>
    </xf>
    <xf numFmtId="0" fontId="9" fillId="0" borderId="2" xfId="63" applyFont="1" applyBorder="1" applyAlignment="1">
      <alignment horizontal="distributed" vertical="distributed" wrapText="1"/>
    </xf>
    <xf numFmtId="0" fontId="9" fillId="0" borderId="2" xfId="65" applyFont="1" applyBorder="1" applyAlignment="1">
      <alignment horizontal="distributed" vertical="distributed"/>
    </xf>
    <xf numFmtId="0" fontId="11" fillId="0" borderId="1" xfId="63" applyFont="1" applyBorder="1" applyAlignment="1">
      <alignment horizontal="left" vertical="top" wrapText="1"/>
    </xf>
    <xf numFmtId="0" fontId="7" fillId="0" borderId="1" xfId="64" applyFont="1" applyBorder="1" applyAlignment="1">
      <alignment horizontal="center" vertical="distributed" textRotation="255" indent="1"/>
    </xf>
    <xf numFmtId="0" fontId="7" fillId="0" borderId="0" xfId="64" applyFont="1" applyAlignment="1">
      <alignment horizontal="center" vertical="distributed" textRotation="255" indent="1"/>
    </xf>
    <xf numFmtId="0" fontId="7" fillId="0" borderId="3" xfId="64" applyFont="1" applyBorder="1" applyAlignment="1">
      <alignment horizontal="center" vertical="distributed" textRotation="255" indent="1"/>
    </xf>
    <xf numFmtId="0" fontId="10" fillId="0" borderId="0" xfId="64" applyFont="1" applyAlignment="1">
      <alignment horizontal="center" vertical="distributed" textRotation="255" indent="1"/>
    </xf>
    <xf numFmtId="0" fontId="10" fillId="0" borderId="3" xfId="64" applyFont="1" applyBorder="1" applyAlignment="1">
      <alignment horizontal="center" vertical="distributed" textRotation="255" indent="1"/>
    </xf>
    <xf numFmtId="0" fontId="7" fillId="0" borderId="0" xfId="64" applyFont="1" applyAlignment="1">
      <alignment horizontal="center" vertical="distributed" textRotation="255" wrapText="1" indent="1"/>
    </xf>
    <xf numFmtId="0" fontId="29" fillId="0" borderId="0" xfId="64" applyFont="1" applyAlignment="1">
      <alignment horizontal="center" vertical="center"/>
    </xf>
    <xf numFmtId="0" fontId="4" fillId="0" borderId="0" xfId="64" applyFont="1" applyAlignment="1">
      <alignment horizontal="center" vertical="center"/>
    </xf>
    <xf numFmtId="0" fontId="7" fillId="0" borderId="1" xfId="64" applyFont="1" applyBorder="1" applyAlignment="1">
      <alignment horizontal="center" vertical="distributed" textRotation="255" wrapText="1"/>
    </xf>
    <xf numFmtId="0" fontId="7" fillId="0" borderId="0" xfId="64" applyFont="1" applyAlignment="1">
      <alignment horizontal="center" vertical="distributed" textRotation="255" wrapText="1"/>
    </xf>
    <xf numFmtId="0" fontId="8" fillId="0" borderId="2" xfId="64" applyFont="1" applyBorder="1" applyAlignment="1">
      <alignment horizontal="distributed" vertical="center" indent="2"/>
    </xf>
    <xf numFmtId="0" fontId="7" fillId="0" borderId="2" xfId="64" applyFont="1" applyBorder="1" applyAlignment="1">
      <alignment horizontal="distributed" vertical="center" indent="2"/>
    </xf>
    <xf numFmtId="0" fontId="7" fillId="0" borderId="12" xfId="64" applyFont="1" applyBorder="1" applyAlignment="1">
      <alignment horizontal="distributed" vertical="center" indent="2"/>
    </xf>
    <xf numFmtId="0" fontId="7" fillId="0" borderId="15" xfId="64" applyFont="1" applyBorder="1" applyAlignment="1">
      <alignment horizontal="center" vertical="distributed" textRotation="255" indent="1"/>
    </xf>
    <xf numFmtId="0" fontId="7" fillId="0" borderId="4" xfId="64" applyFont="1" applyBorder="1" applyAlignment="1">
      <alignment horizontal="center" vertical="distributed" textRotation="255" indent="1"/>
    </xf>
    <xf numFmtId="0" fontId="7" fillId="0" borderId="13" xfId="64" applyFont="1" applyBorder="1" applyAlignment="1">
      <alignment horizontal="center" vertical="distributed" textRotation="255" indent="1"/>
    </xf>
    <xf numFmtId="0" fontId="7" fillId="0" borderId="2" xfId="64" applyFont="1" applyBorder="1" applyAlignment="1">
      <alignment horizontal="distributed" vertical="distributed" indent="2"/>
    </xf>
    <xf numFmtId="0" fontId="11" fillId="0" borderId="1" xfId="29" quotePrefix="1" applyFont="1" applyBorder="1" applyAlignment="1">
      <alignment horizontal="left" vertical="center" wrapText="1"/>
    </xf>
    <xf numFmtId="0" fontId="53" fillId="0" borderId="0" xfId="29" quotePrefix="1" applyFont="1" applyAlignment="1">
      <alignment horizontal="center" vertical="center"/>
    </xf>
    <xf numFmtId="0" fontId="7" fillId="0" borderId="1" xfId="29" quotePrefix="1" applyBorder="1" applyAlignment="1">
      <alignment horizontal="center" vertical="center"/>
    </xf>
    <xf numFmtId="0" fontId="8" fillId="0" borderId="1" xfId="29" applyFont="1" applyBorder="1" applyAlignment="1">
      <alignment horizontal="distributed" vertical="center" indent="2"/>
    </xf>
    <xf numFmtId="0" fontId="7" fillId="0" borderId="1" xfId="29" applyBorder="1" applyAlignment="1">
      <alignment horizontal="distributed" vertical="center" indent="2"/>
    </xf>
    <xf numFmtId="0" fontId="7" fillId="0" borderId="0" xfId="29" applyAlignment="1">
      <alignment horizontal="distributed" vertical="center" indent="2"/>
    </xf>
    <xf numFmtId="0" fontId="7" fillId="0" borderId="3" xfId="29" applyBorder="1" applyAlignment="1">
      <alignment horizontal="distributed" vertical="center" indent="2"/>
    </xf>
    <xf numFmtId="0" fontId="7" fillId="0" borderId="1" xfId="29" quotePrefix="1" applyBorder="1" applyAlignment="1">
      <alignment horizontal="distributed" vertical="center" indent="2"/>
    </xf>
    <xf numFmtId="0" fontId="7" fillId="0" borderId="3" xfId="29" quotePrefix="1" applyBorder="1" applyAlignment="1">
      <alignment horizontal="distributed" vertical="center" indent="2"/>
    </xf>
    <xf numFmtId="0" fontId="8" fillId="0" borderId="2" xfId="29" applyFont="1" applyBorder="1" applyAlignment="1">
      <alignment horizontal="distributed" vertical="center" indent="2"/>
    </xf>
    <xf numFmtId="0" fontId="7" fillId="0" borderId="2" xfId="29" applyBorder="1" applyAlignment="1">
      <alignment horizontal="distributed" vertical="center" indent="2"/>
    </xf>
    <xf numFmtId="0" fontId="12" fillId="0" borderId="0" xfId="55" applyFont="1" applyFill="1" applyAlignment="1">
      <alignment horizontal="left" vertical="center" wrapText="1"/>
    </xf>
    <xf numFmtId="0" fontId="4" fillId="0" borderId="3" xfId="55" applyFont="1" applyFill="1" applyBorder="1" applyAlignment="1">
      <alignment horizontal="center" vertical="center"/>
    </xf>
    <xf numFmtId="0" fontId="7" fillId="0" borderId="1" xfId="55" applyFont="1" applyFill="1" applyBorder="1" applyAlignment="1">
      <alignment horizontal="center" vertical="center"/>
    </xf>
    <xf numFmtId="0" fontId="7" fillId="0" borderId="0" xfId="55" applyFont="1" applyFill="1" applyAlignment="1">
      <alignment horizontal="center" vertical="center"/>
    </xf>
    <xf numFmtId="0" fontId="7" fillId="0" borderId="3" xfId="55" applyFont="1" applyFill="1" applyBorder="1" applyAlignment="1">
      <alignment horizontal="center" vertical="center"/>
    </xf>
    <xf numFmtId="0" fontId="7" fillId="0" borderId="2" xfId="55" applyFont="1" applyFill="1" applyBorder="1" applyAlignment="1">
      <alignment horizontal="center" vertical="center"/>
    </xf>
    <xf numFmtId="0" fontId="11" fillId="0" borderId="1" xfId="55" applyFont="1" applyFill="1" applyBorder="1" applyAlignment="1">
      <alignment horizontal="left" vertical="top" wrapText="1"/>
    </xf>
    <xf numFmtId="180" fontId="7" fillId="0" borderId="0" xfId="9" applyNumberFormat="1" applyFont="1" applyBorder="1" applyAlignment="1">
      <alignment horizontal="center" vertical="center" textRotation="255"/>
    </xf>
    <xf numFmtId="0" fontId="0" fillId="0" borderId="0" xfId="0" applyBorder="1">
      <alignment vertical="center"/>
    </xf>
  </cellXfs>
  <cellStyles count="73">
    <cellStyle name="一般" xfId="0" builtinId="0"/>
    <cellStyle name="一般 10" xfId="69"/>
    <cellStyle name="一般 2" xfId="71"/>
    <cellStyle name="一般 2 2" xfId="1"/>
    <cellStyle name="一般 2 2 2" xfId="20"/>
    <cellStyle name="一般 2 3" xfId="70"/>
    <cellStyle name="一般 2 4" xfId="55"/>
    <cellStyle name="一般 3 2 2" xfId="39"/>
    <cellStyle name="一般 3 3 2" xfId="9"/>
    <cellStyle name="一般 3 4" xfId="43"/>
    <cellStyle name="一般 6 3" xfId="38"/>
    <cellStyle name="一般_05月報(表(01-13)" xfId="4"/>
    <cellStyle name="一般_2_99年(終)部長參考指標(矯正)" xfId="59"/>
    <cellStyle name="一般_221" xfId="7"/>
    <cellStyle name="一般_2210" xfId="5"/>
    <cellStyle name="一般_4-1 矯正統計(監獄)" xfId="48"/>
    <cellStyle name="一般_4-2 矯正統計(院、所)_1" xfId="52"/>
    <cellStyle name="一般_90年搜索票_智慧財產權案件" xfId="33"/>
    <cellStyle name="一般_91出獄再犯率" xfId="56"/>
    <cellStyle name="一般_91年" xfId="18"/>
    <cellStyle name="一般_92出獄再犯率" xfId="58"/>
    <cellStyle name="一般_9310侵害智慧財產權" xfId="34"/>
    <cellStyle name="一般_940421勒戒明細" xfId="60"/>
    <cellStyle name="一般_95年終部長重要指標簡短(矯正)" xfId="47"/>
    <cellStyle name="一般_95部長參考指標(檢察)_表3-1-10-表3-1-23" xfId="17"/>
    <cellStyle name="一般_98年(終)部長參考指標(司法保護及行政執行)" xfId="65"/>
    <cellStyle name="一般_9992_9801-9812_30071X" xfId="10"/>
    <cellStyle name="一般_Book2 2" xfId="36"/>
    <cellStyle name="一般_C1-1-1" xfId="30"/>
    <cellStyle name="一般_c3-1-1" xfId="2"/>
    <cellStyle name="一般_C3-1-18" xfId="19"/>
    <cellStyle name="一般_C3-3-1-(99)" xfId="37"/>
    <cellStyle name="一般_C3-4-6(098)" xfId="45"/>
    <cellStyle name="一般_d-1" xfId="28"/>
    <cellStyle name="一般_DIGEST-1" xfId="49"/>
    <cellStyle name="一般_M053" xfId="54"/>
    <cellStyle name="一般_p010-023" xfId="22"/>
    <cellStyle name="一般_p048-071" xfId="67"/>
    <cellStyle name="一般_p092-113" xfId="24"/>
    <cellStyle name="一般_p094-115" xfId="23"/>
    <cellStyle name="一般_p134-143" xfId="68"/>
    <cellStyle name="一般_Sheet1" xfId="32"/>
    <cellStyle name="一般_月報(表42-61)" xfId="53"/>
    <cellStyle name="一般_月報(表42-62)" xfId="40"/>
    <cellStyle name="一般_表(44)" xfId="41"/>
    <cellStyle name="一般_表1-1-1-表1-3-4" xfId="29"/>
    <cellStyle name="一般_表2-2-41~51" xfId="25"/>
    <cellStyle name="一般_表2-3-1-表2-5-3" xfId="26"/>
    <cellStyle name="一般_表2-6-1~3(監獄)" xfId="21"/>
    <cellStyle name="一般_表3-1-01~10" xfId="3"/>
    <cellStyle name="一般_表3-1-01~10_C3-1-7_C3-1-7new" xfId="6"/>
    <cellStyle name="一般_表3-1-11~23" xfId="8"/>
    <cellStyle name="一般_表3-2-1-表3-3-6" xfId="35"/>
    <cellStyle name="一般_表3-3-6-1社會勞動" xfId="66"/>
    <cellStyle name="一般_表3-4-1~9(監獄)" xfId="42"/>
    <cellStyle name="一般_表3-4-14~16觀勒戒治保安" xfId="61"/>
    <cellStyle name="一般_近三年資料統計表_表3-1-10-表3-1-23" xfId="13"/>
    <cellStyle name="一般_起訴定罪(人new)" xfId="16"/>
    <cellStyle name="一般_統計月年報用圖表" xfId="63"/>
    <cellStyle name="一般_提要分析(觀護、更保)" xfId="64"/>
    <cellStyle name="一般_新收偵查罪名及前十大84-93" xfId="46"/>
    <cellStyle name="一般_摘要--檢察部分(第2頁)更新版99" xfId="27"/>
    <cellStyle name="一般_緩起訴應遵守事項計九款(91-9407)" xfId="12"/>
    <cellStyle name="一般_緩起訴應遵守事項計九款(91-9407)_99年(中)部長參考指標(檢察)" xfId="14"/>
    <cellStyle name="一般_緩起訴應遵守事項計九款(91-9407)_表3-1-10-表3-1-23" xfId="11"/>
    <cellStyle name="一般_矯正統計摘要表(新10003)" xfId="50"/>
    <cellStyle name="千分位 2 2" xfId="51"/>
    <cellStyle name="千分位 6" xfId="15"/>
    <cellStyle name="千分位[0]_表3-4-1~9(監獄)" xfId="44"/>
    <cellStyle name="千分位_表3-4-14~16觀勒戒治保安" xfId="62"/>
    <cellStyle name="貨幣 2" xfId="57"/>
    <cellStyle name="貨幣 3 2" xfId="31"/>
    <cellStyle name="超連結" xfId="72" builtinId="8"/>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0</xdr:col>
      <xdr:colOff>171450</xdr:colOff>
      <xdr:row>7</xdr:row>
      <xdr:rowOff>0</xdr:rowOff>
    </xdr:from>
    <xdr:to>
      <xdr:col>0</xdr:col>
      <xdr:colOff>1095375</xdr:colOff>
      <xdr:row>7</xdr:row>
      <xdr:rowOff>0</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171450" y="290830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a:t>
          </a:r>
          <a:r>
            <a:rPr lang="zh-TW" altLang="en-US" sz="1200" b="0" i="0" u="none" strike="noStrike" baseline="0">
              <a:solidFill>
                <a:srgbClr val="000000"/>
              </a:solidFill>
              <a:latin typeface="Times New Roman"/>
              <a:ea typeface="新細明體"/>
              <a:cs typeface="Times New Roman"/>
            </a:rPr>
            <a:t>        </a:t>
          </a:r>
          <a:r>
            <a:rPr lang="zh-TW" altLang="en-US" sz="1200" b="0" i="0" u="none" strike="noStrike" baseline="0">
              <a:solidFill>
                <a:srgbClr val="000000"/>
              </a:solidFill>
              <a:latin typeface="新細明體"/>
              <a:ea typeface="新細明體"/>
              <a:cs typeface="Times New Roman"/>
            </a:rPr>
            <a:t>別</a:t>
          </a:r>
          <a:endParaRPr lang="zh-TW" altLang="en-US"/>
        </a:p>
      </xdr:txBody>
    </xdr:sp>
    <xdr:clientData/>
  </xdr:twoCellAnchor>
  <xdr:twoCellAnchor>
    <xdr:from>
      <xdr:col>0</xdr:col>
      <xdr:colOff>266700</xdr:colOff>
      <xdr:row>7</xdr:row>
      <xdr:rowOff>0</xdr:rowOff>
    </xdr:from>
    <xdr:to>
      <xdr:col>0</xdr:col>
      <xdr:colOff>1057275</xdr:colOff>
      <xdr:row>7</xdr:row>
      <xdr:rowOff>0</xdr:rowOff>
    </xdr:to>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266700" y="2908300"/>
          <a:ext cx="790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        別</a:t>
          </a:r>
          <a:endParaRPr lang="zh-TW" altLang="en-US"/>
        </a:p>
      </xdr:txBody>
    </xdr:sp>
    <xdr:clientData/>
  </xdr:twoCellAnchor>
  <xdr:twoCellAnchor>
    <xdr:from>
      <xdr:col>0</xdr:col>
      <xdr:colOff>171450</xdr:colOff>
      <xdr:row>7</xdr:row>
      <xdr:rowOff>0</xdr:rowOff>
    </xdr:from>
    <xdr:to>
      <xdr:col>0</xdr:col>
      <xdr:colOff>1095375</xdr:colOff>
      <xdr:row>7</xdr:row>
      <xdr:rowOff>0</xdr:rowOff>
    </xdr:to>
    <xdr:sp macro="" textlink="">
      <xdr:nvSpPr>
        <xdr:cNvPr id="4" name="Text Box 2">
          <a:extLst>
            <a:ext uri="{FF2B5EF4-FFF2-40B4-BE49-F238E27FC236}">
              <a16:creationId xmlns:a16="http://schemas.microsoft.com/office/drawing/2014/main" id="{00000000-0008-0000-0300-000004000000}"/>
            </a:ext>
          </a:extLst>
        </xdr:cNvPr>
        <xdr:cNvSpPr txBox="1">
          <a:spLocks noChangeArrowheads="1"/>
        </xdr:cNvSpPr>
      </xdr:nvSpPr>
      <xdr:spPr bwMode="auto">
        <a:xfrm>
          <a:off x="171450" y="290830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a:t>
          </a:r>
          <a:r>
            <a:rPr lang="zh-TW" altLang="en-US" sz="1200" b="0" i="0" u="none" strike="noStrike" baseline="0">
              <a:solidFill>
                <a:srgbClr val="000000"/>
              </a:solidFill>
              <a:latin typeface="Times New Roman"/>
              <a:ea typeface="新細明體"/>
              <a:cs typeface="Times New Roman"/>
            </a:rPr>
            <a:t>        </a:t>
          </a:r>
          <a:r>
            <a:rPr lang="zh-TW" altLang="en-US" sz="1200" b="0" i="0" u="none" strike="noStrike" baseline="0">
              <a:solidFill>
                <a:srgbClr val="000000"/>
              </a:solidFill>
              <a:latin typeface="新細明體"/>
              <a:ea typeface="新細明體"/>
              <a:cs typeface="Times New Roman"/>
            </a:rPr>
            <a:t>別</a:t>
          </a:r>
          <a:endParaRPr lang="zh-TW" altLang="en-US"/>
        </a:p>
      </xdr:txBody>
    </xdr:sp>
    <xdr:clientData/>
  </xdr:twoCellAnchor>
  <xdr:twoCellAnchor>
    <xdr:from>
      <xdr:col>0</xdr:col>
      <xdr:colOff>266700</xdr:colOff>
      <xdr:row>7</xdr:row>
      <xdr:rowOff>0</xdr:rowOff>
    </xdr:from>
    <xdr:to>
      <xdr:col>0</xdr:col>
      <xdr:colOff>1057275</xdr:colOff>
      <xdr:row>7</xdr:row>
      <xdr:rowOff>0</xdr:rowOff>
    </xdr:to>
    <xdr:sp macro="" textlink="">
      <xdr:nvSpPr>
        <xdr:cNvPr id="5" name="Text Box 3">
          <a:extLst>
            <a:ext uri="{FF2B5EF4-FFF2-40B4-BE49-F238E27FC236}">
              <a16:creationId xmlns:a16="http://schemas.microsoft.com/office/drawing/2014/main" id="{00000000-0008-0000-0300-000005000000}"/>
            </a:ext>
          </a:extLst>
        </xdr:cNvPr>
        <xdr:cNvSpPr txBox="1">
          <a:spLocks noChangeArrowheads="1"/>
        </xdr:cNvSpPr>
      </xdr:nvSpPr>
      <xdr:spPr bwMode="auto">
        <a:xfrm>
          <a:off x="266700" y="2908300"/>
          <a:ext cx="790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        別</a:t>
          </a:r>
          <a:endParaRPr lang="zh-TW" altLang="en-US"/>
        </a:p>
      </xdr:txBody>
    </xdr:sp>
    <xdr:clientData/>
  </xdr:twoCellAnchor>
  <xdr:twoCellAnchor>
    <xdr:from>
      <xdr:col>0</xdr:col>
      <xdr:colOff>171450</xdr:colOff>
      <xdr:row>7</xdr:row>
      <xdr:rowOff>0</xdr:rowOff>
    </xdr:from>
    <xdr:to>
      <xdr:col>0</xdr:col>
      <xdr:colOff>1095375</xdr:colOff>
      <xdr:row>7</xdr:row>
      <xdr:rowOff>0</xdr:rowOff>
    </xdr:to>
    <xdr:sp macro="" textlink="">
      <xdr:nvSpPr>
        <xdr:cNvPr id="6" name="Text Box 2">
          <a:extLst>
            <a:ext uri="{FF2B5EF4-FFF2-40B4-BE49-F238E27FC236}">
              <a16:creationId xmlns:a16="http://schemas.microsoft.com/office/drawing/2014/main" id="{00000000-0008-0000-0300-000006000000}"/>
            </a:ext>
          </a:extLst>
        </xdr:cNvPr>
        <xdr:cNvSpPr txBox="1">
          <a:spLocks noChangeArrowheads="1"/>
        </xdr:cNvSpPr>
      </xdr:nvSpPr>
      <xdr:spPr bwMode="auto">
        <a:xfrm>
          <a:off x="171450" y="290830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a:t>
          </a:r>
          <a:r>
            <a:rPr lang="zh-TW" altLang="en-US" sz="1200" b="0" i="0" u="none" strike="noStrike" baseline="0">
              <a:solidFill>
                <a:srgbClr val="000000"/>
              </a:solidFill>
              <a:latin typeface="Times New Roman"/>
              <a:ea typeface="新細明體"/>
              <a:cs typeface="Times New Roman"/>
            </a:rPr>
            <a:t>        </a:t>
          </a:r>
          <a:r>
            <a:rPr lang="zh-TW" altLang="en-US" sz="1200" b="0" i="0" u="none" strike="noStrike" baseline="0">
              <a:solidFill>
                <a:srgbClr val="000000"/>
              </a:solidFill>
              <a:latin typeface="新細明體"/>
              <a:ea typeface="新細明體"/>
              <a:cs typeface="Times New Roman"/>
            </a:rPr>
            <a:t>別</a:t>
          </a:r>
          <a:endParaRPr lang="zh-TW" altLang="en-US"/>
        </a:p>
      </xdr:txBody>
    </xdr:sp>
    <xdr:clientData/>
  </xdr:twoCellAnchor>
  <xdr:twoCellAnchor>
    <xdr:from>
      <xdr:col>0</xdr:col>
      <xdr:colOff>266700</xdr:colOff>
      <xdr:row>7</xdr:row>
      <xdr:rowOff>0</xdr:rowOff>
    </xdr:from>
    <xdr:to>
      <xdr:col>0</xdr:col>
      <xdr:colOff>1057275</xdr:colOff>
      <xdr:row>7</xdr:row>
      <xdr:rowOff>0</xdr:rowOff>
    </xdr:to>
    <xdr:sp macro="" textlink="">
      <xdr:nvSpPr>
        <xdr:cNvPr id="7" name="Text Box 3">
          <a:extLst>
            <a:ext uri="{FF2B5EF4-FFF2-40B4-BE49-F238E27FC236}">
              <a16:creationId xmlns:a16="http://schemas.microsoft.com/office/drawing/2014/main" id="{00000000-0008-0000-0300-000007000000}"/>
            </a:ext>
          </a:extLst>
        </xdr:cNvPr>
        <xdr:cNvSpPr txBox="1">
          <a:spLocks noChangeArrowheads="1"/>
        </xdr:cNvSpPr>
      </xdr:nvSpPr>
      <xdr:spPr bwMode="auto">
        <a:xfrm>
          <a:off x="266700" y="2908300"/>
          <a:ext cx="790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        別</a:t>
          </a:r>
          <a:endParaRPr lang="zh-TW" altLang="en-US"/>
        </a:p>
      </xdr:txBody>
    </xdr:sp>
    <xdr:clientData/>
  </xdr:twoCellAnchor>
  <xdr:twoCellAnchor>
    <xdr:from>
      <xdr:col>0</xdr:col>
      <xdr:colOff>171450</xdr:colOff>
      <xdr:row>7</xdr:row>
      <xdr:rowOff>0</xdr:rowOff>
    </xdr:from>
    <xdr:to>
      <xdr:col>0</xdr:col>
      <xdr:colOff>1095375</xdr:colOff>
      <xdr:row>7</xdr:row>
      <xdr:rowOff>0</xdr:rowOff>
    </xdr:to>
    <xdr:sp macro="" textlink="">
      <xdr:nvSpPr>
        <xdr:cNvPr id="8" name="Text Box 2">
          <a:extLst>
            <a:ext uri="{FF2B5EF4-FFF2-40B4-BE49-F238E27FC236}">
              <a16:creationId xmlns:a16="http://schemas.microsoft.com/office/drawing/2014/main" id="{00000000-0008-0000-0300-000008000000}"/>
            </a:ext>
          </a:extLst>
        </xdr:cNvPr>
        <xdr:cNvSpPr txBox="1">
          <a:spLocks noChangeArrowheads="1"/>
        </xdr:cNvSpPr>
      </xdr:nvSpPr>
      <xdr:spPr bwMode="auto">
        <a:xfrm>
          <a:off x="171450" y="290830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a:t>
          </a:r>
          <a:r>
            <a:rPr lang="zh-TW" altLang="en-US" sz="1200" b="0" i="0" u="none" strike="noStrike" baseline="0">
              <a:solidFill>
                <a:srgbClr val="000000"/>
              </a:solidFill>
              <a:latin typeface="Times New Roman"/>
              <a:ea typeface="新細明體"/>
              <a:cs typeface="Times New Roman"/>
            </a:rPr>
            <a:t>        </a:t>
          </a:r>
          <a:r>
            <a:rPr lang="zh-TW" altLang="en-US" sz="1200" b="0" i="0" u="none" strike="noStrike" baseline="0">
              <a:solidFill>
                <a:srgbClr val="000000"/>
              </a:solidFill>
              <a:latin typeface="新細明體"/>
              <a:ea typeface="新細明體"/>
              <a:cs typeface="Times New Roman"/>
            </a:rPr>
            <a:t>別</a:t>
          </a:r>
          <a:endParaRPr lang="zh-TW" altLang="en-US"/>
        </a:p>
      </xdr:txBody>
    </xdr:sp>
    <xdr:clientData/>
  </xdr:twoCellAnchor>
  <xdr:twoCellAnchor>
    <xdr:from>
      <xdr:col>0</xdr:col>
      <xdr:colOff>266700</xdr:colOff>
      <xdr:row>7</xdr:row>
      <xdr:rowOff>0</xdr:rowOff>
    </xdr:from>
    <xdr:to>
      <xdr:col>0</xdr:col>
      <xdr:colOff>1057275</xdr:colOff>
      <xdr:row>7</xdr:row>
      <xdr:rowOff>0</xdr:rowOff>
    </xdr:to>
    <xdr:sp macro="" textlink="">
      <xdr:nvSpPr>
        <xdr:cNvPr id="9" name="Text Box 3">
          <a:extLst>
            <a:ext uri="{FF2B5EF4-FFF2-40B4-BE49-F238E27FC236}">
              <a16:creationId xmlns:a16="http://schemas.microsoft.com/office/drawing/2014/main" id="{00000000-0008-0000-0300-000009000000}"/>
            </a:ext>
          </a:extLst>
        </xdr:cNvPr>
        <xdr:cNvSpPr txBox="1">
          <a:spLocks noChangeArrowheads="1"/>
        </xdr:cNvSpPr>
      </xdr:nvSpPr>
      <xdr:spPr bwMode="auto">
        <a:xfrm>
          <a:off x="266700" y="2908300"/>
          <a:ext cx="790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        別</a:t>
          </a:r>
          <a:endParaRPr lang="zh-TW"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文字 1">
          <a:extLst>
            <a:ext uri="{FF2B5EF4-FFF2-40B4-BE49-F238E27FC236}">
              <a16:creationId xmlns:a16="http://schemas.microsoft.com/office/drawing/2014/main" id="{00000000-0008-0000-1600-000002000000}"/>
            </a:ext>
          </a:extLst>
        </xdr:cNvPr>
        <xdr:cNvSpPr txBox="1">
          <a:spLocks noChangeArrowheads="1"/>
        </xdr:cNvSpPr>
      </xdr:nvSpPr>
      <xdr:spPr bwMode="auto">
        <a:xfrm>
          <a:off x="3149600" y="71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無</a:t>
          </a:r>
        </a:p>
        <a:p>
          <a:pPr algn="ctr" rtl="0">
            <a:defRPr sz="1000"/>
          </a:pPr>
          <a:r>
            <a:rPr lang="zh-TW" altLang="en-US" sz="1400" b="0" i="0" u="none" strike="noStrike" baseline="0">
              <a:solidFill>
                <a:srgbClr val="000000"/>
              </a:solidFill>
              <a:latin typeface="華康中黑體"/>
              <a:ea typeface="華康中黑體"/>
            </a:rPr>
            <a:t>期</a:t>
          </a:r>
        </a:p>
        <a:p>
          <a:pPr algn="ctr" rtl="0">
            <a:defRPr sz="1000"/>
          </a:pPr>
          <a:r>
            <a:rPr lang="zh-TW" altLang="en-US" sz="1400" b="0" i="0" u="none" strike="noStrike" baseline="0">
              <a:solidFill>
                <a:srgbClr val="000000"/>
              </a:solidFill>
              <a:latin typeface="華康中黑體"/>
              <a:ea typeface="華康中黑體"/>
            </a:rPr>
            <a:t>徒</a:t>
          </a:r>
        </a:p>
        <a:p>
          <a:pPr algn="ctr" rtl="0">
            <a:defRPr sz="1000"/>
          </a:pPr>
          <a:r>
            <a:rPr lang="zh-TW" altLang="en-US" sz="1400" b="0" i="0" u="none" strike="noStrike" baseline="0">
              <a:solidFill>
                <a:srgbClr val="000000"/>
              </a:solidFill>
              <a:latin typeface="華康中黑體"/>
              <a:ea typeface="華康中黑體"/>
            </a:rPr>
            <a:t>刑</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 name="文字 2">
          <a:extLst>
            <a:ext uri="{FF2B5EF4-FFF2-40B4-BE49-F238E27FC236}">
              <a16:creationId xmlns:a16="http://schemas.microsoft.com/office/drawing/2014/main" id="{00000000-0008-0000-1600-000003000000}"/>
            </a:ext>
          </a:extLst>
        </xdr:cNvPr>
        <xdr:cNvSpPr txBox="1">
          <a:spLocks noChangeArrowheads="1"/>
        </xdr:cNvSpPr>
      </xdr:nvSpPr>
      <xdr:spPr bwMode="auto">
        <a:xfrm>
          <a:off x="3149600" y="71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二</a:t>
          </a:r>
        </a:p>
        <a:p>
          <a:pPr algn="ctr" rtl="0">
            <a:defRPr sz="1000"/>
          </a:pPr>
          <a:r>
            <a:rPr lang="zh-TW" altLang="en-US" sz="1400" b="0" i="0" u="none" strike="noStrike" baseline="0">
              <a:solidFill>
                <a:srgbClr val="000000"/>
              </a:solidFill>
              <a:latin typeface="華康中黑體"/>
              <a:ea typeface="華康中黑體"/>
            </a:rPr>
            <a:t>年</a:t>
          </a:r>
        </a:p>
        <a:p>
          <a:pPr algn="ctr" rtl="0">
            <a:defRPr sz="1000"/>
          </a:pPr>
          <a:r>
            <a:rPr lang="zh-TW" altLang="en-US" sz="1400" b="0" i="0" u="none" strike="noStrike" baseline="0">
              <a:solidFill>
                <a:srgbClr val="000000"/>
              </a:solidFill>
              <a:latin typeface="華康中黑體"/>
              <a:ea typeface="華康中黑體"/>
            </a:rPr>
            <a:t>未</a:t>
          </a:r>
        </a:p>
        <a:p>
          <a:pPr algn="ctr" rtl="0">
            <a:defRPr sz="1000"/>
          </a:pPr>
          <a:r>
            <a:rPr lang="zh-TW" altLang="en-US" sz="1400" b="0" i="0" u="none" strike="noStrike" baseline="0">
              <a:solidFill>
                <a:srgbClr val="000000"/>
              </a:solidFill>
              <a:latin typeface="華康中黑體"/>
              <a:ea typeface="華康中黑體"/>
            </a:rPr>
            <a:t>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4" name="文字 3">
          <a:extLst>
            <a:ext uri="{FF2B5EF4-FFF2-40B4-BE49-F238E27FC236}">
              <a16:creationId xmlns:a16="http://schemas.microsoft.com/office/drawing/2014/main" id="{00000000-0008-0000-1600-000004000000}"/>
            </a:ext>
          </a:extLst>
        </xdr:cNvPr>
        <xdr:cNvSpPr txBox="1">
          <a:spLocks noChangeArrowheads="1"/>
        </xdr:cNvSpPr>
      </xdr:nvSpPr>
      <xdr:spPr bwMode="auto">
        <a:xfrm>
          <a:off x="3149600" y="71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二三</a:t>
          </a:r>
        </a:p>
        <a:p>
          <a:pPr algn="dist" rtl="0">
            <a:defRPr sz="1000"/>
          </a:pPr>
          <a:r>
            <a:rPr lang="zh-TW" altLang="en-US" sz="1400" b="0" i="0" u="none" strike="noStrike" baseline="0">
              <a:solidFill>
                <a:srgbClr val="000000"/>
              </a:solidFill>
              <a:latin typeface="華康中黑體"/>
              <a:ea typeface="華康中黑體"/>
            </a:rPr>
            <a:t>年年以未</a:t>
          </a:r>
        </a:p>
        <a:p>
          <a:pPr algn="dist"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5" name="文字 11">
          <a:extLst>
            <a:ext uri="{FF2B5EF4-FFF2-40B4-BE49-F238E27FC236}">
              <a16:creationId xmlns:a16="http://schemas.microsoft.com/office/drawing/2014/main" id="{00000000-0008-0000-1600-000005000000}"/>
            </a:ext>
          </a:extLst>
        </xdr:cNvPr>
        <xdr:cNvSpPr txBox="1">
          <a:spLocks noChangeArrowheads="1"/>
        </xdr:cNvSpPr>
      </xdr:nvSpPr>
      <xdr:spPr bwMode="auto">
        <a:xfrm>
          <a:off x="3149600" y="71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三</a:t>
          </a:r>
        </a:p>
        <a:p>
          <a:pPr algn="dist" rtl="0">
            <a:defRPr sz="1000"/>
          </a:pPr>
          <a:r>
            <a:rPr lang="zh-TW" altLang="en-US" sz="1400" b="0" i="0" u="none" strike="noStrike" baseline="0">
              <a:solidFill>
                <a:srgbClr val="000000"/>
              </a:solidFill>
              <a:latin typeface="華康中黑體"/>
              <a:ea typeface="華康中黑體"/>
            </a:rPr>
            <a:t>年</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6" name="文字 12">
          <a:extLst>
            <a:ext uri="{FF2B5EF4-FFF2-40B4-BE49-F238E27FC236}">
              <a16:creationId xmlns:a16="http://schemas.microsoft.com/office/drawing/2014/main" id="{00000000-0008-0000-1600-000006000000}"/>
            </a:ext>
          </a:extLst>
        </xdr:cNvPr>
        <xdr:cNvSpPr txBox="1">
          <a:spLocks noChangeArrowheads="1"/>
        </xdr:cNvSpPr>
      </xdr:nvSpPr>
      <xdr:spPr bwMode="auto">
        <a:xfrm>
          <a:off x="3149600" y="71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三五</a:t>
          </a:r>
        </a:p>
        <a:p>
          <a:pPr algn="dist" rtl="0">
            <a:defRPr sz="1000"/>
          </a:pPr>
          <a:r>
            <a:rPr lang="zh-TW" altLang="en-US" sz="1400" b="0" i="0" u="none" strike="noStrike" baseline="0">
              <a:solidFill>
                <a:srgbClr val="000000"/>
              </a:solidFill>
              <a:latin typeface="華康中黑體"/>
              <a:ea typeface="華康中黑體"/>
            </a:rPr>
            <a:t>年年</a:t>
          </a:r>
        </a:p>
        <a:p>
          <a:pPr algn="dist" rtl="0">
            <a:defRPr sz="1000"/>
          </a:pPr>
          <a:r>
            <a:rPr lang="zh-TW" altLang="en-US" sz="1400" b="0" i="0" u="none" strike="noStrike" baseline="0">
              <a:solidFill>
                <a:srgbClr val="000000"/>
              </a:solidFill>
              <a:latin typeface="華康中黑體"/>
              <a:ea typeface="華康中黑體"/>
            </a:rPr>
            <a:t>以未</a:t>
          </a:r>
        </a:p>
        <a:p>
          <a:pPr algn="dist"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7" name="文字 13">
          <a:extLst>
            <a:ext uri="{FF2B5EF4-FFF2-40B4-BE49-F238E27FC236}">
              <a16:creationId xmlns:a16="http://schemas.microsoft.com/office/drawing/2014/main" id="{00000000-0008-0000-1600-000007000000}"/>
            </a:ext>
          </a:extLst>
        </xdr:cNvPr>
        <xdr:cNvSpPr txBox="1">
          <a:spLocks noChangeArrowheads="1"/>
        </xdr:cNvSpPr>
      </xdr:nvSpPr>
      <xdr:spPr bwMode="auto">
        <a:xfrm>
          <a:off x="3149600" y="71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五七</a:t>
          </a:r>
        </a:p>
        <a:p>
          <a:pPr algn="ctr" rtl="0">
            <a:defRPr sz="1000"/>
          </a:pPr>
          <a:r>
            <a:rPr lang="zh-TW" altLang="en-US" sz="1400" b="0" i="0" u="none" strike="noStrike" baseline="0">
              <a:solidFill>
                <a:srgbClr val="000000"/>
              </a:solidFill>
              <a:latin typeface="華康中黑體"/>
              <a:ea typeface="華康中黑體"/>
            </a:rPr>
            <a:t>年年</a:t>
          </a:r>
        </a:p>
        <a:p>
          <a:pPr algn="ctr" rtl="0">
            <a:defRPr sz="1000"/>
          </a:pPr>
          <a:r>
            <a:rPr lang="zh-TW" altLang="en-US" sz="1400" b="0" i="0" u="none" strike="noStrike" baseline="0">
              <a:solidFill>
                <a:srgbClr val="000000"/>
              </a:solidFill>
              <a:latin typeface="華康中黑體"/>
              <a:ea typeface="華康中黑體"/>
            </a:rPr>
            <a:t>以未</a:t>
          </a:r>
        </a:p>
        <a:p>
          <a:pPr algn="ctr"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8" name="文字 14">
          <a:extLst>
            <a:ext uri="{FF2B5EF4-FFF2-40B4-BE49-F238E27FC236}">
              <a16:creationId xmlns:a16="http://schemas.microsoft.com/office/drawing/2014/main" id="{00000000-0008-0000-1600-000008000000}"/>
            </a:ext>
          </a:extLst>
        </xdr:cNvPr>
        <xdr:cNvSpPr txBox="1">
          <a:spLocks noChangeArrowheads="1"/>
        </xdr:cNvSpPr>
      </xdr:nvSpPr>
      <xdr:spPr bwMode="auto">
        <a:xfrm>
          <a:off x="3149600" y="71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七十</a:t>
          </a:r>
        </a:p>
        <a:p>
          <a:pPr algn="ctr" rtl="0">
            <a:defRPr sz="1000"/>
          </a:pPr>
          <a:r>
            <a:rPr lang="zh-TW" altLang="en-US" sz="1400" b="0" i="0" u="none" strike="noStrike" baseline="0">
              <a:solidFill>
                <a:srgbClr val="000000"/>
              </a:solidFill>
              <a:latin typeface="華康中黑體"/>
              <a:ea typeface="華康中黑體"/>
            </a:rPr>
            <a:t>年年</a:t>
          </a:r>
        </a:p>
        <a:p>
          <a:pPr algn="ctr" rtl="0">
            <a:defRPr sz="1000"/>
          </a:pPr>
          <a:r>
            <a:rPr lang="zh-TW" altLang="en-US" sz="1400" b="0" i="0" u="none" strike="noStrike" baseline="0">
              <a:solidFill>
                <a:srgbClr val="000000"/>
              </a:solidFill>
              <a:latin typeface="華康中黑體"/>
              <a:ea typeface="華康中黑體"/>
            </a:rPr>
            <a:t>以未</a:t>
          </a:r>
        </a:p>
        <a:p>
          <a:pPr algn="ctr"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9" name="文字 16">
          <a:extLst>
            <a:ext uri="{FF2B5EF4-FFF2-40B4-BE49-F238E27FC236}">
              <a16:creationId xmlns:a16="http://schemas.microsoft.com/office/drawing/2014/main" id="{00000000-0008-0000-1600-000009000000}"/>
            </a:ext>
          </a:extLst>
        </xdr:cNvPr>
        <xdr:cNvSpPr txBox="1">
          <a:spLocks noChangeArrowheads="1"/>
        </xdr:cNvSpPr>
      </xdr:nvSpPr>
      <xdr:spPr bwMode="auto">
        <a:xfrm>
          <a:off x="3149600" y="71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逾</a:t>
          </a:r>
        </a:p>
        <a:p>
          <a:pPr algn="dist" rtl="0">
            <a:defRPr sz="1000"/>
          </a:pPr>
          <a:r>
            <a:rPr lang="zh-TW" altLang="en-US" sz="1400" b="0" i="0" u="none" strike="noStrike" baseline="0">
              <a:solidFill>
                <a:srgbClr val="000000"/>
              </a:solidFill>
              <a:latin typeface="華康中黑體"/>
              <a:ea typeface="華康中黑體"/>
            </a:rPr>
            <a:t>十</a:t>
          </a:r>
        </a:p>
        <a:p>
          <a:pPr algn="dist" rtl="0">
            <a:defRPr sz="1000"/>
          </a:pPr>
          <a:r>
            <a:rPr lang="zh-TW" altLang="en-US" sz="1400" b="0" i="0" u="none" strike="noStrike" baseline="0">
              <a:solidFill>
                <a:srgbClr val="000000"/>
              </a:solidFill>
              <a:latin typeface="華康中黑體"/>
              <a:ea typeface="華康中黑體"/>
            </a:rPr>
            <a:t>五</a:t>
          </a:r>
        </a:p>
        <a:p>
          <a:pPr algn="dist" rtl="0">
            <a:defRPr sz="1000"/>
          </a:pPr>
          <a:r>
            <a:rPr lang="zh-TW" altLang="en-US" sz="1400" b="0" i="0" u="none" strike="noStrike" baseline="0">
              <a:solidFill>
                <a:srgbClr val="000000"/>
              </a:solidFill>
              <a:latin typeface="華康中黑體"/>
              <a:ea typeface="華康中黑體"/>
            </a:rPr>
            <a:t>年</a:t>
          </a:r>
          <a:endParaRPr lang="zh-TW" altLang="en-US"/>
        </a:p>
      </xdr:txBody>
    </xdr:sp>
    <xdr:clientData/>
  </xdr:twoCellAnchor>
  <xdr:twoCellAnchor>
    <xdr:from>
      <xdr:col>0</xdr:col>
      <xdr:colOff>475211</xdr:colOff>
      <xdr:row>33</xdr:row>
      <xdr:rowOff>0</xdr:rowOff>
    </xdr:from>
    <xdr:to>
      <xdr:col>0</xdr:col>
      <xdr:colOff>1407559</xdr:colOff>
      <xdr:row>33</xdr:row>
      <xdr:rowOff>0</xdr:rowOff>
    </xdr:to>
    <xdr:sp macro="" textlink="">
      <xdr:nvSpPr>
        <xdr:cNvPr id="10" name="文字 42">
          <a:extLst>
            <a:ext uri="{FF2B5EF4-FFF2-40B4-BE49-F238E27FC236}">
              <a16:creationId xmlns:a16="http://schemas.microsoft.com/office/drawing/2014/main" id="{00000000-0008-0000-1600-00000A000000}"/>
            </a:ext>
          </a:extLst>
        </xdr:cNvPr>
        <xdr:cNvSpPr txBox="1">
          <a:spLocks noChangeArrowheads="1"/>
        </xdr:cNvSpPr>
      </xdr:nvSpPr>
      <xdr:spPr bwMode="auto">
        <a:xfrm>
          <a:off x="399011" y="7848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槍砲彈藥刀  械管制條例</a:t>
          </a:r>
          <a:endParaRPr lang="zh-TW" altLang="en-US"/>
        </a:p>
      </xdr:txBody>
    </xdr:sp>
    <xdr:clientData/>
  </xdr:twoCellAnchor>
  <xdr:twoCellAnchor>
    <xdr:from>
      <xdr:col>0</xdr:col>
      <xdr:colOff>484736</xdr:colOff>
      <xdr:row>33</xdr:row>
      <xdr:rowOff>0</xdr:rowOff>
    </xdr:from>
    <xdr:to>
      <xdr:col>0</xdr:col>
      <xdr:colOff>883808</xdr:colOff>
      <xdr:row>33</xdr:row>
      <xdr:rowOff>0</xdr:rowOff>
    </xdr:to>
    <xdr:sp macro="" textlink="">
      <xdr:nvSpPr>
        <xdr:cNvPr id="11" name="文字 51">
          <a:extLst>
            <a:ext uri="{FF2B5EF4-FFF2-40B4-BE49-F238E27FC236}">
              <a16:creationId xmlns:a16="http://schemas.microsoft.com/office/drawing/2014/main" id="{00000000-0008-0000-1600-00000B000000}"/>
            </a:ext>
          </a:extLst>
        </xdr:cNvPr>
        <xdr:cNvSpPr txBox="1">
          <a:spLocks noChangeArrowheads="1"/>
        </xdr:cNvSpPr>
      </xdr:nvSpPr>
      <xdr:spPr bwMode="auto">
        <a:xfrm>
          <a:off x="395836" y="7848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毒防品制危條害例</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12" name="文字 1">
          <a:extLst>
            <a:ext uri="{FF2B5EF4-FFF2-40B4-BE49-F238E27FC236}">
              <a16:creationId xmlns:a16="http://schemas.microsoft.com/office/drawing/2014/main" id="{00000000-0008-0000-1600-00000C000000}"/>
            </a:ext>
          </a:extLst>
        </xdr:cNvPr>
        <xdr:cNvSpPr txBox="1">
          <a:spLocks noChangeArrowheads="1"/>
        </xdr:cNvSpPr>
      </xdr:nvSpPr>
      <xdr:spPr bwMode="auto">
        <a:xfrm>
          <a:off x="3149600" y="71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無</a:t>
          </a:r>
        </a:p>
        <a:p>
          <a:pPr algn="ctr" rtl="0">
            <a:defRPr sz="1000"/>
          </a:pPr>
          <a:r>
            <a:rPr lang="zh-TW" altLang="en-US" sz="1400" b="0" i="0" u="none" strike="noStrike" baseline="0">
              <a:solidFill>
                <a:srgbClr val="000000"/>
              </a:solidFill>
              <a:latin typeface="華康中黑體"/>
              <a:ea typeface="華康中黑體"/>
            </a:rPr>
            <a:t>期</a:t>
          </a:r>
        </a:p>
        <a:p>
          <a:pPr algn="ctr" rtl="0">
            <a:defRPr sz="1000"/>
          </a:pPr>
          <a:r>
            <a:rPr lang="zh-TW" altLang="en-US" sz="1400" b="0" i="0" u="none" strike="noStrike" baseline="0">
              <a:solidFill>
                <a:srgbClr val="000000"/>
              </a:solidFill>
              <a:latin typeface="華康中黑體"/>
              <a:ea typeface="華康中黑體"/>
            </a:rPr>
            <a:t>徒</a:t>
          </a:r>
        </a:p>
        <a:p>
          <a:pPr algn="ctr" rtl="0">
            <a:defRPr sz="1000"/>
          </a:pPr>
          <a:r>
            <a:rPr lang="zh-TW" altLang="en-US" sz="1400" b="0" i="0" u="none" strike="noStrike" baseline="0">
              <a:solidFill>
                <a:srgbClr val="000000"/>
              </a:solidFill>
              <a:latin typeface="華康中黑體"/>
              <a:ea typeface="華康中黑體"/>
            </a:rPr>
            <a:t>刑</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13" name="文字 2">
          <a:extLst>
            <a:ext uri="{FF2B5EF4-FFF2-40B4-BE49-F238E27FC236}">
              <a16:creationId xmlns:a16="http://schemas.microsoft.com/office/drawing/2014/main" id="{00000000-0008-0000-1600-00000D000000}"/>
            </a:ext>
          </a:extLst>
        </xdr:cNvPr>
        <xdr:cNvSpPr txBox="1">
          <a:spLocks noChangeArrowheads="1"/>
        </xdr:cNvSpPr>
      </xdr:nvSpPr>
      <xdr:spPr bwMode="auto">
        <a:xfrm>
          <a:off x="3149600" y="71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二</a:t>
          </a:r>
        </a:p>
        <a:p>
          <a:pPr algn="ctr" rtl="0">
            <a:defRPr sz="1000"/>
          </a:pPr>
          <a:r>
            <a:rPr lang="zh-TW" altLang="en-US" sz="1400" b="0" i="0" u="none" strike="noStrike" baseline="0">
              <a:solidFill>
                <a:srgbClr val="000000"/>
              </a:solidFill>
              <a:latin typeface="華康中黑體"/>
              <a:ea typeface="華康中黑體"/>
            </a:rPr>
            <a:t>年</a:t>
          </a:r>
        </a:p>
        <a:p>
          <a:pPr algn="ctr" rtl="0">
            <a:defRPr sz="1000"/>
          </a:pPr>
          <a:r>
            <a:rPr lang="zh-TW" altLang="en-US" sz="1400" b="0" i="0" u="none" strike="noStrike" baseline="0">
              <a:solidFill>
                <a:srgbClr val="000000"/>
              </a:solidFill>
              <a:latin typeface="華康中黑體"/>
              <a:ea typeface="華康中黑體"/>
            </a:rPr>
            <a:t>未</a:t>
          </a:r>
        </a:p>
        <a:p>
          <a:pPr algn="ctr" rtl="0">
            <a:defRPr sz="1000"/>
          </a:pPr>
          <a:r>
            <a:rPr lang="zh-TW" altLang="en-US" sz="1400" b="0" i="0" u="none" strike="noStrike" baseline="0">
              <a:solidFill>
                <a:srgbClr val="000000"/>
              </a:solidFill>
              <a:latin typeface="華康中黑體"/>
              <a:ea typeface="華康中黑體"/>
            </a:rPr>
            <a:t>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14" name="文字 3">
          <a:extLst>
            <a:ext uri="{FF2B5EF4-FFF2-40B4-BE49-F238E27FC236}">
              <a16:creationId xmlns:a16="http://schemas.microsoft.com/office/drawing/2014/main" id="{00000000-0008-0000-1600-00000E000000}"/>
            </a:ext>
          </a:extLst>
        </xdr:cNvPr>
        <xdr:cNvSpPr txBox="1">
          <a:spLocks noChangeArrowheads="1"/>
        </xdr:cNvSpPr>
      </xdr:nvSpPr>
      <xdr:spPr bwMode="auto">
        <a:xfrm>
          <a:off x="3149600" y="71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二三</a:t>
          </a:r>
        </a:p>
        <a:p>
          <a:pPr algn="dist" rtl="0">
            <a:defRPr sz="1000"/>
          </a:pPr>
          <a:r>
            <a:rPr lang="zh-TW" altLang="en-US" sz="1400" b="0" i="0" u="none" strike="noStrike" baseline="0">
              <a:solidFill>
                <a:srgbClr val="000000"/>
              </a:solidFill>
              <a:latin typeface="華康中黑體"/>
              <a:ea typeface="華康中黑體"/>
            </a:rPr>
            <a:t>年年以未</a:t>
          </a:r>
        </a:p>
        <a:p>
          <a:pPr algn="dist"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15" name="文字 11">
          <a:extLst>
            <a:ext uri="{FF2B5EF4-FFF2-40B4-BE49-F238E27FC236}">
              <a16:creationId xmlns:a16="http://schemas.microsoft.com/office/drawing/2014/main" id="{00000000-0008-0000-1600-00000F000000}"/>
            </a:ext>
          </a:extLst>
        </xdr:cNvPr>
        <xdr:cNvSpPr txBox="1">
          <a:spLocks noChangeArrowheads="1"/>
        </xdr:cNvSpPr>
      </xdr:nvSpPr>
      <xdr:spPr bwMode="auto">
        <a:xfrm>
          <a:off x="3149600" y="71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三</a:t>
          </a:r>
        </a:p>
        <a:p>
          <a:pPr algn="dist" rtl="0">
            <a:defRPr sz="1000"/>
          </a:pPr>
          <a:r>
            <a:rPr lang="zh-TW" altLang="en-US" sz="1400" b="0" i="0" u="none" strike="noStrike" baseline="0">
              <a:solidFill>
                <a:srgbClr val="000000"/>
              </a:solidFill>
              <a:latin typeface="華康中黑體"/>
              <a:ea typeface="華康中黑體"/>
            </a:rPr>
            <a:t>年</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16" name="文字 12">
          <a:extLst>
            <a:ext uri="{FF2B5EF4-FFF2-40B4-BE49-F238E27FC236}">
              <a16:creationId xmlns:a16="http://schemas.microsoft.com/office/drawing/2014/main" id="{00000000-0008-0000-1600-000010000000}"/>
            </a:ext>
          </a:extLst>
        </xdr:cNvPr>
        <xdr:cNvSpPr txBox="1">
          <a:spLocks noChangeArrowheads="1"/>
        </xdr:cNvSpPr>
      </xdr:nvSpPr>
      <xdr:spPr bwMode="auto">
        <a:xfrm>
          <a:off x="3149600" y="71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三五</a:t>
          </a:r>
        </a:p>
        <a:p>
          <a:pPr algn="dist" rtl="0">
            <a:defRPr sz="1000"/>
          </a:pPr>
          <a:r>
            <a:rPr lang="zh-TW" altLang="en-US" sz="1400" b="0" i="0" u="none" strike="noStrike" baseline="0">
              <a:solidFill>
                <a:srgbClr val="000000"/>
              </a:solidFill>
              <a:latin typeface="華康中黑體"/>
              <a:ea typeface="華康中黑體"/>
            </a:rPr>
            <a:t>年年</a:t>
          </a:r>
        </a:p>
        <a:p>
          <a:pPr algn="dist" rtl="0">
            <a:defRPr sz="1000"/>
          </a:pPr>
          <a:r>
            <a:rPr lang="zh-TW" altLang="en-US" sz="1400" b="0" i="0" u="none" strike="noStrike" baseline="0">
              <a:solidFill>
                <a:srgbClr val="000000"/>
              </a:solidFill>
              <a:latin typeface="華康中黑體"/>
              <a:ea typeface="華康中黑體"/>
            </a:rPr>
            <a:t>以未</a:t>
          </a:r>
        </a:p>
        <a:p>
          <a:pPr algn="dist"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17" name="文字 13">
          <a:extLst>
            <a:ext uri="{FF2B5EF4-FFF2-40B4-BE49-F238E27FC236}">
              <a16:creationId xmlns:a16="http://schemas.microsoft.com/office/drawing/2014/main" id="{00000000-0008-0000-1600-000011000000}"/>
            </a:ext>
          </a:extLst>
        </xdr:cNvPr>
        <xdr:cNvSpPr txBox="1">
          <a:spLocks noChangeArrowheads="1"/>
        </xdr:cNvSpPr>
      </xdr:nvSpPr>
      <xdr:spPr bwMode="auto">
        <a:xfrm>
          <a:off x="3149600" y="71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五七</a:t>
          </a:r>
        </a:p>
        <a:p>
          <a:pPr algn="ctr" rtl="0">
            <a:defRPr sz="1000"/>
          </a:pPr>
          <a:r>
            <a:rPr lang="zh-TW" altLang="en-US" sz="1400" b="0" i="0" u="none" strike="noStrike" baseline="0">
              <a:solidFill>
                <a:srgbClr val="000000"/>
              </a:solidFill>
              <a:latin typeface="華康中黑體"/>
              <a:ea typeface="華康中黑體"/>
            </a:rPr>
            <a:t>年年</a:t>
          </a:r>
        </a:p>
        <a:p>
          <a:pPr algn="ctr" rtl="0">
            <a:defRPr sz="1000"/>
          </a:pPr>
          <a:r>
            <a:rPr lang="zh-TW" altLang="en-US" sz="1400" b="0" i="0" u="none" strike="noStrike" baseline="0">
              <a:solidFill>
                <a:srgbClr val="000000"/>
              </a:solidFill>
              <a:latin typeface="華康中黑體"/>
              <a:ea typeface="華康中黑體"/>
            </a:rPr>
            <a:t>以未</a:t>
          </a:r>
        </a:p>
        <a:p>
          <a:pPr algn="ctr"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18" name="文字 14">
          <a:extLst>
            <a:ext uri="{FF2B5EF4-FFF2-40B4-BE49-F238E27FC236}">
              <a16:creationId xmlns:a16="http://schemas.microsoft.com/office/drawing/2014/main" id="{00000000-0008-0000-1600-000012000000}"/>
            </a:ext>
          </a:extLst>
        </xdr:cNvPr>
        <xdr:cNvSpPr txBox="1">
          <a:spLocks noChangeArrowheads="1"/>
        </xdr:cNvSpPr>
      </xdr:nvSpPr>
      <xdr:spPr bwMode="auto">
        <a:xfrm>
          <a:off x="3149600" y="71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七十</a:t>
          </a:r>
        </a:p>
        <a:p>
          <a:pPr algn="ctr" rtl="0">
            <a:defRPr sz="1000"/>
          </a:pPr>
          <a:r>
            <a:rPr lang="zh-TW" altLang="en-US" sz="1400" b="0" i="0" u="none" strike="noStrike" baseline="0">
              <a:solidFill>
                <a:srgbClr val="000000"/>
              </a:solidFill>
              <a:latin typeface="華康中黑體"/>
              <a:ea typeface="華康中黑體"/>
            </a:rPr>
            <a:t>年年</a:t>
          </a:r>
        </a:p>
        <a:p>
          <a:pPr algn="ctr" rtl="0">
            <a:defRPr sz="1000"/>
          </a:pPr>
          <a:r>
            <a:rPr lang="zh-TW" altLang="en-US" sz="1400" b="0" i="0" u="none" strike="noStrike" baseline="0">
              <a:solidFill>
                <a:srgbClr val="000000"/>
              </a:solidFill>
              <a:latin typeface="華康中黑體"/>
              <a:ea typeface="華康中黑體"/>
            </a:rPr>
            <a:t>以未</a:t>
          </a:r>
        </a:p>
        <a:p>
          <a:pPr algn="ctr"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19" name="文字 16">
          <a:extLst>
            <a:ext uri="{FF2B5EF4-FFF2-40B4-BE49-F238E27FC236}">
              <a16:creationId xmlns:a16="http://schemas.microsoft.com/office/drawing/2014/main" id="{00000000-0008-0000-1600-000013000000}"/>
            </a:ext>
          </a:extLst>
        </xdr:cNvPr>
        <xdr:cNvSpPr txBox="1">
          <a:spLocks noChangeArrowheads="1"/>
        </xdr:cNvSpPr>
      </xdr:nvSpPr>
      <xdr:spPr bwMode="auto">
        <a:xfrm>
          <a:off x="3149600" y="71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逾</a:t>
          </a:r>
        </a:p>
        <a:p>
          <a:pPr algn="dist" rtl="0">
            <a:defRPr sz="1000"/>
          </a:pPr>
          <a:r>
            <a:rPr lang="zh-TW" altLang="en-US" sz="1400" b="0" i="0" u="none" strike="noStrike" baseline="0">
              <a:solidFill>
                <a:srgbClr val="000000"/>
              </a:solidFill>
              <a:latin typeface="華康中黑體"/>
              <a:ea typeface="華康中黑體"/>
            </a:rPr>
            <a:t>十</a:t>
          </a:r>
        </a:p>
        <a:p>
          <a:pPr algn="dist" rtl="0">
            <a:defRPr sz="1000"/>
          </a:pPr>
          <a:r>
            <a:rPr lang="zh-TW" altLang="en-US" sz="1400" b="0" i="0" u="none" strike="noStrike" baseline="0">
              <a:solidFill>
                <a:srgbClr val="000000"/>
              </a:solidFill>
              <a:latin typeface="華康中黑體"/>
              <a:ea typeface="華康中黑體"/>
            </a:rPr>
            <a:t>五</a:t>
          </a:r>
        </a:p>
        <a:p>
          <a:pPr algn="dist" rtl="0">
            <a:defRPr sz="1000"/>
          </a:pPr>
          <a:r>
            <a:rPr lang="zh-TW" altLang="en-US" sz="1400" b="0" i="0" u="none" strike="noStrike" baseline="0">
              <a:solidFill>
                <a:srgbClr val="000000"/>
              </a:solidFill>
              <a:latin typeface="華康中黑體"/>
              <a:ea typeface="華康中黑體"/>
            </a:rPr>
            <a:t>年</a:t>
          </a:r>
          <a:endParaRPr lang="zh-TW"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180975</xdr:colOff>
      <xdr:row>2</xdr:row>
      <xdr:rowOff>0</xdr:rowOff>
    </xdr:from>
    <xdr:to>
      <xdr:col>1</xdr:col>
      <xdr:colOff>381000</xdr:colOff>
      <xdr:row>2</xdr:row>
      <xdr:rowOff>0</xdr:rowOff>
    </xdr:to>
    <xdr:sp macro="" textlink="">
      <xdr:nvSpPr>
        <xdr:cNvPr id="2" name="Text Box 1">
          <a:extLst>
            <a:ext uri="{FF2B5EF4-FFF2-40B4-BE49-F238E27FC236}">
              <a16:creationId xmlns:a16="http://schemas.microsoft.com/office/drawing/2014/main" id="{00000000-0008-0000-1800-000002000000}"/>
            </a:ext>
          </a:extLst>
        </xdr:cNvPr>
        <xdr:cNvSpPr txBox="1">
          <a:spLocks noChangeArrowheads="1"/>
        </xdr:cNvSpPr>
      </xdr:nvSpPr>
      <xdr:spPr bwMode="auto">
        <a:xfrm>
          <a:off x="650875" y="8890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3" name="AutoShape 2">
          <a:extLst>
            <a:ext uri="{FF2B5EF4-FFF2-40B4-BE49-F238E27FC236}">
              <a16:creationId xmlns:a16="http://schemas.microsoft.com/office/drawing/2014/main" id="{00000000-0008-0000-1800-000003000000}"/>
            </a:ext>
          </a:extLst>
        </xdr:cNvPr>
        <xdr:cNvSpPr>
          <a:spLocks/>
        </xdr:cNvSpPr>
      </xdr:nvSpPr>
      <xdr:spPr bwMode="auto">
        <a:xfrm>
          <a:off x="854075" y="889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2</xdr:row>
      <xdr:rowOff>0</xdr:rowOff>
    </xdr:from>
    <xdr:to>
      <xdr:col>1</xdr:col>
      <xdr:colOff>381000</xdr:colOff>
      <xdr:row>2</xdr:row>
      <xdr:rowOff>0</xdr:rowOff>
    </xdr:to>
    <xdr:sp macro="" textlink="">
      <xdr:nvSpPr>
        <xdr:cNvPr id="4" name="Text Box 3">
          <a:extLst>
            <a:ext uri="{FF2B5EF4-FFF2-40B4-BE49-F238E27FC236}">
              <a16:creationId xmlns:a16="http://schemas.microsoft.com/office/drawing/2014/main" id="{00000000-0008-0000-1800-000004000000}"/>
            </a:ext>
          </a:extLst>
        </xdr:cNvPr>
        <xdr:cNvSpPr txBox="1">
          <a:spLocks noChangeArrowheads="1"/>
        </xdr:cNvSpPr>
      </xdr:nvSpPr>
      <xdr:spPr bwMode="auto">
        <a:xfrm>
          <a:off x="650875" y="8890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5" name="AutoShape 4">
          <a:extLst>
            <a:ext uri="{FF2B5EF4-FFF2-40B4-BE49-F238E27FC236}">
              <a16:creationId xmlns:a16="http://schemas.microsoft.com/office/drawing/2014/main" id="{00000000-0008-0000-1800-000005000000}"/>
            </a:ext>
          </a:extLst>
        </xdr:cNvPr>
        <xdr:cNvSpPr>
          <a:spLocks/>
        </xdr:cNvSpPr>
      </xdr:nvSpPr>
      <xdr:spPr bwMode="auto">
        <a:xfrm>
          <a:off x="854075" y="889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104775</xdr:colOff>
      <xdr:row>2</xdr:row>
      <xdr:rowOff>0</xdr:rowOff>
    </xdr:from>
    <xdr:to>
      <xdr:col>1</xdr:col>
      <xdr:colOff>381000</xdr:colOff>
      <xdr:row>2</xdr:row>
      <xdr:rowOff>0</xdr:rowOff>
    </xdr:to>
    <xdr:sp macro="" textlink="">
      <xdr:nvSpPr>
        <xdr:cNvPr id="6" name="Text Box 5">
          <a:extLst>
            <a:ext uri="{FF2B5EF4-FFF2-40B4-BE49-F238E27FC236}">
              <a16:creationId xmlns:a16="http://schemas.microsoft.com/office/drawing/2014/main" id="{00000000-0008-0000-1800-000006000000}"/>
            </a:ext>
          </a:extLst>
        </xdr:cNvPr>
        <xdr:cNvSpPr txBox="1">
          <a:spLocks noChangeArrowheads="1"/>
        </xdr:cNvSpPr>
      </xdr:nvSpPr>
      <xdr:spPr bwMode="auto">
        <a:xfrm>
          <a:off x="574675" y="88900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609600</xdr:colOff>
      <xdr:row>2</xdr:row>
      <xdr:rowOff>0</xdr:rowOff>
    </xdr:from>
    <xdr:to>
      <xdr:col>1</xdr:col>
      <xdr:colOff>381000</xdr:colOff>
      <xdr:row>2</xdr:row>
      <xdr:rowOff>0</xdr:rowOff>
    </xdr:to>
    <xdr:sp macro="" textlink="">
      <xdr:nvSpPr>
        <xdr:cNvPr id="7" name="AutoShape 6">
          <a:extLst>
            <a:ext uri="{FF2B5EF4-FFF2-40B4-BE49-F238E27FC236}">
              <a16:creationId xmlns:a16="http://schemas.microsoft.com/office/drawing/2014/main" id="{00000000-0008-0000-1800-000007000000}"/>
            </a:ext>
          </a:extLst>
        </xdr:cNvPr>
        <xdr:cNvSpPr>
          <a:spLocks/>
        </xdr:cNvSpPr>
      </xdr:nvSpPr>
      <xdr:spPr bwMode="auto">
        <a:xfrm>
          <a:off x="850900" y="889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2</xdr:row>
      <xdr:rowOff>0</xdr:rowOff>
    </xdr:from>
    <xdr:to>
      <xdr:col>1</xdr:col>
      <xdr:colOff>381000</xdr:colOff>
      <xdr:row>2</xdr:row>
      <xdr:rowOff>0</xdr:rowOff>
    </xdr:to>
    <xdr:sp macro="" textlink="">
      <xdr:nvSpPr>
        <xdr:cNvPr id="8" name="Text Box 7">
          <a:extLst>
            <a:ext uri="{FF2B5EF4-FFF2-40B4-BE49-F238E27FC236}">
              <a16:creationId xmlns:a16="http://schemas.microsoft.com/office/drawing/2014/main" id="{00000000-0008-0000-1800-000008000000}"/>
            </a:ext>
          </a:extLst>
        </xdr:cNvPr>
        <xdr:cNvSpPr txBox="1">
          <a:spLocks noChangeArrowheads="1"/>
        </xdr:cNvSpPr>
      </xdr:nvSpPr>
      <xdr:spPr bwMode="auto">
        <a:xfrm>
          <a:off x="593725" y="88900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9" name="AutoShape 8">
          <a:extLst>
            <a:ext uri="{FF2B5EF4-FFF2-40B4-BE49-F238E27FC236}">
              <a16:creationId xmlns:a16="http://schemas.microsoft.com/office/drawing/2014/main" id="{00000000-0008-0000-1800-000009000000}"/>
            </a:ext>
          </a:extLst>
        </xdr:cNvPr>
        <xdr:cNvSpPr>
          <a:spLocks/>
        </xdr:cNvSpPr>
      </xdr:nvSpPr>
      <xdr:spPr bwMode="auto">
        <a:xfrm>
          <a:off x="854075" y="889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104775</xdr:colOff>
      <xdr:row>2</xdr:row>
      <xdr:rowOff>0</xdr:rowOff>
    </xdr:from>
    <xdr:to>
      <xdr:col>1</xdr:col>
      <xdr:colOff>381000</xdr:colOff>
      <xdr:row>2</xdr:row>
      <xdr:rowOff>0</xdr:rowOff>
    </xdr:to>
    <xdr:sp macro="" textlink="">
      <xdr:nvSpPr>
        <xdr:cNvPr id="10" name="Text Box 9">
          <a:extLst>
            <a:ext uri="{FF2B5EF4-FFF2-40B4-BE49-F238E27FC236}">
              <a16:creationId xmlns:a16="http://schemas.microsoft.com/office/drawing/2014/main" id="{00000000-0008-0000-1800-00000A000000}"/>
            </a:ext>
          </a:extLst>
        </xdr:cNvPr>
        <xdr:cNvSpPr txBox="1">
          <a:spLocks noChangeArrowheads="1"/>
        </xdr:cNvSpPr>
      </xdr:nvSpPr>
      <xdr:spPr bwMode="auto">
        <a:xfrm>
          <a:off x="574675" y="88900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11" name="Text Box 10">
          <a:extLst>
            <a:ext uri="{FF2B5EF4-FFF2-40B4-BE49-F238E27FC236}">
              <a16:creationId xmlns:a16="http://schemas.microsoft.com/office/drawing/2014/main" id="{00000000-0008-0000-1800-00000B000000}"/>
            </a:ext>
          </a:extLst>
        </xdr:cNvPr>
        <xdr:cNvSpPr txBox="1">
          <a:spLocks noChangeArrowheads="1"/>
        </xdr:cNvSpPr>
      </xdr:nvSpPr>
      <xdr:spPr bwMode="auto">
        <a:xfrm>
          <a:off x="574675" y="88900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12" name="Text Box 11">
          <a:extLst>
            <a:ext uri="{FF2B5EF4-FFF2-40B4-BE49-F238E27FC236}">
              <a16:creationId xmlns:a16="http://schemas.microsoft.com/office/drawing/2014/main" id="{00000000-0008-0000-1800-00000C000000}"/>
            </a:ext>
          </a:extLst>
        </xdr:cNvPr>
        <xdr:cNvSpPr txBox="1">
          <a:spLocks noChangeArrowheads="1"/>
        </xdr:cNvSpPr>
      </xdr:nvSpPr>
      <xdr:spPr bwMode="auto">
        <a:xfrm>
          <a:off x="574675" y="88900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76200</xdr:colOff>
      <xdr:row>2</xdr:row>
      <xdr:rowOff>0</xdr:rowOff>
    </xdr:from>
    <xdr:to>
      <xdr:col>1</xdr:col>
      <xdr:colOff>381000</xdr:colOff>
      <xdr:row>2</xdr:row>
      <xdr:rowOff>0</xdr:rowOff>
    </xdr:to>
    <xdr:sp macro="" textlink="">
      <xdr:nvSpPr>
        <xdr:cNvPr id="13" name="Text Box 12">
          <a:extLst>
            <a:ext uri="{FF2B5EF4-FFF2-40B4-BE49-F238E27FC236}">
              <a16:creationId xmlns:a16="http://schemas.microsoft.com/office/drawing/2014/main" id="{00000000-0008-0000-1800-00000D000000}"/>
            </a:ext>
          </a:extLst>
        </xdr:cNvPr>
        <xdr:cNvSpPr txBox="1">
          <a:spLocks noChangeArrowheads="1"/>
        </xdr:cNvSpPr>
      </xdr:nvSpPr>
      <xdr:spPr bwMode="auto">
        <a:xfrm>
          <a:off x="546100" y="88900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14" name="AutoShape 13">
          <a:extLst>
            <a:ext uri="{FF2B5EF4-FFF2-40B4-BE49-F238E27FC236}">
              <a16:creationId xmlns:a16="http://schemas.microsoft.com/office/drawing/2014/main" id="{00000000-0008-0000-1800-00000E000000}"/>
            </a:ext>
          </a:extLst>
        </xdr:cNvPr>
        <xdr:cNvSpPr>
          <a:spLocks/>
        </xdr:cNvSpPr>
      </xdr:nvSpPr>
      <xdr:spPr bwMode="auto">
        <a:xfrm>
          <a:off x="854075" y="889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5" name="AutoShape 14">
          <a:extLst>
            <a:ext uri="{FF2B5EF4-FFF2-40B4-BE49-F238E27FC236}">
              <a16:creationId xmlns:a16="http://schemas.microsoft.com/office/drawing/2014/main" id="{00000000-0008-0000-1800-00000F000000}"/>
            </a:ext>
          </a:extLst>
        </xdr:cNvPr>
        <xdr:cNvSpPr>
          <a:spLocks/>
        </xdr:cNvSpPr>
      </xdr:nvSpPr>
      <xdr:spPr bwMode="auto">
        <a:xfrm>
          <a:off x="854075" y="889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6" name="AutoShape 15">
          <a:extLst>
            <a:ext uri="{FF2B5EF4-FFF2-40B4-BE49-F238E27FC236}">
              <a16:creationId xmlns:a16="http://schemas.microsoft.com/office/drawing/2014/main" id="{00000000-0008-0000-1800-000010000000}"/>
            </a:ext>
          </a:extLst>
        </xdr:cNvPr>
        <xdr:cNvSpPr>
          <a:spLocks/>
        </xdr:cNvSpPr>
      </xdr:nvSpPr>
      <xdr:spPr bwMode="auto">
        <a:xfrm>
          <a:off x="854075" y="889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7" name="AutoShape 16">
          <a:extLst>
            <a:ext uri="{FF2B5EF4-FFF2-40B4-BE49-F238E27FC236}">
              <a16:creationId xmlns:a16="http://schemas.microsoft.com/office/drawing/2014/main" id="{00000000-0008-0000-1800-000011000000}"/>
            </a:ext>
          </a:extLst>
        </xdr:cNvPr>
        <xdr:cNvSpPr>
          <a:spLocks/>
        </xdr:cNvSpPr>
      </xdr:nvSpPr>
      <xdr:spPr bwMode="auto">
        <a:xfrm>
          <a:off x="854075" y="889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8" name="AutoShape 17">
          <a:extLst>
            <a:ext uri="{FF2B5EF4-FFF2-40B4-BE49-F238E27FC236}">
              <a16:creationId xmlns:a16="http://schemas.microsoft.com/office/drawing/2014/main" id="{00000000-0008-0000-1800-000012000000}"/>
            </a:ext>
          </a:extLst>
        </xdr:cNvPr>
        <xdr:cNvSpPr>
          <a:spLocks/>
        </xdr:cNvSpPr>
      </xdr:nvSpPr>
      <xdr:spPr bwMode="auto">
        <a:xfrm>
          <a:off x="854075" y="889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9" name="AutoShape 18">
          <a:extLst>
            <a:ext uri="{FF2B5EF4-FFF2-40B4-BE49-F238E27FC236}">
              <a16:creationId xmlns:a16="http://schemas.microsoft.com/office/drawing/2014/main" id="{00000000-0008-0000-1800-000013000000}"/>
            </a:ext>
          </a:extLst>
        </xdr:cNvPr>
        <xdr:cNvSpPr>
          <a:spLocks/>
        </xdr:cNvSpPr>
      </xdr:nvSpPr>
      <xdr:spPr bwMode="auto">
        <a:xfrm>
          <a:off x="854075" y="889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20" name="AutoShape 19">
          <a:extLst>
            <a:ext uri="{FF2B5EF4-FFF2-40B4-BE49-F238E27FC236}">
              <a16:creationId xmlns:a16="http://schemas.microsoft.com/office/drawing/2014/main" id="{00000000-0008-0000-1800-000014000000}"/>
            </a:ext>
          </a:extLst>
        </xdr:cNvPr>
        <xdr:cNvSpPr>
          <a:spLocks/>
        </xdr:cNvSpPr>
      </xdr:nvSpPr>
      <xdr:spPr bwMode="auto">
        <a:xfrm>
          <a:off x="854075" y="889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21" name="AutoShape 20">
          <a:extLst>
            <a:ext uri="{FF2B5EF4-FFF2-40B4-BE49-F238E27FC236}">
              <a16:creationId xmlns:a16="http://schemas.microsoft.com/office/drawing/2014/main" id="{00000000-0008-0000-1800-000015000000}"/>
            </a:ext>
          </a:extLst>
        </xdr:cNvPr>
        <xdr:cNvSpPr>
          <a:spLocks/>
        </xdr:cNvSpPr>
      </xdr:nvSpPr>
      <xdr:spPr bwMode="auto">
        <a:xfrm>
          <a:off x="854075" y="889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22" name="AutoShape 21">
          <a:extLst>
            <a:ext uri="{FF2B5EF4-FFF2-40B4-BE49-F238E27FC236}">
              <a16:creationId xmlns:a16="http://schemas.microsoft.com/office/drawing/2014/main" id="{00000000-0008-0000-1800-000016000000}"/>
            </a:ext>
          </a:extLst>
        </xdr:cNvPr>
        <xdr:cNvSpPr>
          <a:spLocks/>
        </xdr:cNvSpPr>
      </xdr:nvSpPr>
      <xdr:spPr bwMode="auto">
        <a:xfrm>
          <a:off x="854075" y="889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133350</xdr:colOff>
      <xdr:row>2</xdr:row>
      <xdr:rowOff>0</xdr:rowOff>
    </xdr:from>
    <xdr:to>
      <xdr:col>1</xdr:col>
      <xdr:colOff>381000</xdr:colOff>
      <xdr:row>2</xdr:row>
      <xdr:rowOff>0</xdr:rowOff>
    </xdr:to>
    <xdr:sp macro="" textlink="">
      <xdr:nvSpPr>
        <xdr:cNvPr id="23" name="Text Box 23">
          <a:extLst>
            <a:ext uri="{FF2B5EF4-FFF2-40B4-BE49-F238E27FC236}">
              <a16:creationId xmlns:a16="http://schemas.microsoft.com/office/drawing/2014/main" id="{00000000-0008-0000-1800-000017000000}"/>
            </a:ext>
          </a:extLst>
        </xdr:cNvPr>
        <xdr:cNvSpPr txBox="1">
          <a:spLocks noChangeArrowheads="1"/>
        </xdr:cNvSpPr>
      </xdr:nvSpPr>
      <xdr:spPr bwMode="auto">
        <a:xfrm>
          <a:off x="603250" y="88900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24" name="Text Box 24">
          <a:extLst>
            <a:ext uri="{FF2B5EF4-FFF2-40B4-BE49-F238E27FC236}">
              <a16:creationId xmlns:a16="http://schemas.microsoft.com/office/drawing/2014/main" id="{00000000-0008-0000-1800-000018000000}"/>
            </a:ext>
          </a:extLst>
        </xdr:cNvPr>
        <xdr:cNvSpPr txBox="1">
          <a:spLocks noChangeArrowheads="1"/>
        </xdr:cNvSpPr>
      </xdr:nvSpPr>
      <xdr:spPr bwMode="auto">
        <a:xfrm>
          <a:off x="574675" y="88900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25" name="Text Box 25">
          <a:extLst>
            <a:ext uri="{FF2B5EF4-FFF2-40B4-BE49-F238E27FC236}">
              <a16:creationId xmlns:a16="http://schemas.microsoft.com/office/drawing/2014/main" id="{00000000-0008-0000-1800-000019000000}"/>
            </a:ext>
          </a:extLst>
        </xdr:cNvPr>
        <xdr:cNvSpPr txBox="1">
          <a:spLocks noChangeArrowheads="1"/>
        </xdr:cNvSpPr>
      </xdr:nvSpPr>
      <xdr:spPr bwMode="auto">
        <a:xfrm>
          <a:off x="574675" y="88900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26" name="Text Box 26">
          <a:extLst>
            <a:ext uri="{FF2B5EF4-FFF2-40B4-BE49-F238E27FC236}">
              <a16:creationId xmlns:a16="http://schemas.microsoft.com/office/drawing/2014/main" id="{00000000-0008-0000-1800-00001A000000}"/>
            </a:ext>
          </a:extLst>
        </xdr:cNvPr>
        <xdr:cNvSpPr txBox="1">
          <a:spLocks noChangeArrowheads="1"/>
        </xdr:cNvSpPr>
      </xdr:nvSpPr>
      <xdr:spPr bwMode="auto">
        <a:xfrm>
          <a:off x="574675" y="88900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22</xdr:row>
      <xdr:rowOff>0</xdr:rowOff>
    </xdr:from>
    <xdr:to>
      <xdr:col>1</xdr:col>
      <xdr:colOff>381000</xdr:colOff>
      <xdr:row>22</xdr:row>
      <xdr:rowOff>0</xdr:rowOff>
    </xdr:to>
    <xdr:sp macro="" textlink="">
      <xdr:nvSpPr>
        <xdr:cNvPr id="27" name="AutoShape 32">
          <a:extLst>
            <a:ext uri="{FF2B5EF4-FFF2-40B4-BE49-F238E27FC236}">
              <a16:creationId xmlns:a16="http://schemas.microsoft.com/office/drawing/2014/main" id="{00000000-0008-0000-1800-00001B000000}"/>
            </a:ext>
          </a:extLst>
        </xdr:cNvPr>
        <xdr:cNvSpPr>
          <a:spLocks/>
        </xdr:cNvSpPr>
      </xdr:nvSpPr>
      <xdr:spPr bwMode="auto">
        <a:xfrm>
          <a:off x="854075" y="5461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0</xdr:colOff>
      <xdr:row>4</xdr:row>
      <xdr:rowOff>238125</xdr:rowOff>
    </xdr:to>
    <xdr:sp macro="" textlink="">
      <xdr:nvSpPr>
        <xdr:cNvPr id="2" name="Text Box 1">
          <a:extLst>
            <a:ext uri="{FF2B5EF4-FFF2-40B4-BE49-F238E27FC236}">
              <a16:creationId xmlns:a16="http://schemas.microsoft.com/office/drawing/2014/main" id="{00000000-0008-0000-1A00-000002000000}"/>
            </a:ext>
          </a:extLst>
        </xdr:cNvPr>
        <xdr:cNvSpPr txBox="1">
          <a:spLocks noChangeArrowheads="1"/>
        </xdr:cNvSpPr>
      </xdr:nvSpPr>
      <xdr:spPr bwMode="auto">
        <a:xfrm>
          <a:off x="800100" y="762000"/>
          <a:ext cx="0" cy="187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0</xdr:colOff>
      <xdr:row>4</xdr:row>
      <xdr:rowOff>238125</xdr:rowOff>
    </xdr:to>
    <xdr:sp macro="" textlink="">
      <xdr:nvSpPr>
        <xdr:cNvPr id="2" name="Text Box 1">
          <a:extLst>
            <a:ext uri="{FF2B5EF4-FFF2-40B4-BE49-F238E27FC236}">
              <a16:creationId xmlns:a16="http://schemas.microsoft.com/office/drawing/2014/main" id="{00000000-0008-0000-1B00-000002000000}"/>
            </a:ext>
          </a:extLst>
        </xdr:cNvPr>
        <xdr:cNvSpPr txBox="1">
          <a:spLocks noChangeArrowheads="1"/>
        </xdr:cNvSpPr>
      </xdr:nvSpPr>
      <xdr:spPr bwMode="auto">
        <a:xfrm>
          <a:off x="2933700" y="1117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4</xdr:row>
      <xdr:rowOff>0</xdr:rowOff>
    </xdr:from>
    <xdr:to>
      <xdr:col>1</xdr:col>
      <xdr:colOff>0</xdr:colOff>
      <xdr:row>4</xdr:row>
      <xdr:rowOff>238125</xdr:rowOff>
    </xdr:to>
    <xdr:sp macro="" textlink="">
      <xdr:nvSpPr>
        <xdr:cNvPr id="3" name="Text Box 1">
          <a:extLst>
            <a:ext uri="{FF2B5EF4-FFF2-40B4-BE49-F238E27FC236}">
              <a16:creationId xmlns:a16="http://schemas.microsoft.com/office/drawing/2014/main" id="{00000000-0008-0000-1B00-000003000000}"/>
            </a:ext>
          </a:extLst>
        </xdr:cNvPr>
        <xdr:cNvSpPr txBox="1">
          <a:spLocks noChangeArrowheads="1"/>
        </xdr:cNvSpPr>
      </xdr:nvSpPr>
      <xdr:spPr bwMode="auto">
        <a:xfrm>
          <a:off x="2933700" y="1117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0</xdr:colOff>
      <xdr:row>4</xdr:row>
      <xdr:rowOff>238125</xdr:rowOff>
    </xdr:to>
    <xdr:sp macro="" textlink="">
      <xdr:nvSpPr>
        <xdr:cNvPr id="2" name="Text Box 1">
          <a:extLst>
            <a:ext uri="{FF2B5EF4-FFF2-40B4-BE49-F238E27FC236}">
              <a16:creationId xmlns:a16="http://schemas.microsoft.com/office/drawing/2014/main" id="{00000000-0008-0000-1C00-000002000000}"/>
            </a:ext>
          </a:extLst>
        </xdr:cNvPr>
        <xdr:cNvSpPr txBox="1">
          <a:spLocks noChangeArrowheads="1"/>
        </xdr:cNvSpPr>
      </xdr:nvSpPr>
      <xdr:spPr bwMode="auto">
        <a:xfrm>
          <a:off x="2070100" y="1117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4</xdr:row>
      <xdr:rowOff>0</xdr:rowOff>
    </xdr:from>
    <xdr:to>
      <xdr:col>1</xdr:col>
      <xdr:colOff>0</xdr:colOff>
      <xdr:row>4</xdr:row>
      <xdr:rowOff>238125</xdr:rowOff>
    </xdr:to>
    <xdr:sp macro="" textlink="">
      <xdr:nvSpPr>
        <xdr:cNvPr id="3" name="Text Box 1">
          <a:extLst>
            <a:ext uri="{FF2B5EF4-FFF2-40B4-BE49-F238E27FC236}">
              <a16:creationId xmlns:a16="http://schemas.microsoft.com/office/drawing/2014/main" id="{00000000-0008-0000-1C00-000003000000}"/>
            </a:ext>
          </a:extLst>
        </xdr:cNvPr>
        <xdr:cNvSpPr txBox="1">
          <a:spLocks noChangeArrowheads="1"/>
        </xdr:cNvSpPr>
      </xdr:nvSpPr>
      <xdr:spPr bwMode="auto">
        <a:xfrm>
          <a:off x="2070100" y="1117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180975</xdr:colOff>
      <xdr:row>3</xdr:row>
      <xdr:rowOff>0</xdr:rowOff>
    </xdr:from>
    <xdr:to>
      <xdr:col>0</xdr:col>
      <xdr:colOff>390525</xdr:colOff>
      <xdr:row>3</xdr:row>
      <xdr:rowOff>0</xdr:rowOff>
    </xdr:to>
    <xdr:sp macro="" textlink="">
      <xdr:nvSpPr>
        <xdr:cNvPr id="92" name="Text Box 1">
          <a:extLst>
            <a:ext uri="{FF2B5EF4-FFF2-40B4-BE49-F238E27FC236}">
              <a16:creationId xmlns:a16="http://schemas.microsoft.com/office/drawing/2014/main" id="{00000000-0008-0000-2000-00005C000000}"/>
            </a:ext>
          </a:extLst>
        </xdr:cNvPr>
        <xdr:cNvSpPr txBox="1">
          <a:spLocks noChangeArrowheads="1"/>
        </xdr:cNvSpPr>
      </xdr:nvSpPr>
      <xdr:spPr bwMode="auto">
        <a:xfrm>
          <a:off x="180975" y="114300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93" name="AutoShape 2">
          <a:extLst>
            <a:ext uri="{FF2B5EF4-FFF2-40B4-BE49-F238E27FC236}">
              <a16:creationId xmlns:a16="http://schemas.microsoft.com/office/drawing/2014/main" id="{00000000-0008-0000-2000-00005D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66675</xdr:colOff>
      <xdr:row>3</xdr:row>
      <xdr:rowOff>0</xdr:rowOff>
    </xdr:from>
    <xdr:to>
      <xdr:col>0</xdr:col>
      <xdr:colOff>390525</xdr:colOff>
      <xdr:row>3</xdr:row>
      <xdr:rowOff>0</xdr:rowOff>
    </xdr:to>
    <xdr:sp macro="" textlink="">
      <xdr:nvSpPr>
        <xdr:cNvPr id="94" name="Text Box 3">
          <a:extLst>
            <a:ext uri="{FF2B5EF4-FFF2-40B4-BE49-F238E27FC236}">
              <a16:creationId xmlns:a16="http://schemas.microsoft.com/office/drawing/2014/main" id="{00000000-0008-0000-2000-00005E000000}"/>
            </a:ext>
          </a:extLst>
        </xdr:cNvPr>
        <xdr:cNvSpPr txBox="1">
          <a:spLocks noChangeArrowheads="1"/>
        </xdr:cNvSpPr>
      </xdr:nvSpPr>
      <xdr:spPr bwMode="auto">
        <a:xfrm>
          <a:off x="66675" y="11430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95" name="AutoShape 4">
          <a:extLst>
            <a:ext uri="{FF2B5EF4-FFF2-40B4-BE49-F238E27FC236}">
              <a16:creationId xmlns:a16="http://schemas.microsoft.com/office/drawing/2014/main" id="{00000000-0008-0000-2000-00005F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76200</xdr:colOff>
      <xdr:row>3</xdr:row>
      <xdr:rowOff>0</xdr:rowOff>
    </xdr:from>
    <xdr:to>
      <xdr:col>0</xdr:col>
      <xdr:colOff>390525</xdr:colOff>
      <xdr:row>3</xdr:row>
      <xdr:rowOff>0</xdr:rowOff>
    </xdr:to>
    <xdr:sp macro="" textlink="">
      <xdr:nvSpPr>
        <xdr:cNvPr id="96" name="Text Box 5">
          <a:extLst>
            <a:ext uri="{FF2B5EF4-FFF2-40B4-BE49-F238E27FC236}">
              <a16:creationId xmlns:a16="http://schemas.microsoft.com/office/drawing/2014/main" id="{00000000-0008-0000-2000-000060000000}"/>
            </a:ext>
          </a:extLst>
        </xdr:cNvPr>
        <xdr:cNvSpPr txBox="1">
          <a:spLocks noChangeArrowheads="1"/>
        </xdr:cNvSpPr>
      </xdr:nvSpPr>
      <xdr:spPr bwMode="auto">
        <a:xfrm>
          <a:off x="76200" y="1143000"/>
          <a:ext cx="3143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97" name="AutoShape 6">
          <a:extLst>
            <a:ext uri="{FF2B5EF4-FFF2-40B4-BE49-F238E27FC236}">
              <a16:creationId xmlns:a16="http://schemas.microsoft.com/office/drawing/2014/main" id="{00000000-0008-0000-2000-000061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76200</xdr:colOff>
      <xdr:row>3</xdr:row>
      <xdr:rowOff>0</xdr:rowOff>
    </xdr:from>
    <xdr:to>
      <xdr:col>0</xdr:col>
      <xdr:colOff>390525</xdr:colOff>
      <xdr:row>3</xdr:row>
      <xdr:rowOff>0</xdr:rowOff>
    </xdr:to>
    <xdr:sp macro="" textlink="">
      <xdr:nvSpPr>
        <xdr:cNvPr id="98" name="Text Box 7">
          <a:extLst>
            <a:ext uri="{FF2B5EF4-FFF2-40B4-BE49-F238E27FC236}">
              <a16:creationId xmlns:a16="http://schemas.microsoft.com/office/drawing/2014/main" id="{00000000-0008-0000-2000-000062000000}"/>
            </a:ext>
          </a:extLst>
        </xdr:cNvPr>
        <xdr:cNvSpPr txBox="1">
          <a:spLocks noChangeArrowheads="1"/>
        </xdr:cNvSpPr>
      </xdr:nvSpPr>
      <xdr:spPr bwMode="auto">
        <a:xfrm>
          <a:off x="76200" y="1143000"/>
          <a:ext cx="3143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99" name="AutoShape 8">
          <a:extLst>
            <a:ext uri="{FF2B5EF4-FFF2-40B4-BE49-F238E27FC236}">
              <a16:creationId xmlns:a16="http://schemas.microsoft.com/office/drawing/2014/main" id="{00000000-0008-0000-2000-000063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95250</xdr:colOff>
      <xdr:row>3</xdr:row>
      <xdr:rowOff>0</xdr:rowOff>
    </xdr:from>
    <xdr:to>
      <xdr:col>0</xdr:col>
      <xdr:colOff>390525</xdr:colOff>
      <xdr:row>3</xdr:row>
      <xdr:rowOff>0</xdr:rowOff>
    </xdr:to>
    <xdr:sp macro="" textlink="">
      <xdr:nvSpPr>
        <xdr:cNvPr id="100" name="Text Box 9">
          <a:extLst>
            <a:ext uri="{FF2B5EF4-FFF2-40B4-BE49-F238E27FC236}">
              <a16:creationId xmlns:a16="http://schemas.microsoft.com/office/drawing/2014/main" id="{00000000-0008-0000-2000-000064000000}"/>
            </a:ext>
          </a:extLst>
        </xdr:cNvPr>
        <xdr:cNvSpPr txBox="1">
          <a:spLocks noChangeArrowheads="1"/>
        </xdr:cNvSpPr>
      </xdr:nvSpPr>
      <xdr:spPr bwMode="auto">
        <a:xfrm>
          <a:off x="95250" y="114300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01" name="AutoShape 10">
          <a:extLst>
            <a:ext uri="{FF2B5EF4-FFF2-40B4-BE49-F238E27FC236}">
              <a16:creationId xmlns:a16="http://schemas.microsoft.com/office/drawing/2014/main" id="{00000000-0008-0000-2000-000065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57150</xdr:colOff>
      <xdr:row>3</xdr:row>
      <xdr:rowOff>0</xdr:rowOff>
    </xdr:from>
    <xdr:to>
      <xdr:col>0</xdr:col>
      <xdr:colOff>390525</xdr:colOff>
      <xdr:row>3</xdr:row>
      <xdr:rowOff>0</xdr:rowOff>
    </xdr:to>
    <xdr:sp macro="" textlink="">
      <xdr:nvSpPr>
        <xdr:cNvPr id="102" name="Text Box 11">
          <a:extLst>
            <a:ext uri="{FF2B5EF4-FFF2-40B4-BE49-F238E27FC236}">
              <a16:creationId xmlns:a16="http://schemas.microsoft.com/office/drawing/2014/main" id="{00000000-0008-0000-2000-000066000000}"/>
            </a:ext>
          </a:extLst>
        </xdr:cNvPr>
        <xdr:cNvSpPr txBox="1">
          <a:spLocks noChangeArrowheads="1"/>
        </xdr:cNvSpPr>
      </xdr:nvSpPr>
      <xdr:spPr bwMode="auto">
        <a:xfrm>
          <a:off x="57150" y="1143000"/>
          <a:ext cx="333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03" name="AutoShape 12">
          <a:extLst>
            <a:ext uri="{FF2B5EF4-FFF2-40B4-BE49-F238E27FC236}">
              <a16:creationId xmlns:a16="http://schemas.microsoft.com/office/drawing/2014/main" id="{00000000-0008-0000-2000-000067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600075</xdr:colOff>
      <xdr:row>3</xdr:row>
      <xdr:rowOff>0</xdr:rowOff>
    </xdr:from>
    <xdr:to>
      <xdr:col>0</xdr:col>
      <xdr:colOff>390525</xdr:colOff>
      <xdr:row>3</xdr:row>
      <xdr:rowOff>0</xdr:rowOff>
    </xdr:to>
    <xdr:sp macro="" textlink="">
      <xdr:nvSpPr>
        <xdr:cNvPr id="104" name="AutoShape 13">
          <a:extLst>
            <a:ext uri="{FF2B5EF4-FFF2-40B4-BE49-F238E27FC236}">
              <a16:creationId xmlns:a16="http://schemas.microsoft.com/office/drawing/2014/main" id="{00000000-0008-0000-2000-000068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105" name="Text Box 14">
          <a:extLst>
            <a:ext uri="{FF2B5EF4-FFF2-40B4-BE49-F238E27FC236}">
              <a16:creationId xmlns:a16="http://schemas.microsoft.com/office/drawing/2014/main" id="{00000000-0008-0000-2000-000069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06" name="AutoShape 15">
          <a:extLst>
            <a:ext uri="{FF2B5EF4-FFF2-40B4-BE49-F238E27FC236}">
              <a16:creationId xmlns:a16="http://schemas.microsoft.com/office/drawing/2014/main" id="{00000000-0008-0000-2000-00006A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95250</xdr:colOff>
      <xdr:row>3</xdr:row>
      <xdr:rowOff>0</xdr:rowOff>
    </xdr:from>
    <xdr:to>
      <xdr:col>0</xdr:col>
      <xdr:colOff>390525</xdr:colOff>
      <xdr:row>3</xdr:row>
      <xdr:rowOff>0</xdr:rowOff>
    </xdr:to>
    <xdr:sp macro="" textlink="">
      <xdr:nvSpPr>
        <xdr:cNvPr id="107" name="Text Box 16">
          <a:extLst>
            <a:ext uri="{FF2B5EF4-FFF2-40B4-BE49-F238E27FC236}">
              <a16:creationId xmlns:a16="http://schemas.microsoft.com/office/drawing/2014/main" id="{00000000-0008-0000-2000-00006B000000}"/>
            </a:ext>
          </a:extLst>
        </xdr:cNvPr>
        <xdr:cNvSpPr txBox="1">
          <a:spLocks noChangeArrowheads="1"/>
        </xdr:cNvSpPr>
      </xdr:nvSpPr>
      <xdr:spPr bwMode="auto">
        <a:xfrm>
          <a:off x="95250" y="114300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08" name="AutoShape 17">
          <a:extLst>
            <a:ext uri="{FF2B5EF4-FFF2-40B4-BE49-F238E27FC236}">
              <a16:creationId xmlns:a16="http://schemas.microsoft.com/office/drawing/2014/main" id="{00000000-0008-0000-2000-00006C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609600</xdr:colOff>
      <xdr:row>3</xdr:row>
      <xdr:rowOff>0</xdr:rowOff>
    </xdr:from>
    <xdr:to>
      <xdr:col>0</xdr:col>
      <xdr:colOff>390525</xdr:colOff>
      <xdr:row>3</xdr:row>
      <xdr:rowOff>0</xdr:rowOff>
    </xdr:to>
    <xdr:sp macro="" textlink="">
      <xdr:nvSpPr>
        <xdr:cNvPr id="109" name="AutoShape 18">
          <a:extLst>
            <a:ext uri="{FF2B5EF4-FFF2-40B4-BE49-F238E27FC236}">
              <a16:creationId xmlns:a16="http://schemas.microsoft.com/office/drawing/2014/main" id="{00000000-0008-0000-2000-00006D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110" name="Text Box 19">
          <a:extLst>
            <a:ext uri="{FF2B5EF4-FFF2-40B4-BE49-F238E27FC236}">
              <a16:creationId xmlns:a16="http://schemas.microsoft.com/office/drawing/2014/main" id="{00000000-0008-0000-2000-00006E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609600</xdr:colOff>
      <xdr:row>3</xdr:row>
      <xdr:rowOff>0</xdr:rowOff>
    </xdr:from>
    <xdr:to>
      <xdr:col>0</xdr:col>
      <xdr:colOff>390525</xdr:colOff>
      <xdr:row>3</xdr:row>
      <xdr:rowOff>0</xdr:rowOff>
    </xdr:to>
    <xdr:sp macro="" textlink="">
      <xdr:nvSpPr>
        <xdr:cNvPr id="111" name="AutoShape 20">
          <a:extLst>
            <a:ext uri="{FF2B5EF4-FFF2-40B4-BE49-F238E27FC236}">
              <a16:creationId xmlns:a16="http://schemas.microsoft.com/office/drawing/2014/main" id="{00000000-0008-0000-2000-00006F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112" name="Text Box 21">
          <a:extLst>
            <a:ext uri="{FF2B5EF4-FFF2-40B4-BE49-F238E27FC236}">
              <a16:creationId xmlns:a16="http://schemas.microsoft.com/office/drawing/2014/main" id="{00000000-0008-0000-2000-000070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13" name="AutoShape 22">
          <a:extLst>
            <a:ext uri="{FF2B5EF4-FFF2-40B4-BE49-F238E27FC236}">
              <a16:creationId xmlns:a16="http://schemas.microsoft.com/office/drawing/2014/main" id="{00000000-0008-0000-2000-000071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114" name="Text Box 23">
          <a:extLst>
            <a:ext uri="{FF2B5EF4-FFF2-40B4-BE49-F238E27FC236}">
              <a16:creationId xmlns:a16="http://schemas.microsoft.com/office/drawing/2014/main" id="{00000000-0008-0000-2000-000072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15" name="AutoShape 24">
          <a:extLst>
            <a:ext uri="{FF2B5EF4-FFF2-40B4-BE49-F238E27FC236}">
              <a16:creationId xmlns:a16="http://schemas.microsoft.com/office/drawing/2014/main" id="{00000000-0008-0000-2000-000073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95250</xdr:colOff>
      <xdr:row>3</xdr:row>
      <xdr:rowOff>0</xdr:rowOff>
    </xdr:from>
    <xdr:to>
      <xdr:col>0</xdr:col>
      <xdr:colOff>390525</xdr:colOff>
      <xdr:row>3</xdr:row>
      <xdr:rowOff>0</xdr:rowOff>
    </xdr:to>
    <xdr:sp macro="" textlink="">
      <xdr:nvSpPr>
        <xdr:cNvPr id="116" name="Text Box 25">
          <a:extLst>
            <a:ext uri="{FF2B5EF4-FFF2-40B4-BE49-F238E27FC236}">
              <a16:creationId xmlns:a16="http://schemas.microsoft.com/office/drawing/2014/main" id="{00000000-0008-0000-2000-000074000000}"/>
            </a:ext>
          </a:extLst>
        </xdr:cNvPr>
        <xdr:cNvSpPr txBox="1">
          <a:spLocks noChangeArrowheads="1"/>
        </xdr:cNvSpPr>
      </xdr:nvSpPr>
      <xdr:spPr bwMode="auto">
        <a:xfrm>
          <a:off x="95250" y="114300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609600</xdr:colOff>
      <xdr:row>3</xdr:row>
      <xdr:rowOff>0</xdr:rowOff>
    </xdr:from>
    <xdr:to>
      <xdr:col>0</xdr:col>
      <xdr:colOff>390525</xdr:colOff>
      <xdr:row>3</xdr:row>
      <xdr:rowOff>0</xdr:rowOff>
    </xdr:to>
    <xdr:sp macro="" textlink="">
      <xdr:nvSpPr>
        <xdr:cNvPr id="117" name="AutoShape 27">
          <a:extLst>
            <a:ext uri="{FF2B5EF4-FFF2-40B4-BE49-F238E27FC236}">
              <a16:creationId xmlns:a16="http://schemas.microsoft.com/office/drawing/2014/main" id="{00000000-0008-0000-2000-000075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118" name="Text Box 28">
          <a:extLst>
            <a:ext uri="{FF2B5EF4-FFF2-40B4-BE49-F238E27FC236}">
              <a16:creationId xmlns:a16="http://schemas.microsoft.com/office/drawing/2014/main" id="{00000000-0008-0000-2000-000076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180975</xdr:colOff>
      <xdr:row>3</xdr:row>
      <xdr:rowOff>0</xdr:rowOff>
    </xdr:from>
    <xdr:to>
      <xdr:col>0</xdr:col>
      <xdr:colOff>390525</xdr:colOff>
      <xdr:row>3</xdr:row>
      <xdr:rowOff>0</xdr:rowOff>
    </xdr:to>
    <xdr:sp macro="" textlink="">
      <xdr:nvSpPr>
        <xdr:cNvPr id="119" name="Text Box 1">
          <a:extLst>
            <a:ext uri="{FF2B5EF4-FFF2-40B4-BE49-F238E27FC236}">
              <a16:creationId xmlns:a16="http://schemas.microsoft.com/office/drawing/2014/main" id="{00000000-0008-0000-2000-000077000000}"/>
            </a:ext>
          </a:extLst>
        </xdr:cNvPr>
        <xdr:cNvSpPr txBox="1">
          <a:spLocks noChangeArrowheads="1"/>
        </xdr:cNvSpPr>
      </xdr:nvSpPr>
      <xdr:spPr bwMode="auto">
        <a:xfrm>
          <a:off x="180975" y="114300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20" name="AutoShape 2">
          <a:extLst>
            <a:ext uri="{FF2B5EF4-FFF2-40B4-BE49-F238E27FC236}">
              <a16:creationId xmlns:a16="http://schemas.microsoft.com/office/drawing/2014/main" id="{00000000-0008-0000-2000-000078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66675</xdr:colOff>
      <xdr:row>3</xdr:row>
      <xdr:rowOff>0</xdr:rowOff>
    </xdr:from>
    <xdr:to>
      <xdr:col>0</xdr:col>
      <xdr:colOff>390525</xdr:colOff>
      <xdr:row>3</xdr:row>
      <xdr:rowOff>0</xdr:rowOff>
    </xdr:to>
    <xdr:sp macro="" textlink="">
      <xdr:nvSpPr>
        <xdr:cNvPr id="121" name="Text Box 3">
          <a:extLst>
            <a:ext uri="{FF2B5EF4-FFF2-40B4-BE49-F238E27FC236}">
              <a16:creationId xmlns:a16="http://schemas.microsoft.com/office/drawing/2014/main" id="{00000000-0008-0000-2000-000079000000}"/>
            </a:ext>
          </a:extLst>
        </xdr:cNvPr>
        <xdr:cNvSpPr txBox="1">
          <a:spLocks noChangeArrowheads="1"/>
        </xdr:cNvSpPr>
      </xdr:nvSpPr>
      <xdr:spPr bwMode="auto">
        <a:xfrm>
          <a:off x="66675" y="11430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22" name="AutoShape 4">
          <a:extLst>
            <a:ext uri="{FF2B5EF4-FFF2-40B4-BE49-F238E27FC236}">
              <a16:creationId xmlns:a16="http://schemas.microsoft.com/office/drawing/2014/main" id="{00000000-0008-0000-2000-00007A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76200</xdr:colOff>
      <xdr:row>3</xdr:row>
      <xdr:rowOff>0</xdr:rowOff>
    </xdr:from>
    <xdr:to>
      <xdr:col>0</xdr:col>
      <xdr:colOff>390525</xdr:colOff>
      <xdr:row>3</xdr:row>
      <xdr:rowOff>0</xdr:rowOff>
    </xdr:to>
    <xdr:sp macro="" textlink="">
      <xdr:nvSpPr>
        <xdr:cNvPr id="123" name="Text Box 5">
          <a:extLst>
            <a:ext uri="{FF2B5EF4-FFF2-40B4-BE49-F238E27FC236}">
              <a16:creationId xmlns:a16="http://schemas.microsoft.com/office/drawing/2014/main" id="{00000000-0008-0000-2000-00007B000000}"/>
            </a:ext>
          </a:extLst>
        </xdr:cNvPr>
        <xdr:cNvSpPr txBox="1">
          <a:spLocks noChangeArrowheads="1"/>
        </xdr:cNvSpPr>
      </xdr:nvSpPr>
      <xdr:spPr bwMode="auto">
        <a:xfrm>
          <a:off x="76200" y="1143000"/>
          <a:ext cx="3143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24" name="AutoShape 6">
          <a:extLst>
            <a:ext uri="{FF2B5EF4-FFF2-40B4-BE49-F238E27FC236}">
              <a16:creationId xmlns:a16="http://schemas.microsoft.com/office/drawing/2014/main" id="{00000000-0008-0000-2000-00007C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76200</xdr:colOff>
      <xdr:row>3</xdr:row>
      <xdr:rowOff>0</xdr:rowOff>
    </xdr:from>
    <xdr:to>
      <xdr:col>0</xdr:col>
      <xdr:colOff>390525</xdr:colOff>
      <xdr:row>3</xdr:row>
      <xdr:rowOff>0</xdr:rowOff>
    </xdr:to>
    <xdr:sp macro="" textlink="">
      <xdr:nvSpPr>
        <xdr:cNvPr id="125" name="Text Box 7">
          <a:extLst>
            <a:ext uri="{FF2B5EF4-FFF2-40B4-BE49-F238E27FC236}">
              <a16:creationId xmlns:a16="http://schemas.microsoft.com/office/drawing/2014/main" id="{00000000-0008-0000-2000-00007D000000}"/>
            </a:ext>
          </a:extLst>
        </xdr:cNvPr>
        <xdr:cNvSpPr txBox="1">
          <a:spLocks noChangeArrowheads="1"/>
        </xdr:cNvSpPr>
      </xdr:nvSpPr>
      <xdr:spPr bwMode="auto">
        <a:xfrm>
          <a:off x="76200" y="1143000"/>
          <a:ext cx="3143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26" name="AutoShape 8">
          <a:extLst>
            <a:ext uri="{FF2B5EF4-FFF2-40B4-BE49-F238E27FC236}">
              <a16:creationId xmlns:a16="http://schemas.microsoft.com/office/drawing/2014/main" id="{00000000-0008-0000-2000-00007E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95250</xdr:colOff>
      <xdr:row>3</xdr:row>
      <xdr:rowOff>0</xdr:rowOff>
    </xdr:from>
    <xdr:to>
      <xdr:col>0</xdr:col>
      <xdr:colOff>390525</xdr:colOff>
      <xdr:row>3</xdr:row>
      <xdr:rowOff>0</xdr:rowOff>
    </xdr:to>
    <xdr:sp macro="" textlink="">
      <xdr:nvSpPr>
        <xdr:cNvPr id="127" name="Text Box 9">
          <a:extLst>
            <a:ext uri="{FF2B5EF4-FFF2-40B4-BE49-F238E27FC236}">
              <a16:creationId xmlns:a16="http://schemas.microsoft.com/office/drawing/2014/main" id="{00000000-0008-0000-2000-00007F000000}"/>
            </a:ext>
          </a:extLst>
        </xdr:cNvPr>
        <xdr:cNvSpPr txBox="1">
          <a:spLocks noChangeArrowheads="1"/>
        </xdr:cNvSpPr>
      </xdr:nvSpPr>
      <xdr:spPr bwMode="auto">
        <a:xfrm>
          <a:off x="95250" y="114300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28" name="AutoShape 10">
          <a:extLst>
            <a:ext uri="{FF2B5EF4-FFF2-40B4-BE49-F238E27FC236}">
              <a16:creationId xmlns:a16="http://schemas.microsoft.com/office/drawing/2014/main" id="{00000000-0008-0000-2000-000080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57150</xdr:colOff>
      <xdr:row>3</xdr:row>
      <xdr:rowOff>0</xdr:rowOff>
    </xdr:from>
    <xdr:to>
      <xdr:col>0</xdr:col>
      <xdr:colOff>390525</xdr:colOff>
      <xdr:row>3</xdr:row>
      <xdr:rowOff>0</xdr:rowOff>
    </xdr:to>
    <xdr:sp macro="" textlink="">
      <xdr:nvSpPr>
        <xdr:cNvPr id="129" name="Text Box 11">
          <a:extLst>
            <a:ext uri="{FF2B5EF4-FFF2-40B4-BE49-F238E27FC236}">
              <a16:creationId xmlns:a16="http://schemas.microsoft.com/office/drawing/2014/main" id="{00000000-0008-0000-2000-000081000000}"/>
            </a:ext>
          </a:extLst>
        </xdr:cNvPr>
        <xdr:cNvSpPr txBox="1">
          <a:spLocks noChangeArrowheads="1"/>
        </xdr:cNvSpPr>
      </xdr:nvSpPr>
      <xdr:spPr bwMode="auto">
        <a:xfrm>
          <a:off x="57150" y="1143000"/>
          <a:ext cx="333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30" name="AutoShape 12">
          <a:extLst>
            <a:ext uri="{FF2B5EF4-FFF2-40B4-BE49-F238E27FC236}">
              <a16:creationId xmlns:a16="http://schemas.microsoft.com/office/drawing/2014/main" id="{00000000-0008-0000-2000-000082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600075</xdr:colOff>
      <xdr:row>3</xdr:row>
      <xdr:rowOff>0</xdr:rowOff>
    </xdr:from>
    <xdr:to>
      <xdr:col>0</xdr:col>
      <xdr:colOff>390525</xdr:colOff>
      <xdr:row>3</xdr:row>
      <xdr:rowOff>0</xdr:rowOff>
    </xdr:to>
    <xdr:sp macro="" textlink="">
      <xdr:nvSpPr>
        <xdr:cNvPr id="131" name="AutoShape 13">
          <a:extLst>
            <a:ext uri="{FF2B5EF4-FFF2-40B4-BE49-F238E27FC236}">
              <a16:creationId xmlns:a16="http://schemas.microsoft.com/office/drawing/2014/main" id="{00000000-0008-0000-2000-000083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132" name="Text Box 14">
          <a:extLst>
            <a:ext uri="{FF2B5EF4-FFF2-40B4-BE49-F238E27FC236}">
              <a16:creationId xmlns:a16="http://schemas.microsoft.com/office/drawing/2014/main" id="{00000000-0008-0000-2000-000084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33" name="AutoShape 15">
          <a:extLst>
            <a:ext uri="{FF2B5EF4-FFF2-40B4-BE49-F238E27FC236}">
              <a16:creationId xmlns:a16="http://schemas.microsoft.com/office/drawing/2014/main" id="{00000000-0008-0000-2000-000085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95250</xdr:colOff>
      <xdr:row>3</xdr:row>
      <xdr:rowOff>0</xdr:rowOff>
    </xdr:from>
    <xdr:to>
      <xdr:col>0</xdr:col>
      <xdr:colOff>390525</xdr:colOff>
      <xdr:row>3</xdr:row>
      <xdr:rowOff>0</xdr:rowOff>
    </xdr:to>
    <xdr:sp macro="" textlink="">
      <xdr:nvSpPr>
        <xdr:cNvPr id="134" name="Text Box 16">
          <a:extLst>
            <a:ext uri="{FF2B5EF4-FFF2-40B4-BE49-F238E27FC236}">
              <a16:creationId xmlns:a16="http://schemas.microsoft.com/office/drawing/2014/main" id="{00000000-0008-0000-2000-000086000000}"/>
            </a:ext>
          </a:extLst>
        </xdr:cNvPr>
        <xdr:cNvSpPr txBox="1">
          <a:spLocks noChangeArrowheads="1"/>
        </xdr:cNvSpPr>
      </xdr:nvSpPr>
      <xdr:spPr bwMode="auto">
        <a:xfrm>
          <a:off x="95250" y="114300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35" name="AutoShape 17">
          <a:extLst>
            <a:ext uri="{FF2B5EF4-FFF2-40B4-BE49-F238E27FC236}">
              <a16:creationId xmlns:a16="http://schemas.microsoft.com/office/drawing/2014/main" id="{00000000-0008-0000-2000-000087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609600</xdr:colOff>
      <xdr:row>3</xdr:row>
      <xdr:rowOff>0</xdr:rowOff>
    </xdr:from>
    <xdr:to>
      <xdr:col>0</xdr:col>
      <xdr:colOff>390525</xdr:colOff>
      <xdr:row>3</xdr:row>
      <xdr:rowOff>0</xdr:rowOff>
    </xdr:to>
    <xdr:sp macro="" textlink="">
      <xdr:nvSpPr>
        <xdr:cNvPr id="136" name="AutoShape 18">
          <a:extLst>
            <a:ext uri="{FF2B5EF4-FFF2-40B4-BE49-F238E27FC236}">
              <a16:creationId xmlns:a16="http://schemas.microsoft.com/office/drawing/2014/main" id="{00000000-0008-0000-2000-000088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137" name="Text Box 19">
          <a:extLst>
            <a:ext uri="{FF2B5EF4-FFF2-40B4-BE49-F238E27FC236}">
              <a16:creationId xmlns:a16="http://schemas.microsoft.com/office/drawing/2014/main" id="{00000000-0008-0000-2000-000089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609600</xdr:colOff>
      <xdr:row>3</xdr:row>
      <xdr:rowOff>0</xdr:rowOff>
    </xdr:from>
    <xdr:to>
      <xdr:col>0</xdr:col>
      <xdr:colOff>390525</xdr:colOff>
      <xdr:row>3</xdr:row>
      <xdr:rowOff>0</xdr:rowOff>
    </xdr:to>
    <xdr:sp macro="" textlink="">
      <xdr:nvSpPr>
        <xdr:cNvPr id="138" name="AutoShape 20">
          <a:extLst>
            <a:ext uri="{FF2B5EF4-FFF2-40B4-BE49-F238E27FC236}">
              <a16:creationId xmlns:a16="http://schemas.microsoft.com/office/drawing/2014/main" id="{00000000-0008-0000-2000-00008A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139" name="Text Box 21">
          <a:extLst>
            <a:ext uri="{FF2B5EF4-FFF2-40B4-BE49-F238E27FC236}">
              <a16:creationId xmlns:a16="http://schemas.microsoft.com/office/drawing/2014/main" id="{00000000-0008-0000-2000-00008B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40" name="AutoShape 22">
          <a:extLst>
            <a:ext uri="{FF2B5EF4-FFF2-40B4-BE49-F238E27FC236}">
              <a16:creationId xmlns:a16="http://schemas.microsoft.com/office/drawing/2014/main" id="{00000000-0008-0000-2000-00008C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141" name="Text Box 23">
          <a:extLst>
            <a:ext uri="{FF2B5EF4-FFF2-40B4-BE49-F238E27FC236}">
              <a16:creationId xmlns:a16="http://schemas.microsoft.com/office/drawing/2014/main" id="{00000000-0008-0000-2000-00008D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42" name="AutoShape 24">
          <a:extLst>
            <a:ext uri="{FF2B5EF4-FFF2-40B4-BE49-F238E27FC236}">
              <a16:creationId xmlns:a16="http://schemas.microsoft.com/office/drawing/2014/main" id="{00000000-0008-0000-2000-00008E000000}"/>
            </a:ext>
          </a:extLst>
        </xdr:cNvPr>
        <xdr:cNvSpPr>
          <a:spLocks/>
        </xdr:cNvSpPr>
      </xdr:nvSpPr>
      <xdr:spPr bwMode="auto">
        <a:xfrm>
          <a:off x="498475"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95250</xdr:colOff>
      <xdr:row>3</xdr:row>
      <xdr:rowOff>0</xdr:rowOff>
    </xdr:from>
    <xdr:to>
      <xdr:col>0</xdr:col>
      <xdr:colOff>390525</xdr:colOff>
      <xdr:row>3</xdr:row>
      <xdr:rowOff>0</xdr:rowOff>
    </xdr:to>
    <xdr:sp macro="" textlink="">
      <xdr:nvSpPr>
        <xdr:cNvPr id="143" name="Text Box 25">
          <a:extLst>
            <a:ext uri="{FF2B5EF4-FFF2-40B4-BE49-F238E27FC236}">
              <a16:creationId xmlns:a16="http://schemas.microsoft.com/office/drawing/2014/main" id="{00000000-0008-0000-2000-00008F000000}"/>
            </a:ext>
          </a:extLst>
        </xdr:cNvPr>
        <xdr:cNvSpPr txBox="1">
          <a:spLocks noChangeArrowheads="1"/>
        </xdr:cNvSpPr>
      </xdr:nvSpPr>
      <xdr:spPr bwMode="auto">
        <a:xfrm>
          <a:off x="95250" y="114300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609600</xdr:colOff>
      <xdr:row>3</xdr:row>
      <xdr:rowOff>0</xdr:rowOff>
    </xdr:from>
    <xdr:to>
      <xdr:col>0</xdr:col>
      <xdr:colOff>390525</xdr:colOff>
      <xdr:row>3</xdr:row>
      <xdr:rowOff>0</xdr:rowOff>
    </xdr:to>
    <xdr:sp macro="" textlink="">
      <xdr:nvSpPr>
        <xdr:cNvPr id="144" name="AutoShape 27">
          <a:extLst>
            <a:ext uri="{FF2B5EF4-FFF2-40B4-BE49-F238E27FC236}">
              <a16:creationId xmlns:a16="http://schemas.microsoft.com/office/drawing/2014/main" id="{00000000-0008-0000-2000-000090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145" name="Text Box 28">
          <a:extLst>
            <a:ext uri="{FF2B5EF4-FFF2-40B4-BE49-F238E27FC236}">
              <a16:creationId xmlns:a16="http://schemas.microsoft.com/office/drawing/2014/main" id="{00000000-0008-0000-2000-000091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180975</xdr:colOff>
      <xdr:row>4</xdr:row>
      <xdr:rowOff>0</xdr:rowOff>
    </xdr:from>
    <xdr:to>
      <xdr:col>0</xdr:col>
      <xdr:colOff>390525</xdr:colOff>
      <xdr:row>4</xdr:row>
      <xdr:rowOff>0</xdr:rowOff>
    </xdr:to>
    <xdr:sp macro="" textlink="">
      <xdr:nvSpPr>
        <xdr:cNvPr id="2" name="Text Box 1">
          <a:extLst>
            <a:ext uri="{FF2B5EF4-FFF2-40B4-BE49-F238E27FC236}">
              <a16:creationId xmlns:a16="http://schemas.microsoft.com/office/drawing/2014/main" id="{00000000-0008-0000-2100-000002000000}"/>
            </a:ext>
          </a:extLst>
        </xdr:cNvPr>
        <xdr:cNvSpPr txBox="1">
          <a:spLocks noChangeArrowheads="1"/>
        </xdr:cNvSpPr>
      </xdr:nvSpPr>
      <xdr:spPr bwMode="auto">
        <a:xfrm>
          <a:off x="180975" y="147320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3" name="AutoShape 2">
          <a:extLst>
            <a:ext uri="{FF2B5EF4-FFF2-40B4-BE49-F238E27FC236}">
              <a16:creationId xmlns:a16="http://schemas.microsoft.com/office/drawing/2014/main" id="{00000000-0008-0000-2100-000003000000}"/>
            </a:ext>
          </a:extLst>
        </xdr:cNvPr>
        <xdr:cNvSpPr>
          <a:spLocks/>
        </xdr:cNvSpPr>
      </xdr:nvSpPr>
      <xdr:spPr bwMode="auto">
        <a:xfrm>
          <a:off x="473075" y="14732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180975</xdr:colOff>
      <xdr:row>4</xdr:row>
      <xdr:rowOff>0</xdr:rowOff>
    </xdr:from>
    <xdr:to>
      <xdr:col>0</xdr:col>
      <xdr:colOff>390525</xdr:colOff>
      <xdr:row>4</xdr:row>
      <xdr:rowOff>0</xdr:rowOff>
    </xdr:to>
    <xdr:sp macro="" textlink="">
      <xdr:nvSpPr>
        <xdr:cNvPr id="4" name="Text Box 3">
          <a:extLst>
            <a:ext uri="{FF2B5EF4-FFF2-40B4-BE49-F238E27FC236}">
              <a16:creationId xmlns:a16="http://schemas.microsoft.com/office/drawing/2014/main" id="{00000000-0008-0000-2100-000004000000}"/>
            </a:ext>
          </a:extLst>
        </xdr:cNvPr>
        <xdr:cNvSpPr txBox="1">
          <a:spLocks noChangeArrowheads="1"/>
        </xdr:cNvSpPr>
      </xdr:nvSpPr>
      <xdr:spPr bwMode="auto">
        <a:xfrm>
          <a:off x="180975" y="147320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200" b="0" i="0" u="none" strike="noStrike" baseline="0">
              <a:solidFill>
                <a:srgbClr val="000000"/>
              </a:solidFill>
              <a:latin typeface="新細明體"/>
              <a:ea typeface="新細明體"/>
            </a:rPr>
            <a:t>2年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5" name="AutoShape 4">
          <a:extLst>
            <a:ext uri="{FF2B5EF4-FFF2-40B4-BE49-F238E27FC236}">
              <a16:creationId xmlns:a16="http://schemas.microsoft.com/office/drawing/2014/main" id="{00000000-0008-0000-2100-000005000000}"/>
            </a:ext>
          </a:extLst>
        </xdr:cNvPr>
        <xdr:cNvSpPr>
          <a:spLocks/>
        </xdr:cNvSpPr>
      </xdr:nvSpPr>
      <xdr:spPr bwMode="auto">
        <a:xfrm>
          <a:off x="473075" y="14732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600075</xdr:colOff>
      <xdr:row>4</xdr:row>
      <xdr:rowOff>0</xdr:rowOff>
    </xdr:from>
    <xdr:to>
      <xdr:col>0</xdr:col>
      <xdr:colOff>390525</xdr:colOff>
      <xdr:row>4</xdr:row>
      <xdr:rowOff>0</xdr:rowOff>
    </xdr:to>
    <xdr:sp macro="" textlink="">
      <xdr:nvSpPr>
        <xdr:cNvPr id="7" name="AutoShape 6">
          <a:extLst>
            <a:ext uri="{FF2B5EF4-FFF2-40B4-BE49-F238E27FC236}">
              <a16:creationId xmlns:a16="http://schemas.microsoft.com/office/drawing/2014/main" id="{00000000-0008-0000-2100-000007000000}"/>
            </a:ext>
          </a:extLst>
        </xdr:cNvPr>
        <xdr:cNvSpPr>
          <a:spLocks/>
        </xdr:cNvSpPr>
      </xdr:nvSpPr>
      <xdr:spPr bwMode="auto">
        <a:xfrm>
          <a:off x="473075" y="14732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590550</xdr:colOff>
      <xdr:row>4</xdr:row>
      <xdr:rowOff>0</xdr:rowOff>
    </xdr:from>
    <xdr:to>
      <xdr:col>0</xdr:col>
      <xdr:colOff>390525</xdr:colOff>
      <xdr:row>4</xdr:row>
      <xdr:rowOff>0</xdr:rowOff>
    </xdr:to>
    <xdr:sp macro="" textlink="">
      <xdr:nvSpPr>
        <xdr:cNvPr id="9" name="AutoShape 8">
          <a:extLst>
            <a:ext uri="{FF2B5EF4-FFF2-40B4-BE49-F238E27FC236}">
              <a16:creationId xmlns:a16="http://schemas.microsoft.com/office/drawing/2014/main" id="{00000000-0008-0000-2100-000009000000}"/>
            </a:ext>
          </a:extLst>
        </xdr:cNvPr>
        <xdr:cNvSpPr>
          <a:spLocks/>
        </xdr:cNvSpPr>
      </xdr:nvSpPr>
      <xdr:spPr bwMode="auto">
        <a:xfrm>
          <a:off x="463550" y="14732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581025</xdr:colOff>
      <xdr:row>4</xdr:row>
      <xdr:rowOff>0</xdr:rowOff>
    </xdr:from>
    <xdr:to>
      <xdr:col>0</xdr:col>
      <xdr:colOff>390525</xdr:colOff>
      <xdr:row>4</xdr:row>
      <xdr:rowOff>0</xdr:rowOff>
    </xdr:to>
    <xdr:sp macro="" textlink="">
      <xdr:nvSpPr>
        <xdr:cNvPr id="11" name="AutoShape 10">
          <a:extLst>
            <a:ext uri="{FF2B5EF4-FFF2-40B4-BE49-F238E27FC236}">
              <a16:creationId xmlns:a16="http://schemas.microsoft.com/office/drawing/2014/main" id="{00000000-0008-0000-2100-00000B000000}"/>
            </a:ext>
          </a:extLst>
        </xdr:cNvPr>
        <xdr:cNvSpPr>
          <a:spLocks/>
        </xdr:cNvSpPr>
      </xdr:nvSpPr>
      <xdr:spPr bwMode="auto">
        <a:xfrm>
          <a:off x="466725" y="14732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600075</xdr:colOff>
      <xdr:row>4</xdr:row>
      <xdr:rowOff>0</xdr:rowOff>
    </xdr:from>
    <xdr:to>
      <xdr:col>0</xdr:col>
      <xdr:colOff>390525</xdr:colOff>
      <xdr:row>4</xdr:row>
      <xdr:rowOff>0</xdr:rowOff>
    </xdr:to>
    <xdr:sp macro="" textlink="">
      <xdr:nvSpPr>
        <xdr:cNvPr id="13" name="AutoShape 12">
          <a:extLst>
            <a:ext uri="{FF2B5EF4-FFF2-40B4-BE49-F238E27FC236}">
              <a16:creationId xmlns:a16="http://schemas.microsoft.com/office/drawing/2014/main" id="{00000000-0008-0000-2100-00000D000000}"/>
            </a:ext>
          </a:extLst>
        </xdr:cNvPr>
        <xdr:cNvSpPr>
          <a:spLocks/>
        </xdr:cNvSpPr>
      </xdr:nvSpPr>
      <xdr:spPr bwMode="auto">
        <a:xfrm>
          <a:off x="473075" y="14732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590550</xdr:colOff>
      <xdr:row>4</xdr:row>
      <xdr:rowOff>0</xdr:rowOff>
    </xdr:from>
    <xdr:to>
      <xdr:col>0</xdr:col>
      <xdr:colOff>390525</xdr:colOff>
      <xdr:row>4</xdr:row>
      <xdr:rowOff>0</xdr:rowOff>
    </xdr:to>
    <xdr:sp macro="" textlink="">
      <xdr:nvSpPr>
        <xdr:cNvPr id="15" name="AutoShape 14">
          <a:extLst>
            <a:ext uri="{FF2B5EF4-FFF2-40B4-BE49-F238E27FC236}">
              <a16:creationId xmlns:a16="http://schemas.microsoft.com/office/drawing/2014/main" id="{00000000-0008-0000-2100-00000F000000}"/>
            </a:ext>
          </a:extLst>
        </xdr:cNvPr>
        <xdr:cNvSpPr>
          <a:spLocks/>
        </xdr:cNvSpPr>
      </xdr:nvSpPr>
      <xdr:spPr bwMode="auto">
        <a:xfrm>
          <a:off x="463550" y="14732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374650</xdr:colOff>
      <xdr:row>34</xdr:row>
      <xdr:rowOff>88900</xdr:rowOff>
    </xdr:from>
    <xdr:to>
      <xdr:col>4</xdr:col>
      <xdr:colOff>631825</xdr:colOff>
      <xdr:row>34</xdr:row>
      <xdr:rowOff>88900</xdr:rowOff>
    </xdr:to>
    <xdr:sp macro="" textlink="">
      <xdr:nvSpPr>
        <xdr:cNvPr id="16" name="Text Box 15">
          <a:extLst>
            <a:ext uri="{FF2B5EF4-FFF2-40B4-BE49-F238E27FC236}">
              <a16:creationId xmlns:a16="http://schemas.microsoft.com/office/drawing/2014/main" id="{00000000-0008-0000-2100-000010000000}"/>
            </a:ext>
          </a:extLst>
        </xdr:cNvPr>
        <xdr:cNvSpPr txBox="1">
          <a:spLocks noChangeArrowheads="1"/>
        </xdr:cNvSpPr>
      </xdr:nvSpPr>
      <xdr:spPr bwMode="auto">
        <a:xfrm>
          <a:off x="3867150" y="716280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200" b="0" i="0" u="none" strike="noStrike" baseline="0">
              <a:solidFill>
                <a:srgbClr val="000000"/>
              </a:solidFill>
              <a:latin typeface="新細明體"/>
              <a:ea typeface="新細明體"/>
            </a:rPr>
            <a:t>87年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17" name="AutoShape 16">
          <a:extLst>
            <a:ext uri="{FF2B5EF4-FFF2-40B4-BE49-F238E27FC236}">
              <a16:creationId xmlns:a16="http://schemas.microsoft.com/office/drawing/2014/main" id="{00000000-0008-0000-2100-000011000000}"/>
            </a:ext>
          </a:extLst>
        </xdr:cNvPr>
        <xdr:cNvSpPr>
          <a:spLocks/>
        </xdr:cNvSpPr>
      </xdr:nvSpPr>
      <xdr:spPr bwMode="auto">
        <a:xfrm>
          <a:off x="473075" y="14732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193675</xdr:colOff>
      <xdr:row>37</xdr:row>
      <xdr:rowOff>25400</xdr:rowOff>
    </xdr:from>
    <xdr:to>
      <xdr:col>3</xdr:col>
      <xdr:colOff>441325</xdr:colOff>
      <xdr:row>37</xdr:row>
      <xdr:rowOff>25400</xdr:rowOff>
    </xdr:to>
    <xdr:sp macro="" textlink="">
      <xdr:nvSpPr>
        <xdr:cNvPr id="18" name="Text Box 17">
          <a:extLst>
            <a:ext uri="{FF2B5EF4-FFF2-40B4-BE49-F238E27FC236}">
              <a16:creationId xmlns:a16="http://schemas.microsoft.com/office/drawing/2014/main" id="{00000000-0008-0000-2100-000012000000}"/>
            </a:ext>
          </a:extLst>
        </xdr:cNvPr>
        <xdr:cNvSpPr txBox="1">
          <a:spLocks noChangeArrowheads="1"/>
        </xdr:cNvSpPr>
      </xdr:nvSpPr>
      <xdr:spPr bwMode="auto">
        <a:xfrm>
          <a:off x="2365375" y="767080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19" name="AutoShape 18">
          <a:extLst>
            <a:ext uri="{FF2B5EF4-FFF2-40B4-BE49-F238E27FC236}">
              <a16:creationId xmlns:a16="http://schemas.microsoft.com/office/drawing/2014/main" id="{00000000-0008-0000-2100-000013000000}"/>
            </a:ext>
          </a:extLst>
        </xdr:cNvPr>
        <xdr:cNvSpPr>
          <a:spLocks/>
        </xdr:cNvSpPr>
      </xdr:nvSpPr>
      <xdr:spPr bwMode="auto">
        <a:xfrm>
          <a:off x="473075" y="14732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600075</xdr:colOff>
      <xdr:row>4</xdr:row>
      <xdr:rowOff>0</xdr:rowOff>
    </xdr:from>
    <xdr:to>
      <xdr:col>0</xdr:col>
      <xdr:colOff>390525</xdr:colOff>
      <xdr:row>4</xdr:row>
      <xdr:rowOff>0</xdr:rowOff>
    </xdr:to>
    <xdr:sp macro="" textlink="">
      <xdr:nvSpPr>
        <xdr:cNvPr id="21" name="AutoShape 20">
          <a:extLst>
            <a:ext uri="{FF2B5EF4-FFF2-40B4-BE49-F238E27FC236}">
              <a16:creationId xmlns:a16="http://schemas.microsoft.com/office/drawing/2014/main" id="{00000000-0008-0000-2100-000015000000}"/>
            </a:ext>
          </a:extLst>
        </xdr:cNvPr>
        <xdr:cNvSpPr>
          <a:spLocks/>
        </xdr:cNvSpPr>
      </xdr:nvSpPr>
      <xdr:spPr bwMode="auto">
        <a:xfrm>
          <a:off x="473075" y="14732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600075</xdr:colOff>
      <xdr:row>4</xdr:row>
      <xdr:rowOff>0</xdr:rowOff>
    </xdr:from>
    <xdr:to>
      <xdr:col>0</xdr:col>
      <xdr:colOff>390525</xdr:colOff>
      <xdr:row>4</xdr:row>
      <xdr:rowOff>0</xdr:rowOff>
    </xdr:to>
    <xdr:sp macro="" textlink="">
      <xdr:nvSpPr>
        <xdr:cNvPr id="23" name="AutoShape 22">
          <a:extLst>
            <a:ext uri="{FF2B5EF4-FFF2-40B4-BE49-F238E27FC236}">
              <a16:creationId xmlns:a16="http://schemas.microsoft.com/office/drawing/2014/main" id="{00000000-0008-0000-2100-000017000000}"/>
            </a:ext>
          </a:extLst>
        </xdr:cNvPr>
        <xdr:cNvSpPr>
          <a:spLocks/>
        </xdr:cNvSpPr>
      </xdr:nvSpPr>
      <xdr:spPr bwMode="auto">
        <a:xfrm>
          <a:off x="473075" y="14732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317500</xdr:colOff>
      <xdr:row>31</xdr:row>
      <xdr:rowOff>38100</xdr:rowOff>
    </xdr:from>
    <xdr:to>
      <xdr:col>3</xdr:col>
      <xdr:colOff>555625</xdr:colOff>
      <xdr:row>31</xdr:row>
      <xdr:rowOff>38100</xdr:rowOff>
    </xdr:to>
    <xdr:sp macro="" textlink="">
      <xdr:nvSpPr>
        <xdr:cNvPr id="24" name="Text Box 23">
          <a:extLst>
            <a:ext uri="{FF2B5EF4-FFF2-40B4-BE49-F238E27FC236}">
              <a16:creationId xmlns:a16="http://schemas.microsoft.com/office/drawing/2014/main" id="{00000000-0008-0000-2100-000018000000}"/>
            </a:ext>
          </a:extLst>
        </xdr:cNvPr>
        <xdr:cNvSpPr txBox="1">
          <a:spLocks noChangeArrowheads="1"/>
        </xdr:cNvSpPr>
      </xdr:nvSpPr>
      <xdr:spPr bwMode="auto">
        <a:xfrm>
          <a:off x="2489200" y="6540500"/>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25" name="AutoShape 24">
          <a:extLst>
            <a:ext uri="{FF2B5EF4-FFF2-40B4-BE49-F238E27FC236}">
              <a16:creationId xmlns:a16="http://schemas.microsoft.com/office/drawing/2014/main" id="{00000000-0008-0000-2100-000019000000}"/>
            </a:ext>
          </a:extLst>
        </xdr:cNvPr>
        <xdr:cNvSpPr>
          <a:spLocks/>
        </xdr:cNvSpPr>
      </xdr:nvSpPr>
      <xdr:spPr bwMode="auto">
        <a:xfrm>
          <a:off x="473075" y="14732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600075</xdr:colOff>
      <xdr:row>4</xdr:row>
      <xdr:rowOff>0</xdr:rowOff>
    </xdr:from>
    <xdr:to>
      <xdr:col>0</xdr:col>
      <xdr:colOff>390525</xdr:colOff>
      <xdr:row>4</xdr:row>
      <xdr:rowOff>0</xdr:rowOff>
    </xdr:to>
    <xdr:sp macro="" textlink="">
      <xdr:nvSpPr>
        <xdr:cNvPr id="27" name="AutoShape 27">
          <a:extLst>
            <a:ext uri="{FF2B5EF4-FFF2-40B4-BE49-F238E27FC236}">
              <a16:creationId xmlns:a16="http://schemas.microsoft.com/office/drawing/2014/main" id="{00000000-0008-0000-2100-00001B000000}"/>
            </a:ext>
          </a:extLst>
        </xdr:cNvPr>
        <xdr:cNvSpPr>
          <a:spLocks/>
        </xdr:cNvSpPr>
      </xdr:nvSpPr>
      <xdr:spPr bwMode="auto">
        <a:xfrm>
          <a:off x="473075" y="14732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7</xdr:row>
      <xdr:rowOff>25400</xdr:rowOff>
    </xdr:from>
    <xdr:to>
      <xdr:col>9</xdr:col>
      <xdr:colOff>0</xdr:colOff>
      <xdr:row>7</xdr:row>
      <xdr:rowOff>25400</xdr:rowOff>
    </xdr:to>
    <xdr:sp macro="" textlink="">
      <xdr:nvSpPr>
        <xdr:cNvPr id="2" name="Line 20">
          <a:extLst>
            <a:ext uri="{FF2B5EF4-FFF2-40B4-BE49-F238E27FC236}">
              <a16:creationId xmlns:a16="http://schemas.microsoft.com/office/drawing/2014/main" id="{00000000-0008-0000-2200-000002000000}"/>
            </a:ext>
          </a:extLst>
        </xdr:cNvPr>
        <xdr:cNvSpPr>
          <a:spLocks noChangeShapeType="1"/>
        </xdr:cNvSpPr>
      </xdr:nvSpPr>
      <xdr:spPr bwMode="auto">
        <a:xfrm>
          <a:off x="5803900" y="246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7</xdr:row>
      <xdr:rowOff>25400</xdr:rowOff>
    </xdr:from>
    <xdr:to>
      <xdr:col>9</xdr:col>
      <xdr:colOff>0</xdr:colOff>
      <xdr:row>7</xdr:row>
      <xdr:rowOff>25400</xdr:rowOff>
    </xdr:to>
    <xdr:sp macro="" textlink="">
      <xdr:nvSpPr>
        <xdr:cNvPr id="3" name="Line 21">
          <a:extLst>
            <a:ext uri="{FF2B5EF4-FFF2-40B4-BE49-F238E27FC236}">
              <a16:creationId xmlns:a16="http://schemas.microsoft.com/office/drawing/2014/main" id="{00000000-0008-0000-2200-000003000000}"/>
            </a:ext>
          </a:extLst>
        </xdr:cNvPr>
        <xdr:cNvSpPr>
          <a:spLocks noChangeShapeType="1"/>
        </xdr:cNvSpPr>
      </xdr:nvSpPr>
      <xdr:spPr bwMode="auto">
        <a:xfrm>
          <a:off x="5803900" y="246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247650</xdr:colOff>
      <xdr:row>2</xdr:row>
      <xdr:rowOff>0</xdr:rowOff>
    </xdr:from>
    <xdr:to>
      <xdr:col>0</xdr:col>
      <xdr:colOff>647700</xdr:colOff>
      <xdr:row>2</xdr:row>
      <xdr:rowOff>0</xdr:rowOff>
    </xdr:to>
    <xdr:sp macro="" textlink="">
      <xdr:nvSpPr>
        <xdr:cNvPr id="2" name="Text Box 1">
          <a:extLst>
            <a:ext uri="{FF2B5EF4-FFF2-40B4-BE49-F238E27FC236}">
              <a16:creationId xmlns:a16="http://schemas.microsoft.com/office/drawing/2014/main" id="{00000000-0008-0000-2500-000002000000}"/>
            </a:ext>
          </a:extLst>
        </xdr:cNvPr>
        <xdr:cNvSpPr txBox="1">
          <a:spLocks noChangeArrowheads="1"/>
        </xdr:cNvSpPr>
      </xdr:nvSpPr>
      <xdr:spPr bwMode="auto">
        <a:xfrm>
          <a:off x="247650"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866775</xdr:colOff>
      <xdr:row>2</xdr:row>
      <xdr:rowOff>0</xdr:rowOff>
    </xdr:from>
    <xdr:to>
      <xdr:col>0</xdr:col>
      <xdr:colOff>704850</xdr:colOff>
      <xdr:row>2</xdr:row>
      <xdr:rowOff>0</xdr:rowOff>
    </xdr:to>
    <xdr:sp macro="" textlink="">
      <xdr:nvSpPr>
        <xdr:cNvPr id="3" name="Text Box 2">
          <a:extLst>
            <a:ext uri="{FF2B5EF4-FFF2-40B4-BE49-F238E27FC236}">
              <a16:creationId xmlns:a16="http://schemas.microsoft.com/office/drawing/2014/main" id="{00000000-0008-0000-2500-000003000000}"/>
            </a:ext>
          </a:extLst>
        </xdr:cNvPr>
        <xdr:cNvSpPr txBox="1">
          <a:spLocks noChangeArrowheads="1"/>
        </xdr:cNvSpPr>
      </xdr:nvSpPr>
      <xdr:spPr bwMode="auto">
        <a:xfrm>
          <a:off x="70167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266700</xdr:colOff>
      <xdr:row>2</xdr:row>
      <xdr:rowOff>0</xdr:rowOff>
    </xdr:from>
    <xdr:to>
      <xdr:col>0</xdr:col>
      <xdr:colOff>657225</xdr:colOff>
      <xdr:row>2</xdr:row>
      <xdr:rowOff>0</xdr:rowOff>
    </xdr:to>
    <xdr:sp macro="" textlink="">
      <xdr:nvSpPr>
        <xdr:cNvPr id="4" name="Text Box 3">
          <a:extLst>
            <a:ext uri="{FF2B5EF4-FFF2-40B4-BE49-F238E27FC236}">
              <a16:creationId xmlns:a16="http://schemas.microsoft.com/office/drawing/2014/main" id="{00000000-0008-0000-2500-000004000000}"/>
            </a:ext>
          </a:extLst>
        </xdr:cNvPr>
        <xdr:cNvSpPr txBox="1">
          <a:spLocks noChangeArrowheads="1"/>
        </xdr:cNvSpPr>
      </xdr:nvSpPr>
      <xdr:spPr bwMode="auto">
        <a:xfrm>
          <a:off x="266700" y="698500"/>
          <a:ext cx="390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866775</xdr:colOff>
      <xdr:row>2</xdr:row>
      <xdr:rowOff>0</xdr:rowOff>
    </xdr:from>
    <xdr:to>
      <xdr:col>0</xdr:col>
      <xdr:colOff>704850</xdr:colOff>
      <xdr:row>2</xdr:row>
      <xdr:rowOff>0</xdr:rowOff>
    </xdr:to>
    <xdr:sp macro="" textlink="">
      <xdr:nvSpPr>
        <xdr:cNvPr id="5" name="Text Box 4">
          <a:extLst>
            <a:ext uri="{FF2B5EF4-FFF2-40B4-BE49-F238E27FC236}">
              <a16:creationId xmlns:a16="http://schemas.microsoft.com/office/drawing/2014/main" id="{00000000-0008-0000-2500-000005000000}"/>
            </a:ext>
          </a:extLst>
        </xdr:cNvPr>
        <xdr:cNvSpPr txBox="1">
          <a:spLocks noChangeArrowheads="1"/>
        </xdr:cNvSpPr>
      </xdr:nvSpPr>
      <xdr:spPr bwMode="auto">
        <a:xfrm>
          <a:off x="70167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819150</xdr:colOff>
      <xdr:row>2</xdr:row>
      <xdr:rowOff>0</xdr:rowOff>
    </xdr:from>
    <xdr:to>
      <xdr:col>0</xdr:col>
      <xdr:colOff>704850</xdr:colOff>
      <xdr:row>2</xdr:row>
      <xdr:rowOff>0</xdr:rowOff>
    </xdr:to>
    <xdr:sp macro="" textlink="">
      <xdr:nvSpPr>
        <xdr:cNvPr id="6" name="Text Box 5">
          <a:extLst>
            <a:ext uri="{FF2B5EF4-FFF2-40B4-BE49-F238E27FC236}">
              <a16:creationId xmlns:a16="http://schemas.microsoft.com/office/drawing/2014/main" id="{00000000-0008-0000-2500-000006000000}"/>
            </a:ext>
          </a:extLst>
        </xdr:cNvPr>
        <xdr:cNvSpPr txBox="1">
          <a:spLocks noChangeArrowheads="1"/>
        </xdr:cNvSpPr>
      </xdr:nvSpPr>
      <xdr:spPr bwMode="auto">
        <a:xfrm>
          <a:off x="692150"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7" name="Text Box 6">
          <a:extLst>
            <a:ext uri="{FF2B5EF4-FFF2-40B4-BE49-F238E27FC236}">
              <a16:creationId xmlns:a16="http://schemas.microsoft.com/office/drawing/2014/main" id="{00000000-0008-0000-2500-000007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8" name="Text Box 7">
          <a:extLst>
            <a:ext uri="{FF2B5EF4-FFF2-40B4-BE49-F238E27FC236}">
              <a16:creationId xmlns:a16="http://schemas.microsoft.com/office/drawing/2014/main" id="{00000000-0008-0000-2500-000008000000}"/>
            </a:ext>
          </a:extLst>
        </xdr:cNvPr>
        <xdr:cNvSpPr txBox="1">
          <a:spLocks noChangeArrowheads="1"/>
        </xdr:cNvSpPr>
      </xdr:nvSpPr>
      <xdr:spPr bwMode="auto">
        <a:xfrm>
          <a:off x="295275"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9" name="Text Box 8">
          <a:extLst>
            <a:ext uri="{FF2B5EF4-FFF2-40B4-BE49-F238E27FC236}">
              <a16:creationId xmlns:a16="http://schemas.microsoft.com/office/drawing/2014/main" id="{00000000-0008-0000-2500-000009000000}"/>
            </a:ext>
          </a:extLst>
        </xdr:cNvPr>
        <xdr:cNvSpPr txBox="1">
          <a:spLocks noChangeArrowheads="1"/>
        </xdr:cNvSpPr>
      </xdr:nvSpPr>
      <xdr:spPr bwMode="auto">
        <a:xfrm>
          <a:off x="295275"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819150</xdr:colOff>
      <xdr:row>2</xdr:row>
      <xdr:rowOff>0</xdr:rowOff>
    </xdr:from>
    <xdr:to>
      <xdr:col>0</xdr:col>
      <xdr:colOff>704850</xdr:colOff>
      <xdr:row>2</xdr:row>
      <xdr:rowOff>0</xdr:rowOff>
    </xdr:to>
    <xdr:sp macro="" textlink="">
      <xdr:nvSpPr>
        <xdr:cNvPr id="10" name="Text Box 9">
          <a:extLst>
            <a:ext uri="{FF2B5EF4-FFF2-40B4-BE49-F238E27FC236}">
              <a16:creationId xmlns:a16="http://schemas.microsoft.com/office/drawing/2014/main" id="{00000000-0008-0000-2500-00000A000000}"/>
            </a:ext>
          </a:extLst>
        </xdr:cNvPr>
        <xdr:cNvSpPr txBox="1">
          <a:spLocks noChangeArrowheads="1"/>
        </xdr:cNvSpPr>
      </xdr:nvSpPr>
      <xdr:spPr bwMode="auto">
        <a:xfrm>
          <a:off x="692150"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11" name="Text Box 10">
          <a:extLst>
            <a:ext uri="{FF2B5EF4-FFF2-40B4-BE49-F238E27FC236}">
              <a16:creationId xmlns:a16="http://schemas.microsoft.com/office/drawing/2014/main" id="{00000000-0008-0000-2500-00000B000000}"/>
            </a:ext>
          </a:extLst>
        </xdr:cNvPr>
        <xdr:cNvSpPr txBox="1">
          <a:spLocks noChangeArrowheads="1"/>
        </xdr:cNvSpPr>
      </xdr:nvSpPr>
      <xdr:spPr bwMode="auto">
        <a:xfrm>
          <a:off x="295275"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12" name="Text Box 11">
          <a:extLst>
            <a:ext uri="{FF2B5EF4-FFF2-40B4-BE49-F238E27FC236}">
              <a16:creationId xmlns:a16="http://schemas.microsoft.com/office/drawing/2014/main" id="{00000000-0008-0000-2500-00000C000000}"/>
            </a:ext>
          </a:extLst>
        </xdr:cNvPr>
        <xdr:cNvSpPr txBox="1">
          <a:spLocks noChangeArrowheads="1"/>
        </xdr:cNvSpPr>
      </xdr:nvSpPr>
      <xdr:spPr bwMode="auto">
        <a:xfrm>
          <a:off x="295275"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13" name="Text Box 12">
          <a:extLst>
            <a:ext uri="{FF2B5EF4-FFF2-40B4-BE49-F238E27FC236}">
              <a16:creationId xmlns:a16="http://schemas.microsoft.com/office/drawing/2014/main" id="{00000000-0008-0000-2500-00000D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762000</xdr:colOff>
      <xdr:row>2</xdr:row>
      <xdr:rowOff>0</xdr:rowOff>
    </xdr:from>
    <xdr:to>
      <xdr:col>0</xdr:col>
      <xdr:colOff>704850</xdr:colOff>
      <xdr:row>2</xdr:row>
      <xdr:rowOff>0</xdr:rowOff>
    </xdr:to>
    <xdr:sp macro="" textlink="">
      <xdr:nvSpPr>
        <xdr:cNvPr id="14" name="AutoShape 13">
          <a:extLst>
            <a:ext uri="{FF2B5EF4-FFF2-40B4-BE49-F238E27FC236}">
              <a16:creationId xmlns:a16="http://schemas.microsoft.com/office/drawing/2014/main" id="{00000000-0008-0000-2500-00000E000000}"/>
            </a:ext>
          </a:extLst>
        </xdr:cNvPr>
        <xdr:cNvSpPr>
          <a:spLocks/>
        </xdr:cNvSpPr>
      </xdr:nvSpPr>
      <xdr:spPr bwMode="auto">
        <a:xfrm>
          <a:off x="698500"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5" name="AutoShape 14">
          <a:extLst>
            <a:ext uri="{FF2B5EF4-FFF2-40B4-BE49-F238E27FC236}">
              <a16:creationId xmlns:a16="http://schemas.microsoft.com/office/drawing/2014/main" id="{00000000-0008-0000-2500-00000F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6" name="AutoShape 15">
          <a:extLst>
            <a:ext uri="{FF2B5EF4-FFF2-40B4-BE49-F238E27FC236}">
              <a16:creationId xmlns:a16="http://schemas.microsoft.com/office/drawing/2014/main" id="{00000000-0008-0000-2500-000010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7" name="AutoShape 16">
          <a:extLst>
            <a:ext uri="{FF2B5EF4-FFF2-40B4-BE49-F238E27FC236}">
              <a16:creationId xmlns:a16="http://schemas.microsoft.com/office/drawing/2014/main" id="{00000000-0008-0000-2500-000011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8" name="AutoShape 17">
          <a:extLst>
            <a:ext uri="{FF2B5EF4-FFF2-40B4-BE49-F238E27FC236}">
              <a16:creationId xmlns:a16="http://schemas.microsoft.com/office/drawing/2014/main" id="{00000000-0008-0000-2500-000012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9" name="AutoShape 18">
          <a:extLst>
            <a:ext uri="{FF2B5EF4-FFF2-40B4-BE49-F238E27FC236}">
              <a16:creationId xmlns:a16="http://schemas.microsoft.com/office/drawing/2014/main" id="{00000000-0008-0000-2500-000013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847725</xdr:colOff>
      <xdr:row>2</xdr:row>
      <xdr:rowOff>0</xdr:rowOff>
    </xdr:from>
    <xdr:to>
      <xdr:col>0</xdr:col>
      <xdr:colOff>704850</xdr:colOff>
      <xdr:row>2</xdr:row>
      <xdr:rowOff>0</xdr:rowOff>
    </xdr:to>
    <xdr:sp macro="" textlink="">
      <xdr:nvSpPr>
        <xdr:cNvPr id="20" name="Text Box 19">
          <a:extLst>
            <a:ext uri="{FF2B5EF4-FFF2-40B4-BE49-F238E27FC236}">
              <a16:creationId xmlns:a16="http://schemas.microsoft.com/office/drawing/2014/main" id="{00000000-0008-0000-2500-000014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21" name="AutoShape 20">
          <a:extLst>
            <a:ext uri="{FF2B5EF4-FFF2-40B4-BE49-F238E27FC236}">
              <a16:creationId xmlns:a16="http://schemas.microsoft.com/office/drawing/2014/main" id="{00000000-0008-0000-2500-000015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295275</xdr:colOff>
      <xdr:row>2</xdr:row>
      <xdr:rowOff>0</xdr:rowOff>
    </xdr:from>
    <xdr:to>
      <xdr:col>0</xdr:col>
      <xdr:colOff>695325</xdr:colOff>
      <xdr:row>2</xdr:row>
      <xdr:rowOff>0</xdr:rowOff>
    </xdr:to>
    <xdr:sp macro="" textlink="">
      <xdr:nvSpPr>
        <xdr:cNvPr id="22" name="Text Box 21">
          <a:extLst>
            <a:ext uri="{FF2B5EF4-FFF2-40B4-BE49-F238E27FC236}">
              <a16:creationId xmlns:a16="http://schemas.microsoft.com/office/drawing/2014/main" id="{00000000-0008-0000-2500-000016000000}"/>
            </a:ext>
          </a:extLst>
        </xdr:cNvPr>
        <xdr:cNvSpPr txBox="1">
          <a:spLocks noChangeArrowheads="1"/>
        </xdr:cNvSpPr>
      </xdr:nvSpPr>
      <xdr:spPr bwMode="auto">
        <a:xfrm>
          <a:off x="295275"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23" name="Text Box 22">
          <a:extLst>
            <a:ext uri="{FF2B5EF4-FFF2-40B4-BE49-F238E27FC236}">
              <a16:creationId xmlns:a16="http://schemas.microsoft.com/office/drawing/2014/main" id="{00000000-0008-0000-2500-000017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24" name="Text Box 23">
          <a:extLst>
            <a:ext uri="{FF2B5EF4-FFF2-40B4-BE49-F238E27FC236}">
              <a16:creationId xmlns:a16="http://schemas.microsoft.com/office/drawing/2014/main" id="{00000000-0008-0000-2500-000018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25" name="AutoShape 24">
          <a:extLst>
            <a:ext uri="{FF2B5EF4-FFF2-40B4-BE49-F238E27FC236}">
              <a16:creationId xmlns:a16="http://schemas.microsoft.com/office/drawing/2014/main" id="{00000000-0008-0000-2500-000019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285750</xdr:colOff>
      <xdr:row>2</xdr:row>
      <xdr:rowOff>0</xdr:rowOff>
    </xdr:from>
    <xdr:to>
      <xdr:col>0</xdr:col>
      <xdr:colOff>685800</xdr:colOff>
      <xdr:row>2</xdr:row>
      <xdr:rowOff>0</xdr:rowOff>
    </xdr:to>
    <xdr:sp macro="" textlink="">
      <xdr:nvSpPr>
        <xdr:cNvPr id="26" name="Text Box 25">
          <a:extLst>
            <a:ext uri="{FF2B5EF4-FFF2-40B4-BE49-F238E27FC236}">
              <a16:creationId xmlns:a16="http://schemas.microsoft.com/office/drawing/2014/main" id="{00000000-0008-0000-2500-00001A000000}"/>
            </a:ext>
          </a:extLst>
        </xdr:cNvPr>
        <xdr:cNvSpPr txBox="1">
          <a:spLocks noChangeArrowheads="1"/>
        </xdr:cNvSpPr>
      </xdr:nvSpPr>
      <xdr:spPr bwMode="auto">
        <a:xfrm>
          <a:off x="285750"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27" name="Text Box 26">
          <a:extLst>
            <a:ext uri="{FF2B5EF4-FFF2-40B4-BE49-F238E27FC236}">
              <a16:creationId xmlns:a16="http://schemas.microsoft.com/office/drawing/2014/main" id="{00000000-0008-0000-2500-00001B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28" name="AutoShape 27">
          <a:extLst>
            <a:ext uri="{FF2B5EF4-FFF2-40B4-BE49-F238E27FC236}">
              <a16:creationId xmlns:a16="http://schemas.microsoft.com/office/drawing/2014/main" id="{00000000-0008-0000-2500-00001C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2</xdr:row>
      <xdr:rowOff>0</xdr:rowOff>
    </xdr:from>
    <xdr:to>
      <xdr:col>0</xdr:col>
      <xdr:colOff>704850</xdr:colOff>
      <xdr:row>2</xdr:row>
      <xdr:rowOff>0</xdr:rowOff>
    </xdr:to>
    <xdr:sp macro="" textlink="">
      <xdr:nvSpPr>
        <xdr:cNvPr id="29" name="Text Box 28">
          <a:extLst>
            <a:ext uri="{FF2B5EF4-FFF2-40B4-BE49-F238E27FC236}">
              <a16:creationId xmlns:a16="http://schemas.microsoft.com/office/drawing/2014/main" id="{00000000-0008-0000-2500-00001D000000}"/>
            </a:ext>
          </a:extLst>
        </xdr:cNvPr>
        <xdr:cNvSpPr txBox="1">
          <a:spLocks noChangeArrowheads="1"/>
        </xdr:cNvSpPr>
      </xdr:nvSpPr>
      <xdr:spPr bwMode="auto">
        <a:xfrm>
          <a:off x="200025" y="698500"/>
          <a:ext cx="492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30" name="Text Box 29">
          <a:extLst>
            <a:ext uri="{FF2B5EF4-FFF2-40B4-BE49-F238E27FC236}">
              <a16:creationId xmlns:a16="http://schemas.microsoft.com/office/drawing/2014/main" id="{00000000-0008-0000-2500-00001E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31" name="Text Box 30">
          <a:extLst>
            <a:ext uri="{FF2B5EF4-FFF2-40B4-BE49-F238E27FC236}">
              <a16:creationId xmlns:a16="http://schemas.microsoft.com/office/drawing/2014/main" id="{00000000-0008-0000-2500-00001F000000}"/>
            </a:ext>
          </a:extLst>
        </xdr:cNvPr>
        <xdr:cNvSpPr txBox="1">
          <a:spLocks noChangeArrowheads="1"/>
        </xdr:cNvSpPr>
      </xdr:nvSpPr>
      <xdr:spPr bwMode="auto">
        <a:xfrm>
          <a:off x="295275"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32" name="Text Box 31">
          <a:extLst>
            <a:ext uri="{FF2B5EF4-FFF2-40B4-BE49-F238E27FC236}">
              <a16:creationId xmlns:a16="http://schemas.microsoft.com/office/drawing/2014/main" id="{00000000-0008-0000-2500-000020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33" name="AutoShape 32">
          <a:extLst>
            <a:ext uri="{FF2B5EF4-FFF2-40B4-BE49-F238E27FC236}">
              <a16:creationId xmlns:a16="http://schemas.microsoft.com/office/drawing/2014/main" id="{00000000-0008-0000-2500-000021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295275</xdr:colOff>
      <xdr:row>2</xdr:row>
      <xdr:rowOff>0</xdr:rowOff>
    </xdr:from>
    <xdr:to>
      <xdr:col>0</xdr:col>
      <xdr:colOff>695325</xdr:colOff>
      <xdr:row>2</xdr:row>
      <xdr:rowOff>0</xdr:rowOff>
    </xdr:to>
    <xdr:sp macro="" textlink="">
      <xdr:nvSpPr>
        <xdr:cNvPr id="34" name="Text Box 33">
          <a:extLst>
            <a:ext uri="{FF2B5EF4-FFF2-40B4-BE49-F238E27FC236}">
              <a16:creationId xmlns:a16="http://schemas.microsoft.com/office/drawing/2014/main" id="{00000000-0008-0000-2500-000022000000}"/>
            </a:ext>
          </a:extLst>
        </xdr:cNvPr>
        <xdr:cNvSpPr txBox="1">
          <a:spLocks noChangeArrowheads="1"/>
        </xdr:cNvSpPr>
      </xdr:nvSpPr>
      <xdr:spPr bwMode="auto">
        <a:xfrm>
          <a:off x="295275"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35" name="Text Box 34">
          <a:extLst>
            <a:ext uri="{FF2B5EF4-FFF2-40B4-BE49-F238E27FC236}">
              <a16:creationId xmlns:a16="http://schemas.microsoft.com/office/drawing/2014/main" id="{00000000-0008-0000-2500-000023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36" name="AutoShape 35">
          <a:extLst>
            <a:ext uri="{FF2B5EF4-FFF2-40B4-BE49-F238E27FC236}">
              <a16:creationId xmlns:a16="http://schemas.microsoft.com/office/drawing/2014/main" id="{00000000-0008-0000-2500-000024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2</xdr:row>
      <xdr:rowOff>0</xdr:rowOff>
    </xdr:from>
    <xdr:to>
      <xdr:col>0</xdr:col>
      <xdr:colOff>695325</xdr:colOff>
      <xdr:row>2</xdr:row>
      <xdr:rowOff>0</xdr:rowOff>
    </xdr:to>
    <xdr:sp macro="" textlink="">
      <xdr:nvSpPr>
        <xdr:cNvPr id="37" name="Text Box 36">
          <a:extLst>
            <a:ext uri="{FF2B5EF4-FFF2-40B4-BE49-F238E27FC236}">
              <a16:creationId xmlns:a16="http://schemas.microsoft.com/office/drawing/2014/main" id="{00000000-0008-0000-2500-000025000000}"/>
            </a:ext>
          </a:extLst>
        </xdr:cNvPr>
        <xdr:cNvSpPr txBox="1">
          <a:spLocks noChangeArrowheads="1"/>
        </xdr:cNvSpPr>
      </xdr:nvSpPr>
      <xdr:spPr bwMode="auto">
        <a:xfrm>
          <a:off x="228600" y="698500"/>
          <a:ext cx="466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38" name="Text Box 37">
          <a:extLst>
            <a:ext uri="{FF2B5EF4-FFF2-40B4-BE49-F238E27FC236}">
              <a16:creationId xmlns:a16="http://schemas.microsoft.com/office/drawing/2014/main" id="{00000000-0008-0000-2500-000026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p>
        <a:p>
          <a:pPr algn="ctr" rtl="0">
            <a:defRPr sz="1000"/>
          </a:pPr>
          <a:r>
            <a:rPr lang="zh-TW" altLang="en-US" sz="1200" b="0" i="0" u="none" strike="noStrike" baseline="0">
              <a:solidFill>
                <a:srgbClr val="000000"/>
              </a:solidFill>
              <a:latin typeface="Times New Roman"/>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39" name="AutoShape 38">
          <a:extLst>
            <a:ext uri="{FF2B5EF4-FFF2-40B4-BE49-F238E27FC236}">
              <a16:creationId xmlns:a16="http://schemas.microsoft.com/office/drawing/2014/main" id="{00000000-0008-0000-2500-000027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40" name="AutoShape 40">
          <a:extLst>
            <a:ext uri="{FF2B5EF4-FFF2-40B4-BE49-F238E27FC236}">
              <a16:creationId xmlns:a16="http://schemas.microsoft.com/office/drawing/2014/main" id="{00000000-0008-0000-2500-000028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2</xdr:row>
      <xdr:rowOff>0</xdr:rowOff>
    </xdr:from>
    <xdr:to>
      <xdr:col>0</xdr:col>
      <xdr:colOff>704850</xdr:colOff>
      <xdr:row>2</xdr:row>
      <xdr:rowOff>0</xdr:rowOff>
    </xdr:to>
    <xdr:sp macro="" textlink="">
      <xdr:nvSpPr>
        <xdr:cNvPr id="41" name="Text Box 41">
          <a:extLst>
            <a:ext uri="{FF2B5EF4-FFF2-40B4-BE49-F238E27FC236}">
              <a16:creationId xmlns:a16="http://schemas.microsoft.com/office/drawing/2014/main" id="{00000000-0008-0000-2500-000029000000}"/>
            </a:ext>
          </a:extLst>
        </xdr:cNvPr>
        <xdr:cNvSpPr txBox="1">
          <a:spLocks noChangeArrowheads="1"/>
        </xdr:cNvSpPr>
      </xdr:nvSpPr>
      <xdr:spPr bwMode="auto">
        <a:xfrm>
          <a:off x="200025" y="698500"/>
          <a:ext cx="492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42" name="Text Box 42">
          <a:extLst>
            <a:ext uri="{FF2B5EF4-FFF2-40B4-BE49-F238E27FC236}">
              <a16:creationId xmlns:a16="http://schemas.microsoft.com/office/drawing/2014/main" id="{00000000-0008-0000-2500-00002A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43" name="AutoShape 43">
          <a:extLst>
            <a:ext uri="{FF2B5EF4-FFF2-40B4-BE49-F238E27FC236}">
              <a16:creationId xmlns:a16="http://schemas.microsoft.com/office/drawing/2014/main" id="{00000000-0008-0000-2500-00002B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247650</xdr:colOff>
      <xdr:row>2</xdr:row>
      <xdr:rowOff>0</xdr:rowOff>
    </xdr:from>
    <xdr:to>
      <xdr:col>0</xdr:col>
      <xdr:colOff>647700</xdr:colOff>
      <xdr:row>2</xdr:row>
      <xdr:rowOff>0</xdr:rowOff>
    </xdr:to>
    <xdr:sp macro="" textlink="">
      <xdr:nvSpPr>
        <xdr:cNvPr id="44" name="Text Box 1">
          <a:extLst>
            <a:ext uri="{FF2B5EF4-FFF2-40B4-BE49-F238E27FC236}">
              <a16:creationId xmlns:a16="http://schemas.microsoft.com/office/drawing/2014/main" id="{00000000-0008-0000-2500-00002C000000}"/>
            </a:ext>
          </a:extLst>
        </xdr:cNvPr>
        <xdr:cNvSpPr txBox="1">
          <a:spLocks noChangeArrowheads="1"/>
        </xdr:cNvSpPr>
      </xdr:nvSpPr>
      <xdr:spPr bwMode="auto">
        <a:xfrm>
          <a:off x="247650"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866775</xdr:colOff>
      <xdr:row>2</xdr:row>
      <xdr:rowOff>0</xdr:rowOff>
    </xdr:from>
    <xdr:to>
      <xdr:col>0</xdr:col>
      <xdr:colOff>704850</xdr:colOff>
      <xdr:row>2</xdr:row>
      <xdr:rowOff>0</xdr:rowOff>
    </xdr:to>
    <xdr:sp macro="" textlink="">
      <xdr:nvSpPr>
        <xdr:cNvPr id="45" name="Text Box 2">
          <a:extLst>
            <a:ext uri="{FF2B5EF4-FFF2-40B4-BE49-F238E27FC236}">
              <a16:creationId xmlns:a16="http://schemas.microsoft.com/office/drawing/2014/main" id="{00000000-0008-0000-2500-00002D000000}"/>
            </a:ext>
          </a:extLst>
        </xdr:cNvPr>
        <xdr:cNvSpPr txBox="1">
          <a:spLocks noChangeArrowheads="1"/>
        </xdr:cNvSpPr>
      </xdr:nvSpPr>
      <xdr:spPr bwMode="auto">
        <a:xfrm>
          <a:off x="70167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266700</xdr:colOff>
      <xdr:row>2</xdr:row>
      <xdr:rowOff>0</xdr:rowOff>
    </xdr:from>
    <xdr:to>
      <xdr:col>0</xdr:col>
      <xdr:colOff>657225</xdr:colOff>
      <xdr:row>2</xdr:row>
      <xdr:rowOff>0</xdr:rowOff>
    </xdr:to>
    <xdr:sp macro="" textlink="">
      <xdr:nvSpPr>
        <xdr:cNvPr id="46" name="Text Box 3">
          <a:extLst>
            <a:ext uri="{FF2B5EF4-FFF2-40B4-BE49-F238E27FC236}">
              <a16:creationId xmlns:a16="http://schemas.microsoft.com/office/drawing/2014/main" id="{00000000-0008-0000-2500-00002E000000}"/>
            </a:ext>
          </a:extLst>
        </xdr:cNvPr>
        <xdr:cNvSpPr txBox="1">
          <a:spLocks noChangeArrowheads="1"/>
        </xdr:cNvSpPr>
      </xdr:nvSpPr>
      <xdr:spPr bwMode="auto">
        <a:xfrm>
          <a:off x="266700" y="698500"/>
          <a:ext cx="390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866775</xdr:colOff>
      <xdr:row>2</xdr:row>
      <xdr:rowOff>0</xdr:rowOff>
    </xdr:from>
    <xdr:to>
      <xdr:col>0</xdr:col>
      <xdr:colOff>704850</xdr:colOff>
      <xdr:row>2</xdr:row>
      <xdr:rowOff>0</xdr:rowOff>
    </xdr:to>
    <xdr:sp macro="" textlink="">
      <xdr:nvSpPr>
        <xdr:cNvPr id="47" name="Text Box 4">
          <a:extLst>
            <a:ext uri="{FF2B5EF4-FFF2-40B4-BE49-F238E27FC236}">
              <a16:creationId xmlns:a16="http://schemas.microsoft.com/office/drawing/2014/main" id="{00000000-0008-0000-2500-00002F000000}"/>
            </a:ext>
          </a:extLst>
        </xdr:cNvPr>
        <xdr:cNvSpPr txBox="1">
          <a:spLocks noChangeArrowheads="1"/>
        </xdr:cNvSpPr>
      </xdr:nvSpPr>
      <xdr:spPr bwMode="auto">
        <a:xfrm>
          <a:off x="70167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819150</xdr:colOff>
      <xdr:row>2</xdr:row>
      <xdr:rowOff>0</xdr:rowOff>
    </xdr:from>
    <xdr:to>
      <xdr:col>0</xdr:col>
      <xdr:colOff>704850</xdr:colOff>
      <xdr:row>2</xdr:row>
      <xdr:rowOff>0</xdr:rowOff>
    </xdr:to>
    <xdr:sp macro="" textlink="">
      <xdr:nvSpPr>
        <xdr:cNvPr id="48" name="Text Box 5">
          <a:extLst>
            <a:ext uri="{FF2B5EF4-FFF2-40B4-BE49-F238E27FC236}">
              <a16:creationId xmlns:a16="http://schemas.microsoft.com/office/drawing/2014/main" id="{00000000-0008-0000-2500-000030000000}"/>
            </a:ext>
          </a:extLst>
        </xdr:cNvPr>
        <xdr:cNvSpPr txBox="1">
          <a:spLocks noChangeArrowheads="1"/>
        </xdr:cNvSpPr>
      </xdr:nvSpPr>
      <xdr:spPr bwMode="auto">
        <a:xfrm>
          <a:off x="692150"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49" name="Text Box 6">
          <a:extLst>
            <a:ext uri="{FF2B5EF4-FFF2-40B4-BE49-F238E27FC236}">
              <a16:creationId xmlns:a16="http://schemas.microsoft.com/office/drawing/2014/main" id="{00000000-0008-0000-2500-000031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50" name="Text Box 7">
          <a:extLst>
            <a:ext uri="{FF2B5EF4-FFF2-40B4-BE49-F238E27FC236}">
              <a16:creationId xmlns:a16="http://schemas.microsoft.com/office/drawing/2014/main" id="{00000000-0008-0000-2500-000032000000}"/>
            </a:ext>
          </a:extLst>
        </xdr:cNvPr>
        <xdr:cNvSpPr txBox="1">
          <a:spLocks noChangeArrowheads="1"/>
        </xdr:cNvSpPr>
      </xdr:nvSpPr>
      <xdr:spPr bwMode="auto">
        <a:xfrm>
          <a:off x="295275"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51" name="Text Box 8">
          <a:extLst>
            <a:ext uri="{FF2B5EF4-FFF2-40B4-BE49-F238E27FC236}">
              <a16:creationId xmlns:a16="http://schemas.microsoft.com/office/drawing/2014/main" id="{00000000-0008-0000-2500-000033000000}"/>
            </a:ext>
          </a:extLst>
        </xdr:cNvPr>
        <xdr:cNvSpPr txBox="1">
          <a:spLocks noChangeArrowheads="1"/>
        </xdr:cNvSpPr>
      </xdr:nvSpPr>
      <xdr:spPr bwMode="auto">
        <a:xfrm>
          <a:off x="295275"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819150</xdr:colOff>
      <xdr:row>2</xdr:row>
      <xdr:rowOff>0</xdr:rowOff>
    </xdr:from>
    <xdr:to>
      <xdr:col>0</xdr:col>
      <xdr:colOff>704850</xdr:colOff>
      <xdr:row>2</xdr:row>
      <xdr:rowOff>0</xdr:rowOff>
    </xdr:to>
    <xdr:sp macro="" textlink="">
      <xdr:nvSpPr>
        <xdr:cNvPr id="52" name="Text Box 9">
          <a:extLst>
            <a:ext uri="{FF2B5EF4-FFF2-40B4-BE49-F238E27FC236}">
              <a16:creationId xmlns:a16="http://schemas.microsoft.com/office/drawing/2014/main" id="{00000000-0008-0000-2500-000034000000}"/>
            </a:ext>
          </a:extLst>
        </xdr:cNvPr>
        <xdr:cNvSpPr txBox="1">
          <a:spLocks noChangeArrowheads="1"/>
        </xdr:cNvSpPr>
      </xdr:nvSpPr>
      <xdr:spPr bwMode="auto">
        <a:xfrm>
          <a:off x="692150"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53" name="Text Box 10">
          <a:extLst>
            <a:ext uri="{FF2B5EF4-FFF2-40B4-BE49-F238E27FC236}">
              <a16:creationId xmlns:a16="http://schemas.microsoft.com/office/drawing/2014/main" id="{00000000-0008-0000-2500-000035000000}"/>
            </a:ext>
          </a:extLst>
        </xdr:cNvPr>
        <xdr:cNvSpPr txBox="1">
          <a:spLocks noChangeArrowheads="1"/>
        </xdr:cNvSpPr>
      </xdr:nvSpPr>
      <xdr:spPr bwMode="auto">
        <a:xfrm>
          <a:off x="295275"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54" name="Text Box 11">
          <a:extLst>
            <a:ext uri="{FF2B5EF4-FFF2-40B4-BE49-F238E27FC236}">
              <a16:creationId xmlns:a16="http://schemas.microsoft.com/office/drawing/2014/main" id="{00000000-0008-0000-2500-000036000000}"/>
            </a:ext>
          </a:extLst>
        </xdr:cNvPr>
        <xdr:cNvSpPr txBox="1">
          <a:spLocks noChangeArrowheads="1"/>
        </xdr:cNvSpPr>
      </xdr:nvSpPr>
      <xdr:spPr bwMode="auto">
        <a:xfrm>
          <a:off x="295275"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55" name="Text Box 12">
          <a:extLst>
            <a:ext uri="{FF2B5EF4-FFF2-40B4-BE49-F238E27FC236}">
              <a16:creationId xmlns:a16="http://schemas.microsoft.com/office/drawing/2014/main" id="{00000000-0008-0000-2500-000037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762000</xdr:colOff>
      <xdr:row>2</xdr:row>
      <xdr:rowOff>0</xdr:rowOff>
    </xdr:from>
    <xdr:to>
      <xdr:col>0</xdr:col>
      <xdr:colOff>704850</xdr:colOff>
      <xdr:row>2</xdr:row>
      <xdr:rowOff>0</xdr:rowOff>
    </xdr:to>
    <xdr:sp macro="" textlink="">
      <xdr:nvSpPr>
        <xdr:cNvPr id="56" name="AutoShape 13">
          <a:extLst>
            <a:ext uri="{FF2B5EF4-FFF2-40B4-BE49-F238E27FC236}">
              <a16:creationId xmlns:a16="http://schemas.microsoft.com/office/drawing/2014/main" id="{00000000-0008-0000-2500-000038000000}"/>
            </a:ext>
          </a:extLst>
        </xdr:cNvPr>
        <xdr:cNvSpPr>
          <a:spLocks/>
        </xdr:cNvSpPr>
      </xdr:nvSpPr>
      <xdr:spPr bwMode="auto">
        <a:xfrm>
          <a:off x="698500"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57" name="AutoShape 14">
          <a:extLst>
            <a:ext uri="{FF2B5EF4-FFF2-40B4-BE49-F238E27FC236}">
              <a16:creationId xmlns:a16="http://schemas.microsoft.com/office/drawing/2014/main" id="{00000000-0008-0000-2500-000039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58" name="AutoShape 15">
          <a:extLst>
            <a:ext uri="{FF2B5EF4-FFF2-40B4-BE49-F238E27FC236}">
              <a16:creationId xmlns:a16="http://schemas.microsoft.com/office/drawing/2014/main" id="{00000000-0008-0000-2500-00003A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59" name="AutoShape 16">
          <a:extLst>
            <a:ext uri="{FF2B5EF4-FFF2-40B4-BE49-F238E27FC236}">
              <a16:creationId xmlns:a16="http://schemas.microsoft.com/office/drawing/2014/main" id="{00000000-0008-0000-2500-00003B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60" name="AutoShape 17">
          <a:extLst>
            <a:ext uri="{FF2B5EF4-FFF2-40B4-BE49-F238E27FC236}">
              <a16:creationId xmlns:a16="http://schemas.microsoft.com/office/drawing/2014/main" id="{00000000-0008-0000-2500-00003C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61" name="AutoShape 18">
          <a:extLst>
            <a:ext uri="{FF2B5EF4-FFF2-40B4-BE49-F238E27FC236}">
              <a16:creationId xmlns:a16="http://schemas.microsoft.com/office/drawing/2014/main" id="{00000000-0008-0000-2500-00003D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847725</xdr:colOff>
      <xdr:row>2</xdr:row>
      <xdr:rowOff>0</xdr:rowOff>
    </xdr:from>
    <xdr:to>
      <xdr:col>0</xdr:col>
      <xdr:colOff>704850</xdr:colOff>
      <xdr:row>2</xdr:row>
      <xdr:rowOff>0</xdr:rowOff>
    </xdr:to>
    <xdr:sp macro="" textlink="">
      <xdr:nvSpPr>
        <xdr:cNvPr id="62" name="Text Box 19">
          <a:extLst>
            <a:ext uri="{FF2B5EF4-FFF2-40B4-BE49-F238E27FC236}">
              <a16:creationId xmlns:a16="http://schemas.microsoft.com/office/drawing/2014/main" id="{00000000-0008-0000-2500-00003E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63" name="AutoShape 20">
          <a:extLst>
            <a:ext uri="{FF2B5EF4-FFF2-40B4-BE49-F238E27FC236}">
              <a16:creationId xmlns:a16="http://schemas.microsoft.com/office/drawing/2014/main" id="{00000000-0008-0000-2500-00003F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295275</xdr:colOff>
      <xdr:row>2</xdr:row>
      <xdr:rowOff>0</xdr:rowOff>
    </xdr:from>
    <xdr:to>
      <xdr:col>0</xdr:col>
      <xdr:colOff>695325</xdr:colOff>
      <xdr:row>2</xdr:row>
      <xdr:rowOff>0</xdr:rowOff>
    </xdr:to>
    <xdr:sp macro="" textlink="">
      <xdr:nvSpPr>
        <xdr:cNvPr id="64" name="Text Box 21">
          <a:extLst>
            <a:ext uri="{FF2B5EF4-FFF2-40B4-BE49-F238E27FC236}">
              <a16:creationId xmlns:a16="http://schemas.microsoft.com/office/drawing/2014/main" id="{00000000-0008-0000-2500-000040000000}"/>
            </a:ext>
          </a:extLst>
        </xdr:cNvPr>
        <xdr:cNvSpPr txBox="1">
          <a:spLocks noChangeArrowheads="1"/>
        </xdr:cNvSpPr>
      </xdr:nvSpPr>
      <xdr:spPr bwMode="auto">
        <a:xfrm>
          <a:off x="295275"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65" name="Text Box 22">
          <a:extLst>
            <a:ext uri="{FF2B5EF4-FFF2-40B4-BE49-F238E27FC236}">
              <a16:creationId xmlns:a16="http://schemas.microsoft.com/office/drawing/2014/main" id="{00000000-0008-0000-2500-000041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66" name="Text Box 23">
          <a:extLst>
            <a:ext uri="{FF2B5EF4-FFF2-40B4-BE49-F238E27FC236}">
              <a16:creationId xmlns:a16="http://schemas.microsoft.com/office/drawing/2014/main" id="{00000000-0008-0000-2500-000042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67" name="AutoShape 24">
          <a:extLst>
            <a:ext uri="{FF2B5EF4-FFF2-40B4-BE49-F238E27FC236}">
              <a16:creationId xmlns:a16="http://schemas.microsoft.com/office/drawing/2014/main" id="{00000000-0008-0000-2500-000043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285750</xdr:colOff>
      <xdr:row>2</xdr:row>
      <xdr:rowOff>0</xdr:rowOff>
    </xdr:from>
    <xdr:to>
      <xdr:col>0</xdr:col>
      <xdr:colOff>685800</xdr:colOff>
      <xdr:row>2</xdr:row>
      <xdr:rowOff>0</xdr:rowOff>
    </xdr:to>
    <xdr:sp macro="" textlink="">
      <xdr:nvSpPr>
        <xdr:cNvPr id="68" name="Text Box 25">
          <a:extLst>
            <a:ext uri="{FF2B5EF4-FFF2-40B4-BE49-F238E27FC236}">
              <a16:creationId xmlns:a16="http://schemas.microsoft.com/office/drawing/2014/main" id="{00000000-0008-0000-2500-000044000000}"/>
            </a:ext>
          </a:extLst>
        </xdr:cNvPr>
        <xdr:cNvSpPr txBox="1">
          <a:spLocks noChangeArrowheads="1"/>
        </xdr:cNvSpPr>
      </xdr:nvSpPr>
      <xdr:spPr bwMode="auto">
        <a:xfrm>
          <a:off x="285750"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69" name="Text Box 26">
          <a:extLst>
            <a:ext uri="{FF2B5EF4-FFF2-40B4-BE49-F238E27FC236}">
              <a16:creationId xmlns:a16="http://schemas.microsoft.com/office/drawing/2014/main" id="{00000000-0008-0000-2500-000045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70" name="AutoShape 27">
          <a:extLst>
            <a:ext uri="{FF2B5EF4-FFF2-40B4-BE49-F238E27FC236}">
              <a16:creationId xmlns:a16="http://schemas.microsoft.com/office/drawing/2014/main" id="{00000000-0008-0000-2500-000046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2</xdr:row>
      <xdr:rowOff>0</xdr:rowOff>
    </xdr:from>
    <xdr:to>
      <xdr:col>0</xdr:col>
      <xdr:colOff>704850</xdr:colOff>
      <xdr:row>2</xdr:row>
      <xdr:rowOff>0</xdr:rowOff>
    </xdr:to>
    <xdr:sp macro="" textlink="">
      <xdr:nvSpPr>
        <xdr:cNvPr id="71" name="Text Box 28">
          <a:extLst>
            <a:ext uri="{FF2B5EF4-FFF2-40B4-BE49-F238E27FC236}">
              <a16:creationId xmlns:a16="http://schemas.microsoft.com/office/drawing/2014/main" id="{00000000-0008-0000-2500-000047000000}"/>
            </a:ext>
          </a:extLst>
        </xdr:cNvPr>
        <xdr:cNvSpPr txBox="1">
          <a:spLocks noChangeArrowheads="1"/>
        </xdr:cNvSpPr>
      </xdr:nvSpPr>
      <xdr:spPr bwMode="auto">
        <a:xfrm>
          <a:off x="200025" y="698500"/>
          <a:ext cx="492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72" name="Text Box 29">
          <a:extLst>
            <a:ext uri="{FF2B5EF4-FFF2-40B4-BE49-F238E27FC236}">
              <a16:creationId xmlns:a16="http://schemas.microsoft.com/office/drawing/2014/main" id="{00000000-0008-0000-2500-000048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73" name="Text Box 30">
          <a:extLst>
            <a:ext uri="{FF2B5EF4-FFF2-40B4-BE49-F238E27FC236}">
              <a16:creationId xmlns:a16="http://schemas.microsoft.com/office/drawing/2014/main" id="{00000000-0008-0000-2500-000049000000}"/>
            </a:ext>
          </a:extLst>
        </xdr:cNvPr>
        <xdr:cNvSpPr txBox="1">
          <a:spLocks noChangeArrowheads="1"/>
        </xdr:cNvSpPr>
      </xdr:nvSpPr>
      <xdr:spPr bwMode="auto">
        <a:xfrm>
          <a:off x="295275"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74" name="Text Box 31">
          <a:extLst>
            <a:ext uri="{FF2B5EF4-FFF2-40B4-BE49-F238E27FC236}">
              <a16:creationId xmlns:a16="http://schemas.microsoft.com/office/drawing/2014/main" id="{00000000-0008-0000-2500-00004A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75" name="AutoShape 32">
          <a:extLst>
            <a:ext uri="{FF2B5EF4-FFF2-40B4-BE49-F238E27FC236}">
              <a16:creationId xmlns:a16="http://schemas.microsoft.com/office/drawing/2014/main" id="{00000000-0008-0000-2500-00004B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295275</xdr:colOff>
      <xdr:row>2</xdr:row>
      <xdr:rowOff>0</xdr:rowOff>
    </xdr:from>
    <xdr:to>
      <xdr:col>0</xdr:col>
      <xdr:colOff>695325</xdr:colOff>
      <xdr:row>2</xdr:row>
      <xdr:rowOff>0</xdr:rowOff>
    </xdr:to>
    <xdr:sp macro="" textlink="">
      <xdr:nvSpPr>
        <xdr:cNvPr id="76" name="Text Box 33">
          <a:extLst>
            <a:ext uri="{FF2B5EF4-FFF2-40B4-BE49-F238E27FC236}">
              <a16:creationId xmlns:a16="http://schemas.microsoft.com/office/drawing/2014/main" id="{00000000-0008-0000-2500-00004C000000}"/>
            </a:ext>
          </a:extLst>
        </xdr:cNvPr>
        <xdr:cNvSpPr txBox="1">
          <a:spLocks noChangeArrowheads="1"/>
        </xdr:cNvSpPr>
      </xdr:nvSpPr>
      <xdr:spPr bwMode="auto">
        <a:xfrm>
          <a:off x="295275" y="69850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77" name="Text Box 34">
          <a:extLst>
            <a:ext uri="{FF2B5EF4-FFF2-40B4-BE49-F238E27FC236}">
              <a16:creationId xmlns:a16="http://schemas.microsoft.com/office/drawing/2014/main" id="{00000000-0008-0000-2500-00004D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78" name="AutoShape 35">
          <a:extLst>
            <a:ext uri="{FF2B5EF4-FFF2-40B4-BE49-F238E27FC236}">
              <a16:creationId xmlns:a16="http://schemas.microsoft.com/office/drawing/2014/main" id="{00000000-0008-0000-2500-00004E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2</xdr:row>
      <xdr:rowOff>0</xdr:rowOff>
    </xdr:from>
    <xdr:to>
      <xdr:col>0</xdr:col>
      <xdr:colOff>695325</xdr:colOff>
      <xdr:row>2</xdr:row>
      <xdr:rowOff>0</xdr:rowOff>
    </xdr:to>
    <xdr:sp macro="" textlink="">
      <xdr:nvSpPr>
        <xdr:cNvPr id="79" name="Text Box 36">
          <a:extLst>
            <a:ext uri="{FF2B5EF4-FFF2-40B4-BE49-F238E27FC236}">
              <a16:creationId xmlns:a16="http://schemas.microsoft.com/office/drawing/2014/main" id="{00000000-0008-0000-2500-00004F000000}"/>
            </a:ext>
          </a:extLst>
        </xdr:cNvPr>
        <xdr:cNvSpPr txBox="1">
          <a:spLocks noChangeArrowheads="1"/>
        </xdr:cNvSpPr>
      </xdr:nvSpPr>
      <xdr:spPr bwMode="auto">
        <a:xfrm>
          <a:off x="228600" y="698500"/>
          <a:ext cx="466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80" name="Text Box 37">
          <a:extLst>
            <a:ext uri="{FF2B5EF4-FFF2-40B4-BE49-F238E27FC236}">
              <a16:creationId xmlns:a16="http://schemas.microsoft.com/office/drawing/2014/main" id="{00000000-0008-0000-2500-000050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p>
        <a:p>
          <a:pPr algn="ctr" rtl="0">
            <a:defRPr sz="1000"/>
          </a:pPr>
          <a:r>
            <a:rPr lang="zh-TW" altLang="en-US" sz="1200" b="0" i="0" u="none" strike="noStrike" baseline="0">
              <a:solidFill>
                <a:srgbClr val="000000"/>
              </a:solidFill>
              <a:latin typeface="Times New Roman"/>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81" name="AutoShape 38">
          <a:extLst>
            <a:ext uri="{FF2B5EF4-FFF2-40B4-BE49-F238E27FC236}">
              <a16:creationId xmlns:a16="http://schemas.microsoft.com/office/drawing/2014/main" id="{00000000-0008-0000-2500-000051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82" name="AutoShape 40">
          <a:extLst>
            <a:ext uri="{FF2B5EF4-FFF2-40B4-BE49-F238E27FC236}">
              <a16:creationId xmlns:a16="http://schemas.microsoft.com/office/drawing/2014/main" id="{00000000-0008-0000-2500-000052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2</xdr:row>
      <xdr:rowOff>0</xdr:rowOff>
    </xdr:from>
    <xdr:to>
      <xdr:col>0</xdr:col>
      <xdr:colOff>704850</xdr:colOff>
      <xdr:row>2</xdr:row>
      <xdr:rowOff>0</xdr:rowOff>
    </xdr:to>
    <xdr:sp macro="" textlink="">
      <xdr:nvSpPr>
        <xdr:cNvPr id="83" name="Text Box 41">
          <a:extLst>
            <a:ext uri="{FF2B5EF4-FFF2-40B4-BE49-F238E27FC236}">
              <a16:creationId xmlns:a16="http://schemas.microsoft.com/office/drawing/2014/main" id="{00000000-0008-0000-2500-000053000000}"/>
            </a:ext>
          </a:extLst>
        </xdr:cNvPr>
        <xdr:cNvSpPr txBox="1">
          <a:spLocks noChangeArrowheads="1"/>
        </xdr:cNvSpPr>
      </xdr:nvSpPr>
      <xdr:spPr bwMode="auto">
        <a:xfrm>
          <a:off x="200025" y="698500"/>
          <a:ext cx="492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84" name="Text Box 42">
          <a:extLst>
            <a:ext uri="{FF2B5EF4-FFF2-40B4-BE49-F238E27FC236}">
              <a16:creationId xmlns:a16="http://schemas.microsoft.com/office/drawing/2014/main" id="{00000000-0008-0000-2500-000054000000}"/>
            </a:ext>
          </a:extLst>
        </xdr:cNvPr>
        <xdr:cNvSpPr txBox="1">
          <a:spLocks noChangeArrowheads="1"/>
        </xdr:cNvSpPr>
      </xdr:nvSpPr>
      <xdr:spPr bwMode="auto">
        <a:xfrm>
          <a:off x="695325" y="698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85" name="AutoShape 43">
          <a:extLst>
            <a:ext uri="{FF2B5EF4-FFF2-40B4-BE49-F238E27FC236}">
              <a16:creationId xmlns:a16="http://schemas.microsoft.com/office/drawing/2014/main" id="{00000000-0008-0000-2500-000055000000}"/>
            </a:ext>
          </a:extLst>
        </xdr:cNvPr>
        <xdr:cNvSpPr>
          <a:spLocks/>
        </xdr:cNvSpPr>
      </xdr:nvSpPr>
      <xdr:spPr bwMode="auto">
        <a:xfrm>
          <a:off x="701675" y="69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866775</xdr:colOff>
      <xdr:row>2</xdr:row>
      <xdr:rowOff>0</xdr:rowOff>
    </xdr:from>
    <xdr:to>
      <xdr:col>0</xdr:col>
      <xdr:colOff>390525</xdr:colOff>
      <xdr:row>2</xdr:row>
      <xdr:rowOff>0</xdr:rowOff>
    </xdr:to>
    <xdr:sp macro="" textlink="">
      <xdr:nvSpPr>
        <xdr:cNvPr id="2" name="Text Box 2">
          <a:extLst>
            <a:ext uri="{FF2B5EF4-FFF2-40B4-BE49-F238E27FC236}">
              <a16:creationId xmlns:a16="http://schemas.microsoft.com/office/drawing/2014/main" id="{00000000-0008-0000-2900-000002000000}"/>
            </a:ext>
          </a:extLst>
        </xdr:cNvPr>
        <xdr:cNvSpPr txBox="1">
          <a:spLocks noChangeArrowheads="1"/>
        </xdr:cNvSpPr>
      </xdr:nvSpPr>
      <xdr:spPr bwMode="auto">
        <a:xfrm>
          <a:off x="46037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866775</xdr:colOff>
      <xdr:row>2</xdr:row>
      <xdr:rowOff>0</xdr:rowOff>
    </xdr:from>
    <xdr:to>
      <xdr:col>0</xdr:col>
      <xdr:colOff>390525</xdr:colOff>
      <xdr:row>2</xdr:row>
      <xdr:rowOff>0</xdr:rowOff>
    </xdr:to>
    <xdr:sp macro="" textlink="">
      <xdr:nvSpPr>
        <xdr:cNvPr id="3" name="Text Box 4">
          <a:extLst>
            <a:ext uri="{FF2B5EF4-FFF2-40B4-BE49-F238E27FC236}">
              <a16:creationId xmlns:a16="http://schemas.microsoft.com/office/drawing/2014/main" id="{00000000-0008-0000-2900-000003000000}"/>
            </a:ext>
          </a:extLst>
        </xdr:cNvPr>
        <xdr:cNvSpPr txBox="1">
          <a:spLocks noChangeArrowheads="1"/>
        </xdr:cNvSpPr>
      </xdr:nvSpPr>
      <xdr:spPr bwMode="auto">
        <a:xfrm>
          <a:off x="46037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819150</xdr:colOff>
      <xdr:row>2</xdr:row>
      <xdr:rowOff>0</xdr:rowOff>
    </xdr:from>
    <xdr:to>
      <xdr:col>0</xdr:col>
      <xdr:colOff>390525</xdr:colOff>
      <xdr:row>2</xdr:row>
      <xdr:rowOff>0</xdr:rowOff>
    </xdr:to>
    <xdr:sp macro="" textlink="">
      <xdr:nvSpPr>
        <xdr:cNvPr id="4" name="Text Box 5">
          <a:extLst>
            <a:ext uri="{FF2B5EF4-FFF2-40B4-BE49-F238E27FC236}">
              <a16:creationId xmlns:a16="http://schemas.microsoft.com/office/drawing/2014/main" id="{00000000-0008-0000-2900-000004000000}"/>
            </a:ext>
          </a:extLst>
        </xdr:cNvPr>
        <xdr:cNvSpPr txBox="1">
          <a:spLocks noChangeArrowheads="1"/>
        </xdr:cNvSpPr>
      </xdr:nvSpPr>
      <xdr:spPr bwMode="auto">
        <a:xfrm>
          <a:off x="45085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5" name="Text Box 6">
          <a:extLst>
            <a:ext uri="{FF2B5EF4-FFF2-40B4-BE49-F238E27FC236}">
              <a16:creationId xmlns:a16="http://schemas.microsoft.com/office/drawing/2014/main" id="{00000000-0008-0000-2900-000005000000}"/>
            </a:ext>
          </a:extLst>
        </xdr:cNvPr>
        <xdr:cNvSpPr txBox="1">
          <a:spLocks noChangeArrowheads="1"/>
        </xdr:cNvSpPr>
      </xdr:nvSpPr>
      <xdr:spPr bwMode="auto">
        <a:xfrm>
          <a:off x="45402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819150</xdr:colOff>
      <xdr:row>2</xdr:row>
      <xdr:rowOff>0</xdr:rowOff>
    </xdr:from>
    <xdr:to>
      <xdr:col>0</xdr:col>
      <xdr:colOff>390525</xdr:colOff>
      <xdr:row>2</xdr:row>
      <xdr:rowOff>0</xdr:rowOff>
    </xdr:to>
    <xdr:sp macro="" textlink="">
      <xdr:nvSpPr>
        <xdr:cNvPr id="6" name="Text Box 9">
          <a:extLst>
            <a:ext uri="{FF2B5EF4-FFF2-40B4-BE49-F238E27FC236}">
              <a16:creationId xmlns:a16="http://schemas.microsoft.com/office/drawing/2014/main" id="{00000000-0008-0000-2900-000006000000}"/>
            </a:ext>
          </a:extLst>
        </xdr:cNvPr>
        <xdr:cNvSpPr txBox="1">
          <a:spLocks noChangeArrowheads="1"/>
        </xdr:cNvSpPr>
      </xdr:nvSpPr>
      <xdr:spPr bwMode="auto">
        <a:xfrm>
          <a:off x="45085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7" name="Text Box 12">
          <a:extLst>
            <a:ext uri="{FF2B5EF4-FFF2-40B4-BE49-F238E27FC236}">
              <a16:creationId xmlns:a16="http://schemas.microsoft.com/office/drawing/2014/main" id="{00000000-0008-0000-2900-000007000000}"/>
            </a:ext>
          </a:extLst>
        </xdr:cNvPr>
        <xdr:cNvSpPr txBox="1">
          <a:spLocks noChangeArrowheads="1"/>
        </xdr:cNvSpPr>
      </xdr:nvSpPr>
      <xdr:spPr bwMode="auto">
        <a:xfrm>
          <a:off x="45402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904875</xdr:colOff>
      <xdr:row>2</xdr:row>
      <xdr:rowOff>0</xdr:rowOff>
    </xdr:from>
    <xdr:to>
      <xdr:col>1</xdr:col>
      <xdr:colOff>0</xdr:colOff>
      <xdr:row>2</xdr:row>
      <xdr:rowOff>0</xdr:rowOff>
    </xdr:to>
    <xdr:sp macro="" textlink="">
      <xdr:nvSpPr>
        <xdr:cNvPr id="8" name="Text Box 19">
          <a:extLst>
            <a:ext uri="{FF2B5EF4-FFF2-40B4-BE49-F238E27FC236}">
              <a16:creationId xmlns:a16="http://schemas.microsoft.com/office/drawing/2014/main" id="{00000000-0008-0000-2900-000008000000}"/>
            </a:ext>
          </a:extLst>
        </xdr:cNvPr>
        <xdr:cNvSpPr txBox="1">
          <a:spLocks noChangeArrowheads="1"/>
        </xdr:cNvSpPr>
      </xdr:nvSpPr>
      <xdr:spPr bwMode="auto">
        <a:xfrm>
          <a:off x="46037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9" name="Text Box 22">
          <a:extLst>
            <a:ext uri="{FF2B5EF4-FFF2-40B4-BE49-F238E27FC236}">
              <a16:creationId xmlns:a16="http://schemas.microsoft.com/office/drawing/2014/main" id="{00000000-0008-0000-2900-000009000000}"/>
            </a:ext>
          </a:extLst>
        </xdr:cNvPr>
        <xdr:cNvSpPr txBox="1">
          <a:spLocks noChangeArrowheads="1"/>
        </xdr:cNvSpPr>
      </xdr:nvSpPr>
      <xdr:spPr bwMode="auto">
        <a:xfrm>
          <a:off x="45402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0" name="Text Box 25">
          <a:extLst>
            <a:ext uri="{FF2B5EF4-FFF2-40B4-BE49-F238E27FC236}">
              <a16:creationId xmlns:a16="http://schemas.microsoft.com/office/drawing/2014/main" id="{00000000-0008-0000-2900-00000A000000}"/>
            </a:ext>
          </a:extLst>
        </xdr:cNvPr>
        <xdr:cNvSpPr txBox="1">
          <a:spLocks noChangeArrowheads="1"/>
        </xdr:cNvSpPr>
      </xdr:nvSpPr>
      <xdr:spPr bwMode="auto">
        <a:xfrm>
          <a:off x="45402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116725</xdr:colOff>
      <xdr:row>2</xdr:row>
      <xdr:rowOff>0</xdr:rowOff>
    </xdr:from>
    <xdr:to>
      <xdr:col>0</xdr:col>
      <xdr:colOff>387477</xdr:colOff>
      <xdr:row>2</xdr:row>
      <xdr:rowOff>0</xdr:rowOff>
    </xdr:to>
    <xdr:sp macro="" textlink="">
      <xdr:nvSpPr>
        <xdr:cNvPr id="11" name="Text Box 26">
          <a:extLst>
            <a:ext uri="{FF2B5EF4-FFF2-40B4-BE49-F238E27FC236}">
              <a16:creationId xmlns:a16="http://schemas.microsoft.com/office/drawing/2014/main" id="{00000000-0008-0000-2900-00000B000000}"/>
            </a:ext>
          </a:extLst>
        </xdr:cNvPr>
        <xdr:cNvSpPr txBox="1">
          <a:spLocks noChangeArrowheads="1"/>
        </xdr:cNvSpPr>
      </xdr:nvSpPr>
      <xdr:spPr bwMode="auto">
        <a:xfrm>
          <a:off x="116725" y="723900"/>
          <a:ext cx="27075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2" name="Text Box 28">
          <a:extLst>
            <a:ext uri="{FF2B5EF4-FFF2-40B4-BE49-F238E27FC236}">
              <a16:creationId xmlns:a16="http://schemas.microsoft.com/office/drawing/2014/main" id="{00000000-0008-0000-2900-00000C000000}"/>
            </a:ext>
          </a:extLst>
        </xdr:cNvPr>
        <xdr:cNvSpPr txBox="1">
          <a:spLocks noChangeArrowheads="1"/>
        </xdr:cNvSpPr>
      </xdr:nvSpPr>
      <xdr:spPr bwMode="auto">
        <a:xfrm>
          <a:off x="45402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3" name="Text Box 31">
          <a:extLst>
            <a:ext uri="{FF2B5EF4-FFF2-40B4-BE49-F238E27FC236}">
              <a16:creationId xmlns:a16="http://schemas.microsoft.com/office/drawing/2014/main" id="{00000000-0008-0000-2900-00000D000000}"/>
            </a:ext>
          </a:extLst>
        </xdr:cNvPr>
        <xdr:cNvSpPr txBox="1">
          <a:spLocks noChangeArrowheads="1"/>
        </xdr:cNvSpPr>
      </xdr:nvSpPr>
      <xdr:spPr bwMode="auto">
        <a:xfrm>
          <a:off x="45402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165562</xdr:colOff>
      <xdr:row>2</xdr:row>
      <xdr:rowOff>0</xdr:rowOff>
    </xdr:from>
    <xdr:to>
      <xdr:col>0</xdr:col>
      <xdr:colOff>388429</xdr:colOff>
      <xdr:row>2</xdr:row>
      <xdr:rowOff>0</xdr:rowOff>
    </xdr:to>
    <xdr:sp macro="" textlink="">
      <xdr:nvSpPr>
        <xdr:cNvPr id="14" name="Text Box 32">
          <a:extLst>
            <a:ext uri="{FF2B5EF4-FFF2-40B4-BE49-F238E27FC236}">
              <a16:creationId xmlns:a16="http://schemas.microsoft.com/office/drawing/2014/main" id="{00000000-0008-0000-2900-00000E000000}"/>
            </a:ext>
          </a:extLst>
        </xdr:cNvPr>
        <xdr:cNvSpPr txBox="1">
          <a:spLocks noChangeArrowheads="1"/>
        </xdr:cNvSpPr>
      </xdr:nvSpPr>
      <xdr:spPr bwMode="auto">
        <a:xfrm>
          <a:off x="165562" y="723900"/>
          <a:ext cx="22286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5" name="Text Box 34">
          <a:extLst>
            <a:ext uri="{FF2B5EF4-FFF2-40B4-BE49-F238E27FC236}">
              <a16:creationId xmlns:a16="http://schemas.microsoft.com/office/drawing/2014/main" id="{00000000-0008-0000-2900-00000F000000}"/>
            </a:ext>
          </a:extLst>
        </xdr:cNvPr>
        <xdr:cNvSpPr txBox="1">
          <a:spLocks noChangeArrowheads="1"/>
        </xdr:cNvSpPr>
      </xdr:nvSpPr>
      <xdr:spPr bwMode="auto">
        <a:xfrm>
          <a:off x="45402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175087</xdr:colOff>
      <xdr:row>2</xdr:row>
      <xdr:rowOff>0</xdr:rowOff>
    </xdr:from>
    <xdr:to>
      <xdr:col>0</xdr:col>
      <xdr:colOff>388607</xdr:colOff>
      <xdr:row>2</xdr:row>
      <xdr:rowOff>0</xdr:rowOff>
    </xdr:to>
    <xdr:sp macro="" textlink="">
      <xdr:nvSpPr>
        <xdr:cNvPr id="16" name="Text Box 35">
          <a:extLst>
            <a:ext uri="{FF2B5EF4-FFF2-40B4-BE49-F238E27FC236}">
              <a16:creationId xmlns:a16="http://schemas.microsoft.com/office/drawing/2014/main" id="{00000000-0008-0000-2900-000010000000}"/>
            </a:ext>
          </a:extLst>
        </xdr:cNvPr>
        <xdr:cNvSpPr txBox="1">
          <a:spLocks noChangeArrowheads="1"/>
        </xdr:cNvSpPr>
      </xdr:nvSpPr>
      <xdr:spPr bwMode="auto">
        <a:xfrm>
          <a:off x="175087" y="723900"/>
          <a:ext cx="21352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7" name="Text Box 38">
          <a:extLst>
            <a:ext uri="{FF2B5EF4-FFF2-40B4-BE49-F238E27FC236}">
              <a16:creationId xmlns:a16="http://schemas.microsoft.com/office/drawing/2014/main" id="{00000000-0008-0000-2900-000011000000}"/>
            </a:ext>
          </a:extLst>
        </xdr:cNvPr>
        <xdr:cNvSpPr txBox="1">
          <a:spLocks noChangeArrowheads="1"/>
        </xdr:cNvSpPr>
      </xdr:nvSpPr>
      <xdr:spPr bwMode="auto">
        <a:xfrm>
          <a:off x="45402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164350</xdr:colOff>
      <xdr:row>2</xdr:row>
      <xdr:rowOff>0</xdr:rowOff>
    </xdr:from>
    <xdr:to>
      <xdr:col>0</xdr:col>
      <xdr:colOff>388285</xdr:colOff>
      <xdr:row>2</xdr:row>
      <xdr:rowOff>0</xdr:rowOff>
    </xdr:to>
    <xdr:sp macro="" textlink="">
      <xdr:nvSpPr>
        <xdr:cNvPr id="18" name="Text Box 39">
          <a:extLst>
            <a:ext uri="{FF2B5EF4-FFF2-40B4-BE49-F238E27FC236}">
              <a16:creationId xmlns:a16="http://schemas.microsoft.com/office/drawing/2014/main" id="{00000000-0008-0000-2900-000012000000}"/>
            </a:ext>
          </a:extLst>
        </xdr:cNvPr>
        <xdr:cNvSpPr txBox="1">
          <a:spLocks noChangeArrowheads="1"/>
        </xdr:cNvSpPr>
      </xdr:nvSpPr>
      <xdr:spPr bwMode="auto">
        <a:xfrm>
          <a:off x="164350" y="723900"/>
          <a:ext cx="22393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192925</xdr:colOff>
      <xdr:row>2</xdr:row>
      <xdr:rowOff>0</xdr:rowOff>
    </xdr:from>
    <xdr:to>
      <xdr:col>2</xdr:col>
      <xdr:colOff>0</xdr:colOff>
      <xdr:row>2</xdr:row>
      <xdr:rowOff>0</xdr:rowOff>
    </xdr:to>
    <xdr:sp macro="" textlink="">
      <xdr:nvSpPr>
        <xdr:cNvPr id="19" name="Text Box 56">
          <a:extLst>
            <a:ext uri="{FF2B5EF4-FFF2-40B4-BE49-F238E27FC236}">
              <a16:creationId xmlns:a16="http://schemas.microsoft.com/office/drawing/2014/main" id="{00000000-0008-0000-2900-000013000000}"/>
            </a:ext>
          </a:extLst>
        </xdr:cNvPr>
        <xdr:cNvSpPr txBox="1">
          <a:spLocks noChangeArrowheads="1"/>
        </xdr:cNvSpPr>
      </xdr:nvSpPr>
      <xdr:spPr bwMode="auto">
        <a:xfrm>
          <a:off x="650125" y="723900"/>
          <a:ext cx="188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20" name="AutoShape 57">
          <a:extLst>
            <a:ext uri="{FF2B5EF4-FFF2-40B4-BE49-F238E27FC236}">
              <a16:creationId xmlns:a16="http://schemas.microsoft.com/office/drawing/2014/main" id="{00000000-0008-0000-2900-000014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192925</xdr:colOff>
      <xdr:row>2</xdr:row>
      <xdr:rowOff>0</xdr:rowOff>
    </xdr:from>
    <xdr:to>
      <xdr:col>2</xdr:col>
      <xdr:colOff>0</xdr:colOff>
      <xdr:row>2</xdr:row>
      <xdr:rowOff>0</xdr:rowOff>
    </xdr:to>
    <xdr:sp macro="" textlink="">
      <xdr:nvSpPr>
        <xdr:cNvPr id="21" name="Text Box 58">
          <a:extLst>
            <a:ext uri="{FF2B5EF4-FFF2-40B4-BE49-F238E27FC236}">
              <a16:creationId xmlns:a16="http://schemas.microsoft.com/office/drawing/2014/main" id="{00000000-0008-0000-2900-000015000000}"/>
            </a:ext>
          </a:extLst>
        </xdr:cNvPr>
        <xdr:cNvSpPr txBox="1">
          <a:spLocks noChangeArrowheads="1"/>
        </xdr:cNvSpPr>
      </xdr:nvSpPr>
      <xdr:spPr bwMode="auto">
        <a:xfrm>
          <a:off x="650125" y="723900"/>
          <a:ext cx="188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22" name="AutoShape 59">
          <a:extLst>
            <a:ext uri="{FF2B5EF4-FFF2-40B4-BE49-F238E27FC236}">
              <a16:creationId xmlns:a16="http://schemas.microsoft.com/office/drawing/2014/main" id="{00000000-0008-0000-2900-000016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115512</xdr:colOff>
      <xdr:row>2</xdr:row>
      <xdr:rowOff>0</xdr:rowOff>
    </xdr:from>
    <xdr:to>
      <xdr:col>2</xdr:col>
      <xdr:colOff>0</xdr:colOff>
      <xdr:row>2</xdr:row>
      <xdr:rowOff>0</xdr:rowOff>
    </xdr:to>
    <xdr:sp macro="" textlink="">
      <xdr:nvSpPr>
        <xdr:cNvPr id="23" name="Text Box 60">
          <a:extLst>
            <a:ext uri="{FF2B5EF4-FFF2-40B4-BE49-F238E27FC236}">
              <a16:creationId xmlns:a16="http://schemas.microsoft.com/office/drawing/2014/main" id="{00000000-0008-0000-2900-000017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609600</xdr:colOff>
      <xdr:row>2</xdr:row>
      <xdr:rowOff>0</xdr:rowOff>
    </xdr:from>
    <xdr:to>
      <xdr:col>1</xdr:col>
      <xdr:colOff>381000</xdr:colOff>
      <xdr:row>2</xdr:row>
      <xdr:rowOff>0</xdr:rowOff>
    </xdr:to>
    <xdr:sp macro="" textlink="">
      <xdr:nvSpPr>
        <xdr:cNvPr id="24" name="AutoShape 61">
          <a:extLst>
            <a:ext uri="{FF2B5EF4-FFF2-40B4-BE49-F238E27FC236}">
              <a16:creationId xmlns:a16="http://schemas.microsoft.com/office/drawing/2014/main" id="{00000000-0008-0000-2900-000018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134562</xdr:colOff>
      <xdr:row>2</xdr:row>
      <xdr:rowOff>0</xdr:rowOff>
    </xdr:from>
    <xdr:to>
      <xdr:col>2</xdr:col>
      <xdr:colOff>0</xdr:colOff>
      <xdr:row>2</xdr:row>
      <xdr:rowOff>0</xdr:rowOff>
    </xdr:to>
    <xdr:sp macro="" textlink="">
      <xdr:nvSpPr>
        <xdr:cNvPr id="25" name="Text Box 62">
          <a:extLst>
            <a:ext uri="{FF2B5EF4-FFF2-40B4-BE49-F238E27FC236}">
              <a16:creationId xmlns:a16="http://schemas.microsoft.com/office/drawing/2014/main" id="{00000000-0008-0000-2900-000019000000}"/>
            </a:ext>
          </a:extLst>
        </xdr:cNvPr>
        <xdr:cNvSpPr txBox="1">
          <a:spLocks noChangeArrowheads="1"/>
        </xdr:cNvSpPr>
      </xdr:nvSpPr>
      <xdr:spPr bwMode="auto">
        <a:xfrm>
          <a:off x="591762" y="723900"/>
          <a:ext cx="2464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26" name="AutoShape 63">
          <a:extLst>
            <a:ext uri="{FF2B5EF4-FFF2-40B4-BE49-F238E27FC236}">
              <a16:creationId xmlns:a16="http://schemas.microsoft.com/office/drawing/2014/main" id="{00000000-0008-0000-2900-00001A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115512</xdr:colOff>
      <xdr:row>2</xdr:row>
      <xdr:rowOff>0</xdr:rowOff>
    </xdr:from>
    <xdr:to>
      <xdr:col>2</xdr:col>
      <xdr:colOff>0</xdr:colOff>
      <xdr:row>2</xdr:row>
      <xdr:rowOff>0</xdr:rowOff>
    </xdr:to>
    <xdr:sp macro="" textlink="">
      <xdr:nvSpPr>
        <xdr:cNvPr id="27" name="Text Box 64">
          <a:extLst>
            <a:ext uri="{FF2B5EF4-FFF2-40B4-BE49-F238E27FC236}">
              <a16:creationId xmlns:a16="http://schemas.microsoft.com/office/drawing/2014/main" id="{00000000-0008-0000-2900-00001B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28" name="Text Box 65">
          <a:extLst>
            <a:ext uri="{FF2B5EF4-FFF2-40B4-BE49-F238E27FC236}">
              <a16:creationId xmlns:a16="http://schemas.microsoft.com/office/drawing/2014/main" id="{00000000-0008-0000-2900-00001C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29" name="Text Box 66">
          <a:extLst>
            <a:ext uri="{FF2B5EF4-FFF2-40B4-BE49-F238E27FC236}">
              <a16:creationId xmlns:a16="http://schemas.microsoft.com/office/drawing/2014/main" id="{00000000-0008-0000-2900-00001D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86937</xdr:colOff>
      <xdr:row>2</xdr:row>
      <xdr:rowOff>0</xdr:rowOff>
    </xdr:from>
    <xdr:to>
      <xdr:col>2</xdr:col>
      <xdr:colOff>0</xdr:colOff>
      <xdr:row>2</xdr:row>
      <xdr:rowOff>0</xdr:rowOff>
    </xdr:to>
    <xdr:sp macro="" textlink="">
      <xdr:nvSpPr>
        <xdr:cNvPr id="30" name="Text Box 67">
          <a:extLst>
            <a:ext uri="{FF2B5EF4-FFF2-40B4-BE49-F238E27FC236}">
              <a16:creationId xmlns:a16="http://schemas.microsoft.com/office/drawing/2014/main" id="{00000000-0008-0000-2900-00001E000000}"/>
            </a:ext>
          </a:extLst>
        </xdr:cNvPr>
        <xdr:cNvSpPr txBox="1">
          <a:spLocks noChangeArrowheads="1"/>
        </xdr:cNvSpPr>
      </xdr:nvSpPr>
      <xdr:spPr bwMode="auto">
        <a:xfrm>
          <a:off x="544137" y="723900"/>
          <a:ext cx="2940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31" name="AutoShape 68">
          <a:extLst>
            <a:ext uri="{FF2B5EF4-FFF2-40B4-BE49-F238E27FC236}">
              <a16:creationId xmlns:a16="http://schemas.microsoft.com/office/drawing/2014/main" id="{00000000-0008-0000-2900-00001F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2" name="AutoShape 69">
          <a:extLst>
            <a:ext uri="{FF2B5EF4-FFF2-40B4-BE49-F238E27FC236}">
              <a16:creationId xmlns:a16="http://schemas.microsoft.com/office/drawing/2014/main" id="{00000000-0008-0000-2900-000020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3" name="AutoShape 70">
          <a:extLst>
            <a:ext uri="{FF2B5EF4-FFF2-40B4-BE49-F238E27FC236}">
              <a16:creationId xmlns:a16="http://schemas.microsoft.com/office/drawing/2014/main" id="{00000000-0008-0000-2900-000021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4" name="AutoShape 71">
          <a:extLst>
            <a:ext uri="{FF2B5EF4-FFF2-40B4-BE49-F238E27FC236}">
              <a16:creationId xmlns:a16="http://schemas.microsoft.com/office/drawing/2014/main" id="{00000000-0008-0000-2900-000022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5" name="AutoShape 72">
          <a:extLst>
            <a:ext uri="{FF2B5EF4-FFF2-40B4-BE49-F238E27FC236}">
              <a16:creationId xmlns:a16="http://schemas.microsoft.com/office/drawing/2014/main" id="{00000000-0008-0000-2900-000023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6" name="AutoShape 73">
          <a:extLst>
            <a:ext uri="{FF2B5EF4-FFF2-40B4-BE49-F238E27FC236}">
              <a16:creationId xmlns:a16="http://schemas.microsoft.com/office/drawing/2014/main" id="{00000000-0008-0000-2900-000024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7" name="AutoShape 74">
          <a:extLst>
            <a:ext uri="{FF2B5EF4-FFF2-40B4-BE49-F238E27FC236}">
              <a16:creationId xmlns:a16="http://schemas.microsoft.com/office/drawing/2014/main" id="{00000000-0008-0000-2900-000025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8" name="AutoShape 75">
          <a:extLst>
            <a:ext uri="{FF2B5EF4-FFF2-40B4-BE49-F238E27FC236}">
              <a16:creationId xmlns:a16="http://schemas.microsoft.com/office/drawing/2014/main" id="{00000000-0008-0000-2900-000026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9" name="AutoShape 76">
          <a:extLst>
            <a:ext uri="{FF2B5EF4-FFF2-40B4-BE49-F238E27FC236}">
              <a16:creationId xmlns:a16="http://schemas.microsoft.com/office/drawing/2014/main" id="{00000000-0008-0000-2900-000027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135775</xdr:colOff>
      <xdr:row>2</xdr:row>
      <xdr:rowOff>0</xdr:rowOff>
    </xdr:from>
    <xdr:to>
      <xdr:col>2</xdr:col>
      <xdr:colOff>0</xdr:colOff>
      <xdr:row>2</xdr:row>
      <xdr:rowOff>0</xdr:rowOff>
    </xdr:to>
    <xdr:sp macro="" textlink="">
      <xdr:nvSpPr>
        <xdr:cNvPr id="40" name="Text Box 77">
          <a:extLst>
            <a:ext uri="{FF2B5EF4-FFF2-40B4-BE49-F238E27FC236}">
              <a16:creationId xmlns:a16="http://schemas.microsoft.com/office/drawing/2014/main" id="{00000000-0008-0000-2900-000028000000}"/>
            </a:ext>
          </a:extLst>
        </xdr:cNvPr>
        <xdr:cNvSpPr txBox="1">
          <a:spLocks noChangeArrowheads="1"/>
        </xdr:cNvSpPr>
      </xdr:nvSpPr>
      <xdr:spPr bwMode="auto">
        <a:xfrm>
          <a:off x="592975" y="723900"/>
          <a:ext cx="245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41" name="Text Box 78">
          <a:extLst>
            <a:ext uri="{FF2B5EF4-FFF2-40B4-BE49-F238E27FC236}">
              <a16:creationId xmlns:a16="http://schemas.microsoft.com/office/drawing/2014/main" id="{00000000-0008-0000-2900-000029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42" name="Text Box 79">
          <a:extLst>
            <a:ext uri="{FF2B5EF4-FFF2-40B4-BE49-F238E27FC236}">
              <a16:creationId xmlns:a16="http://schemas.microsoft.com/office/drawing/2014/main" id="{00000000-0008-0000-2900-00002A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43" name="Text Box 80">
          <a:extLst>
            <a:ext uri="{FF2B5EF4-FFF2-40B4-BE49-F238E27FC236}">
              <a16:creationId xmlns:a16="http://schemas.microsoft.com/office/drawing/2014/main" id="{00000000-0008-0000-2900-00002B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22</xdr:row>
      <xdr:rowOff>0</xdr:rowOff>
    </xdr:from>
    <xdr:to>
      <xdr:col>1</xdr:col>
      <xdr:colOff>381000</xdr:colOff>
      <xdr:row>22</xdr:row>
      <xdr:rowOff>0</xdr:rowOff>
    </xdr:to>
    <xdr:sp macro="" textlink="">
      <xdr:nvSpPr>
        <xdr:cNvPr id="44" name="AutoShape 86">
          <a:extLst>
            <a:ext uri="{FF2B5EF4-FFF2-40B4-BE49-F238E27FC236}">
              <a16:creationId xmlns:a16="http://schemas.microsoft.com/office/drawing/2014/main" id="{00000000-0008-0000-2900-00002C000000}"/>
            </a:ext>
          </a:extLst>
        </xdr:cNvPr>
        <xdr:cNvSpPr>
          <a:spLocks/>
        </xdr:cNvSpPr>
      </xdr:nvSpPr>
      <xdr:spPr bwMode="auto">
        <a:xfrm>
          <a:off x="841375" y="529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866775</xdr:colOff>
      <xdr:row>2</xdr:row>
      <xdr:rowOff>0</xdr:rowOff>
    </xdr:from>
    <xdr:to>
      <xdr:col>0</xdr:col>
      <xdr:colOff>390525</xdr:colOff>
      <xdr:row>2</xdr:row>
      <xdr:rowOff>0</xdr:rowOff>
    </xdr:to>
    <xdr:sp macro="" textlink="">
      <xdr:nvSpPr>
        <xdr:cNvPr id="45" name="Text Box 2">
          <a:extLst>
            <a:ext uri="{FF2B5EF4-FFF2-40B4-BE49-F238E27FC236}">
              <a16:creationId xmlns:a16="http://schemas.microsoft.com/office/drawing/2014/main" id="{00000000-0008-0000-2900-00002D000000}"/>
            </a:ext>
          </a:extLst>
        </xdr:cNvPr>
        <xdr:cNvSpPr txBox="1">
          <a:spLocks noChangeArrowheads="1"/>
        </xdr:cNvSpPr>
      </xdr:nvSpPr>
      <xdr:spPr bwMode="auto">
        <a:xfrm>
          <a:off x="46037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866775</xdr:colOff>
      <xdr:row>2</xdr:row>
      <xdr:rowOff>0</xdr:rowOff>
    </xdr:from>
    <xdr:to>
      <xdr:col>0</xdr:col>
      <xdr:colOff>390525</xdr:colOff>
      <xdr:row>2</xdr:row>
      <xdr:rowOff>0</xdr:rowOff>
    </xdr:to>
    <xdr:sp macro="" textlink="">
      <xdr:nvSpPr>
        <xdr:cNvPr id="46" name="Text Box 4">
          <a:extLst>
            <a:ext uri="{FF2B5EF4-FFF2-40B4-BE49-F238E27FC236}">
              <a16:creationId xmlns:a16="http://schemas.microsoft.com/office/drawing/2014/main" id="{00000000-0008-0000-2900-00002E000000}"/>
            </a:ext>
          </a:extLst>
        </xdr:cNvPr>
        <xdr:cNvSpPr txBox="1">
          <a:spLocks noChangeArrowheads="1"/>
        </xdr:cNvSpPr>
      </xdr:nvSpPr>
      <xdr:spPr bwMode="auto">
        <a:xfrm>
          <a:off x="46037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819150</xdr:colOff>
      <xdr:row>2</xdr:row>
      <xdr:rowOff>0</xdr:rowOff>
    </xdr:from>
    <xdr:to>
      <xdr:col>0</xdr:col>
      <xdr:colOff>390525</xdr:colOff>
      <xdr:row>2</xdr:row>
      <xdr:rowOff>0</xdr:rowOff>
    </xdr:to>
    <xdr:sp macro="" textlink="">
      <xdr:nvSpPr>
        <xdr:cNvPr id="47" name="Text Box 5">
          <a:extLst>
            <a:ext uri="{FF2B5EF4-FFF2-40B4-BE49-F238E27FC236}">
              <a16:creationId xmlns:a16="http://schemas.microsoft.com/office/drawing/2014/main" id="{00000000-0008-0000-2900-00002F000000}"/>
            </a:ext>
          </a:extLst>
        </xdr:cNvPr>
        <xdr:cNvSpPr txBox="1">
          <a:spLocks noChangeArrowheads="1"/>
        </xdr:cNvSpPr>
      </xdr:nvSpPr>
      <xdr:spPr bwMode="auto">
        <a:xfrm>
          <a:off x="45085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48" name="Text Box 6">
          <a:extLst>
            <a:ext uri="{FF2B5EF4-FFF2-40B4-BE49-F238E27FC236}">
              <a16:creationId xmlns:a16="http://schemas.microsoft.com/office/drawing/2014/main" id="{00000000-0008-0000-2900-000030000000}"/>
            </a:ext>
          </a:extLst>
        </xdr:cNvPr>
        <xdr:cNvSpPr txBox="1">
          <a:spLocks noChangeArrowheads="1"/>
        </xdr:cNvSpPr>
      </xdr:nvSpPr>
      <xdr:spPr bwMode="auto">
        <a:xfrm>
          <a:off x="45402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819150</xdr:colOff>
      <xdr:row>2</xdr:row>
      <xdr:rowOff>0</xdr:rowOff>
    </xdr:from>
    <xdr:to>
      <xdr:col>0</xdr:col>
      <xdr:colOff>390525</xdr:colOff>
      <xdr:row>2</xdr:row>
      <xdr:rowOff>0</xdr:rowOff>
    </xdr:to>
    <xdr:sp macro="" textlink="">
      <xdr:nvSpPr>
        <xdr:cNvPr id="49" name="Text Box 9">
          <a:extLst>
            <a:ext uri="{FF2B5EF4-FFF2-40B4-BE49-F238E27FC236}">
              <a16:creationId xmlns:a16="http://schemas.microsoft.com/office/drawing/2014/main" id="{00000000-0008-0000-2900-000031000000}"/>
            </a:ext>
          </a:extLst>
        </xdr:cNvPr>
        <xdr:cNvSpPr txBox="1">
          <a:spLocks noChangeArrowheads="1"/>
        </xdr:cNvSpPr>
      </xdr:nvSpPr>
      <xdr:spPr bwMode="auto">
        <a:xfrm>
          <a:off x="45085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50" name="Text Box 12">
          <a:extLst>
            <a:ext uri="{FF2B5EF4-FFF2-40B4-BE49-F238E27FC236}">
              <a16:creationId xmlns:a16="http://schemas.microsoft.com/office/drawing/2014/main" id="{00000000-0008-0000-2900-000032000000}"/>
            </a:ext>
          </a:extLst>
        </xdr:cNvPr>
        <xdr:cNvSpPr txBox="1">
          <a:spLocks noChangeArrowheads="1"/>
        </xdr:cNvSpPr>
      </xdr:nvSpPr>
      <xdr:spPr bwMode="auto">
        <a:xfrm>
          <a:off x="45402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904875</xdr:colOff>
      <xdr:row>2</xdr:row>
      <xdr:rowOff>0</xdr:rowOff>
    </xdr:from>
    <xdr:to>
      <xdr:col>1</xdr:col>
      <xdr:colOff>0</xdr:colOff>
      <xdr:row>2</xdr:row>
      <xdr:rowOff>0</xdr:rowOff>
    </xdr:to>
    <xdr:sp macro="" textlink="">
      <xdr:nvSpPr>
        <xdr:cNvPr id="51" name="Text Box 19">
          <a:extLst>
            <a:ext uri="{FF2B5EF4-FFF2-40B4-BE49-F238E27FC236}">
              <a16:creationId xmlns:a16="http://schemas.microsoft.com/office/drawing/2014/main" id="{00000000-0008-0000-2900-000033000000}"/>
            </a:ext>
          </a:extLst>
        </xdr:cNvPr>
        <xdr:cNvSpPr txBox="1">
          <a:spLocks noChangeArrowheads="1"/>
        </xdr:cNvSpPr>
      </xdr:nvSpPr>
      <xdr:spPr bwMode="auto">
        <a:xfrm>
          <a:off x="46037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52" name="Text Box 22">
          <a:extLst>
            <a:ext uri="{FF2B5EF4-FFF2-40B4-BE49-F238E27FC236}">
              <a16:creationId xmlns:a16="http://schemas.microsoft.com/office/drawing/2014/main" id="{00000000-0008-0000-2900-000034000000}"/>
            </a:ext>
          </a:extLst>
        </xdr:cNvPr>
        <xdr:cNvSpPr txBox="1">
          <a:spLocks noChangeArrowheads="1"/>
        </xdr:cNvSpPr>
      </xdr:nvSpPr>
      <xdr:spPr bwMode="auto">
        <a:xfrm>
          <a:off x="45402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53" name="Text Box 25">
          <a:extLst>
            <a:ext uri="{FF2B5EF4-FFF2-40B4-BE49-F238E27FC236}">
              <a16:creationId xmlns:a16="http://schemas.microsoft.com/office/drawing/2014/main" id="{00000000-0008-0000-2900-000035000000}"/>
            </a:ext>
          </a:extLst>
        </xdr:cNvPr>
        <xdr:cNvSpPr txBox="1">
          <a:spLocks noChangeArrowheads="1"/>
        </xdr:cNvSpPr>
      </xdr:nvSpPr>
      <xdr:spPr bwMode="auto">
        <a:xfrm>
          <a:off x="45402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116725</xdr:colOff>
      <xdr:row>2</xdr:row>
      <xdr:rowOff>0</xdr:rowOff>
    </xdr:from>
    <xdr:to>
      <xdr:col>0</xdr:col>
      <xdr:colOff>387477</xdr:colOff>
      <xdr:row>2</xdr:row>
      <xdr:rowOff>0</xdr:rowOff>
    </xdr:to>
    <xdr:sp macro="" textlink="">
      <xdr:nvSpPr>
        <xdr:cNvPr id="54" name="Text Box 26">
          <a:extLst>
            <a:ext uri="{FF2B5EF4-FFF2-40B4-BE49-F238E27FC236}">
              <a16:creationId xmlns:a16="http://schemas.microsoft.com/office/drawing/2014/main" id="{00000000-0008-0000-2900-000036000000}"/>
            </a:ext>
          </a:extLst>
        </xdr:cNvPr>
        <xdr:cNvSpPr txBox="1">
          <a:spLocks noChangeArrowheads="1"/>
        </xdr:cNvSpPr>
      </xdr:nvSpPr>
      <xdr:spPr bwMode="auto">
        <a:xfrm>
          <a:off x="116725" y="723900"/>
          <a:ext cx="27075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55" name="Text Box 28">
          <a:extLst>
            <a:ext uri="{FF2B5EF4-FFF2-40B4-BE49-F238E27FC236}">
              <a16:creationId xmlns:a16="http://schemas.microsoft.com/office/drawing/2014/main" id="{00000000-0008-0000-2900-000037000000}"/>
            </a:ext>
          </a:extLst>
        </xdr:cNvPr>
        <xdr:cNvSpPr txBox="1">
          <a:spLocks noChangeArrowheads="1"/>
        </xdr:cNvSpPr>
      </xdr:nvSpPr>
      <xdr:spPr bwMode="auto">
        <a:xfrm>
          <a:off x="45402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56" name="Text Box 31">
          <a:extLst>
            <a:ext uri="{FF2B5EF4-FFF2-40B4-BE49-F238E27FC236}">
              <a16:creationId xmlns:a16="http://schemas.microsoft.com/office/drawing/2014/main" id="{00000000-0008-0000-2900-000038000000}"/>
            </a:ext>
          </a:extLst>
        </xdr:cNvPr>
        <xdr:cNvSpPr txBox="1">
          <a:spLocks noChangeArrowheads="1"/>
        </xdr:cNvSpPr>
      </xdr:nvSpPr>
      <xdr:spPr bwMode="auto">
        <a:xfrm>
          <a:off x="45402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165562</xdr:colOff>
      <xdr:row>2</xdr:row>
      <xdr:rowOff>0</xdr:rowOff>
    </xdr:from>
    <xdr:to>
      <xdr:col>0</xdr:col>
      <xdr:colOff>388429</xdr:colOff>
      <xdr:row>2</xdr:row>
      <xdr:rowOff>0</xdr:rowOff>
    </xdr:to>
    <xdr:sp macro="" textlink="">
      <xdr:nvSpPr>
        <xdr:cNvPr id="57" name="Text Box 32">
          <a:extLst>
            <a:ext uri="{FF2B5EF4-FFF2-40B4-BE49-F238E27FC236}">
              <a16:creationId xmlns:a16="http://schemas.microsoft.com/office/drawing/2014/main" id="{00000000-0008-0000-2900-000039000000}"/>
            </a:ext>
          </a:extLst>
        </xdr:cNvPr>
        <xdr:cNvSpPr txBox="1">
          <a:spLocks noChangeArrowheads="1"/>
        </xdr:cNvSpPr>
      </xdr:nvSpPr>
      <xdr:spPr bwMode="auto">
        <a:xfrm>
          <a:off x="165562" y="723900"/>
          <a:ext cx="22286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58" name="Text Box 34">
          <a:extLst>
            <a:ext uri="{FF2B5EF4-FFF2-40B4-BE49-F238E27FC236}">
              <a16:creationId xmlns:a16="http://schemas.microsoft.com/office/drawing/2014/main" id="{00000000-0008-0000-2900-00003A000000}"/>
            </a:ext>
          </a:extLst>
        </xdr:cNvPr>
        <xdr:cNvSpPr txBox="1">
          <a:spLocks noChangeArrowheads="1"/>
        </xdr:cNvSpPr>
      </xdr:nvSpPr>
      <xdr:spPr bwMode="auto">
        <a:xfrm>
          <a:off x="45402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175087</xdr:colOff>
      <xdr:row>2</xdr:row>
      <xdr:rowOff>0</xdr:rowOff>
    </xdr:from>
    <xdr:to>
      <xdr:col>0</xdr:col>
      <xdr:colOff>388607</xdr:colOff>
      <xdr:row>2</xdr:row>
      <xdr:rowOff>0</xdr:rowOff>
    </xdr:to>
    <xdr:sp macro="" textlink="">
      <xdr:nvSpPr>
        <xdr:cNvPr id="59" name="Text Box 35">
          <a:extLst>
            <a:ext uri="{FF2B5EF4-FFF2-40B4-BE49-F238E27FC236}">
              <a16:creationId xmlns:a16="http://schemas.microsoft.com/office/drawing/2014/main" id="{00000000-0008-0000-2900-00003B000000}"/>
            </a:ext>
          </a:extLst>
        </xdr:cNvPr>
        <xdr:cNvSpPr txBox="1">
          <a:spLocks noChangeArrowheads="1"/>
        </xdr:cNvSpPr>
      </xdr:nvSpPr>
      <xdr:spPr bwMode="auto">
        <a:xfrm>
          <a:off x="175087" y="723900"/>
          <a:ext cx="21352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60" name="Text Box 38">
          <a:extLst>
            <a:ext uri="{FF2B5EF4-FFF2-40B4-BE49-F238E27FC236}">
              <a16:creationId xmlns:a16="http://schemas.microsoft.com/office/drawing/2014/main" id="{00000000-0008-0000-2900-00003C000000}"/>
            </a:ext>
          </a:extLst>
        </xdr:cNvPr>
        <xdr:cNvSpPr txBox="1">
          <a:spLocks noChangeArrowheads="1"/>
        </xdr:cNvSpPr>
      </xdr:nvSpPr>
      <xdr:spPr bwMode="auto">
        <a:xfrm>
          <a:off x="454025"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164350</xdr:colOff>
      <xdr:row>2</xdr:row>
      <xdr:rowOff>0</xdr:rowOff>
    </xdr:from>
    <xdr:to>
      <xdr:col>0</xdr:col>
      <xdr:colOff>388285</xdr:colOff>
      <xdr:row>2</xdr:row>
      <xdr:rowOff>0</xdr:rowOff>
    </xdr:to>
    <xdr:sp macro="" textlink="">
      <xdr:nvSpPr>
        <xdr:cNvPr id="61" name="Text Box 39">
          <a:extLst>
            <a:ext uri="{FF2B5EF4-FFF2-40B4-BE49-F238E27FC236}">
              <a16:creationId xmlns:a16="http://schemas.microsoft.com/office/drawing/2014/main" id="{00000000-0008-0000-2900-00003D000000}"/>
            </a:ext>
          </a:extLst>
        </xdr:cNvPr>
        <xdr:cNvSpPr txBox="1">
          <a:spLocks noChangeArrowheads="1"/>
        </xdr:cNvSpPr>
      </xdr:nvSpPr>
      <xdr:spPr bwMode="auto">
        <a:xfrm>
          <a:off x="164350" y="723900"/>
          <a:ext cx="22393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zh-TW" altLang="en-US"/>
        </a:p>
      </xdr:txBody>
    </xdr:sp>
    <xdr:clientData/>
  </xdr:twoCellAnchor>
  <xdr:twoCellAnchor>
    <xdr:from>
      <xdr:col>1</xdr:col>
      <xdr:colOff>192925</xdr:colOff>
      <xdr:row>2</xdr:row>
      <xdr:rowOff>0</xdr:rowOff>
    </xdr:from>
    <xdr:to>
      <xdr:col>2</xdr:col>
      <xdr:colOff>0</xdr:colOff>
      <xdr:row>2</xdr:row>
      <xdr:rowOff>0</xdr:rowOff>
    </xdr:to>
    <xdr:sp macro="" textlink="">
      <xdr:nvSpPr>
        <xdr:cNvPr id="62" name="Text Box 56">
          <a:extLst>
            <a:ext uri="{FF2B5EF4-FFF2-40B4-BE49-F238E27FC236}">
              <a16:creationId xmlns:a16="http://schemas.microsoft.com/office/drawing/2014/main" id="{00000000-0008-0000-2900-00003E000000}"/>
            </a:ext>
          </a:extLst>
        </xdr:cNvPr>
        <xdr:cNvSpPr txBox="1">
          <a:spLocks noChangeArrowheads="1"/>
        </xdr:cNvSpPr>
      </xdr:nvSpPr>
      <xdr:spPr bwMode="auto">
        <a:xfrm>
          <a:off x="650125" y="723900"/>
          <a:ext cx="188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63" name="AutoShape 57">
          <a:extLst>
            <a:ext uri="{FF2B5EF4-FFF2-40B4-BE49-F238E27FC236}">
              <a16:creationId xmlns:a16="http://schemas.microsoft.com/office/drawing/2014/main" id="{00000000-0008-0000-2900-00003F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192925</xdr:colOff>
      <xdr:row>2</xdr:row>
      <xdr:rowOff>0</xdr:rowOff>
    </xdr:from>
    <xdr:to>
      <xdr:col>2</xdr:col>
      <xdr:colOff>0</xdr:colOff>
      <xdr:row>2</xdr:row>
      <xdr:rowOff>0</xdr:rowOff>
    </xdr:to>
    <xdr:sp macro="" textlink="">
      <xdr:nvSpPr>
        <xdr:cNvPr id="64" name="Text Box 58">
          <a:extLst>
            <a:ext uri="{FF2B5EF4-FFF2-40B4-BE49-F238E27FC236}">
              <a16:creationId xmlns:a16="http://schemas.microsoft.com/office/drawing/2014/main" id="{00000000-0008-0000-2900-000040000000}"/>
            </a:ext>
          </a:extLst>
        </xdr:cNvPr>
        <xdr:cNvSpPr txBox="1">
          <a:spLocks noChangeArrowheads="1"/>
        </xdr:cNvSpPr>
      </xdr:nvSpPr>
      <xdr:spPr bwMode="auto">
        <a:xfrm>
          <a:off x="650125" y="723900"/>
          <a:ext cx="188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65" name="AutoShape 59">
          <a:extLst>
            <a:ext uri="{FF2B5EF4-FFF2-40B4-BE49-F238E27FC236}">
              <a16:creationId xmlns:a16="http://schemas.microsoft.com/office/drawing/2014/main" id="{00000000-0008-0000-2900-000041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115512</xdr:colOff>
      <xdr:row>2</xdr:row>
      <xdr:rowOff>0</xdr:rowOff>
    </xdr:from>
    <xdr:to>
      <xdr:col>2</xdr:col>
      <xdr:colOff>0</xdr:colOff>
      <xdr:row>2</xdr:row>
      <xdr:rowOff>0</xdr:rowOff>
    </xdr:to>
    <xdr:sp macro="" textlink="">
      <xdr:nvSpPr>
        <xdr:cNvPr id="66" name="Text Box 60">
          <a:extLst>
            <a:ext uri="{FF2B5EF4-FFF2-40B4-BE49-F238E27FC236}">
              <a16:creationId xmlns:a16="http://schemas.microsoft.com/office/drawing/2014/main" id="{00000000-0008-0000-2900-000042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609600</xdr:colOff>
      <xdr:row>2</xdr:row>
      <xdr:rowOff>0</xdr:rowOff>
    </xdr:from>
    <xdr:to>
      <xdr:col>1</xdr:col>
      <xdr:colOff>381000</xdr:colOff>
      <xdr:row>2</xdr:row>
      <xdr:rowOff>0</xdr:rowOff>
    </xdr:to>
    <xdr:sp macro="" textlink="">
      <xdr:nvSpPr>
        <xdr:cNvPr id="67" name="AutoShape 61">
          <a:extLst>
            <a:ext uri="{FF2B5EF4-FFF2-40B4-BE49-F238E27FC236}">
              <a16:creationId xmlns:a16="http://schemas.microsoft.com/office/drawing/2014/main" id="{00000000-0008-0000-2900-000043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134562</xdr:colOff>
      <xdr:row>2</xdr:row>
      <xdr:rowOff>0</xdr:rowOff>
    </xdr:from>
    <xdr:to>
      <xdr:col>2</xdr:col>
      <xdr:colOff>0</xdr:colOff>
      <xdr:row>2</xdr:row>
      <xdr:rowOff>0</xdr:rowOff>
    </xdr:to>
    <xdr:sp macro="" textlink="">
      <xdr:nvSpPr>
        <xdr:cNvPr id="68" name="Text Box 62">
          <a:extLst>
            <a:ext uri="{FF2B5EF4-FFF2-40B4-BE49-F238E27FC236}">
              <a16:creationId xmlns:a16="http://schemas.microsoft.com/office/drawing/2014/main" id="{00000000-0008-0000-2900-000044000000}"/>
            </a:ext>
          </a:extLst>
        </xdr:cNvPr>
        <xdr:cNvSpPr txBox="1">
          <a:spLocks noChangeArrowheads="1"/>
        </xdr:cNvSpPr>
      </xdr:nvSpPr>
      <xdr:spPr bwMode="auto">
        <a:xfrm>
          <a:off x="591762" y="723900"/>
          <a:ext cx="2464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69" name="AutoShape 63">
          <a:extLst>
            <a:ext uri="{FF2B5EF4-FFF2-40B4-BE49-F238E27FC236}">
              <a16:creationId xmlns:a16="http://schemas.microsoft.com/office/drawing/2014/main" id="{00000000-0008-0000-2900-000045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115512</xdr:colOff>
      <xdr:row>2</xdr:row>
      <xdr:rowOff>0</xdr:rowOff>
    </xdr:from>
    <xdr:to>
      <xdr:col>2</xdr:col>
      <xdr:colOff>0</xdr:colOff>
      <xdr:row>2</xdr:row>
      <xdr:rowOff>0</xdr:rowOff>
    </xdr:to>
    <xdr:sp macro="" textlink="">
      <xdr:nvSpPr>
        <xdr:cNvPr id="70" name="Text Box 64">
          <a:extLst>
            <a:ext uri="{FF2B5EF4-FFF2-40B4-BE49-F238E27FC236}">
              <a16:creationId xmlns:a16="http://schemas.microsoft.com/office/drawing/2014/main" id="{00000000-0008-0000-2900-000046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71" name="Text Box 65">
          <a:extLst>
            <a:ext uri="{FF2B5EF4-FFF2-40B4-BE49-F238E27FC236}">
              <a16:creationId xmlns:a16="http://schemas.microsoft.com/office/drawing/2014/main" id="{00000000-0008-0000-2900-000047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72" name="Text Box 66">
          <a:extLst>
            <a:ext uri="{FF2B5EF4-FFF2-40B4-BE49-F238E27FC236}">
              <a16:creationId xmlns:a16="http://schemas.microsoft.com/office/drawing/2014/main" id="{00000000-0008-0000-2900-000048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86937</xdr:colOff>
      <xdr:row>2</xdr:row>
      <xdr:rowOff>0</xdr:rowOff>
    </xdr:from>
    <xdr:to>
      <xdr:col>2</xdr:col>
      <xdr:colOff>0</xdr:colOff>
      <xdr:row>2</xdr:row>
      <xdr:rowOff>0</xdr:rowOff>
    </xdr:to>
    <xdr:sp macro="" textlink="">
      <xdr:nvSpPr>
        <xdr:cNvPr id="73" name="Text Box 67">
          <a:extLst>
            <a:ext uri="{FF2B5EF4-FFF2-40B4-BE49-F238E27FC236}">
              <a16:creationId xmlns:a16="http://schemas.microsoft.com/office/drawing/2014/main" id="{00000000-0008-0000-2900-000049000000}"/>
            </a:ext>
          </a:extLst>
        </xdr:cNvPr>
        <xdr:cNvSpPr txBox="1">
          <a:spLocks noChangeArrowheads="1"/>
        </xdr:cNvSpPr>
      </xdr:nvSpPr>
      <xdr:spPr bwMode="auto">
        <a:xfrm>
          <a:off x="544137" y="723900"/>
          <a:ext cx="2940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74" name="AutoShape 68">
          <a:extLst>
            <a:ext uri="{FF2B5EF4-FFF2-40B4-BE49-F238E27FC236}">
              <a16:creationId xmlns:a16="http://schemas.microsoft.com/office/drawing/2014/main" id="{00000000-0008-0000-2900-00004A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75" name="AutoShape 69">
          <a:extLst>
            <a:ext uri="{FF2B5EF4-FFF2-40B4-BE49-F238E27FC236}">
              <a16:creationId xmlns:a16="http://schemas.microsoft.com/office/drawing/2014/main" id="{00000000-0008-0000-2900-00004B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76" name="AutoShape 70">
          <a:extLst>
            <a:ext uri="{FF2B5EF4-FFF2-40B4-BE49-F238E27FC236}">
              <a16:creationId xmlns:a16="http://schemas.microsoft.com/office/drawing/2014/main" id="{00000000-0008-0000-2900-00004C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77" name="AutoShape 71">
          <a:extLst>
            <a:ext uri="{FF2B5EF4-FFF2-40B4-BE49-F238E27FC236}">
              <a16:creationId xmlns:a16="http://schemas.microsoft.com/office/drawing/2014/main" id="{00000000-0008-0000-2900-00004D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78" name="AutoShape 72">
          <a:extLst>
            <a:ext uri="{FF2B5EF4-FFF2-40B4-BE49-F238E27FC236}">
              <a16:creationId xmlns:a16="http://schemas.microsoft.com/office/drawing/2014/main" id="{00000000-0008-0000-2900-00004E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79" name="AutoShape 73">
          <a:extLst>
            <a:ext uri="{FF2B5EF4-FFF2-40B4-BE49-F238E27FC236}">
              <a16:creationId xmlns:a16="http://schemas.microsoft.com/office/drawing/2014/main" id="{00000000-0008-0000-2900-00004F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80" name="AutoShape 74">
          <a:extLst>
            <a:ext uri="{FF2B5EF4-FFF2-40B4-BE49-F238E27FC236}">
              <a16:creationId xmlns:a16="http://schemas.microsoft.com/office/drawing/2014/main" id="{00000000-0008-0000-2900-000050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81" name="AutoShape 75">
          <a:extLst>
            <a:ext uri="{FF2B5EF4-FFF2-40B4-BE49-F238E27FC236}">
              <a16:creationId xmlns:a16="http://schemas.microsoft.com/office/drawing/2014/main" id="{00000000-0008-0000-2900-000051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82" name="AutoShape 76">
          <a:extLst>
            <a:ext uri="{FF2B5EF4-FFF2-40B4-BE49-F238E27FC236}">
              <a16:creationId xmlns:a16="http://schemas.microsoft.com/office/drawing/2014/main" id="{00000000-0008-0000-2900-000052000000}"/>
            </a:ext>
          </a:extLst>
        </xdr:cNvPr>
        <xdr:cNvSpPr>
          <a:spLocks/>
        </xdr:cNvSpPr>
      </xdr:nvSpPr>
      <xdr:spPr bwMode="auto">
        <a:xfrm>
          <a:off x="841375"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135775</xdr:colOff>
      <xdr:row>2</xdr:row>
      <xdr:rowOff>0</xdr:rowOff>
    </xdr:from>
    <xdr:to>
      <xdr:col>2</xdr:col>
      <xdr:colOff>0</xdr:colOff>
      <xdr:row>2</xdr:row>
      <xdr:rowOff>0</xdr:rowOff>
    </xdr:to>
    <xdr:sp macro="" textlink="">
      <xdr:nvSpPr>
        <xdr:cNvPr id="83" name="Text Box 77">
          <a:extLst>
            <a:ext uri="{FF2B5EF4-FFF2-40B4-BE49-F238E27FC236}">
              <a16:creationId xmlns:a16="http://schemas.microsoft.com/office/drawing/2014/main" id="{00000000-0008-0000-2900-000053000000}"/>
            </a:ext>
          </a:extLst>
        </xdr:cNvPr>
        <xdr:cNvSpPr txBox="1">
          <a:spLocks noChangeArrowheads="1"/>
        </xdr:cNvSpPr>
      </xdr:nvSpPr>
      <xdr:spPr bwMode="auto">
        <a:xfrm>
          <a:off x="592975" y="723900"/>
          <a:ext cx="245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84" name="Text Box 78">
          <a:extLst>
            <a:ext uri="{FF2B5EF4-FFF2-40B4-BE49-F238E27FC236}">
              <a16:creationId xmlns:a16="http://schemas.microsoft.com/office/drawing/2014/main" id="{00000000-0008-0000-2900-000054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85" name="Text Box 79">
          <a:extLst>
            <a:ext uri="{FF2B5EF4-FFF2-40B4-BE49-F238E27FC236}">
              <a16:creationId xmlns:a16="http://schemas.microsoft.com/office/drawing/2014/main" id="{00000000-0008-0000-2900-000055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86" name="Text Box 80">
          <a:extLst>
            <a:ext uri="{FF2B5EF4-FFF2-40B4-BE49-F238E27FC236}">
              <a16:creationId xmlns:a16="http://schemas.microsoft.com/office/drawing/2014/main" id="{00000000-0008-0000-2900-000056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22</xdr:row>
      <xdr:rowOff>0</xdr:rowOff>
    </xdr:from>
    <xdr:to>
      <xdr:col>1</xdr:col>
      <xdr:colOff>381000</xdr:colOff>
      <xdr:row>22</xdr:row>
      <xdr:rowOff>0</xdr:rowOff>
    </xdr:to>
    <xdr:sp macro="" textlink="">
      <xdr:nvSpPr>
        <xdr:cNvPr id="87" name="AutoShape 86">
          <a:extLst>
            <a:ext uri="{FF2B5EF4-FFF2-40B4-BE49-F238E27FC236}">
              <a16:creationId xmlns:a16="http://schemas.microsoft.com/office/drawing/2014/main" id="{00000000-0008-0000-2900-000057000000}"/>
            </a:ext>
          </a:extLst>
        </xdr:cNvPr>
        <xdr:cNvSpPr>
          <a:spLocks/>
        </xdr:cNvSpPr>
      </xdr:nvSpPr>
      <xdr:spPr bwMode="auto">
        <a:xfrm>
          <a:off x="841375" y="529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0</xdr:colOff>
      <xdr:row>3</xdr:row>
      <xdr:rowOff>238125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81200" y="8763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238125</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1981200" y="8763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238125</xdr:rowOff>
    </xdr:to>
    <xdr:sp macro="" textlink="">
      <xdr:nvSpPr>
        <xdr:cNvPr id="4" name="Text Box 1">
          <a:extLst>
            <a:ext uri="{FF2B5EF4-FFF2-40B4-BE49-F238E27FC236}">
              <a16:creationId xmlns:a16="http://schemas.microsoft.com/office/drawing/2014/main" id="{00000000-0008-0000-0400-000004000000}"/>
            </a:ext>
          </a:extLst>
        </xdr:cNvPr>
        <xdr:cNvSpPr txBox="1">
          <a:spLocks noChangeArrowheads="1"/>
        </xdr:cNvSpPr>
      </xdr:nvSpPr>
      <xdr:spPr bwMode="auto">
        <a:xfrm>
          <a:off x="1981200" y="8763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238125</xdr:rowOff>
    </xdr:to>
    <xdr:sp macro="" textlink="">
      <xdr:nvSpPr>
        <xdr:cNvPr id="5" name="Text Box 1">
          <a:extLst>
            <a:ext uri="{FF2B5EF4-FFF2-40B4-BE49-F238E27FC236}">
              <a16:creationId xmlns:a16="http://schemas.microsoft.com/office/drawing/2014/main" id="{00000000-0008-0000-0400-000005000000}"/>
            </a:ext>
          </a:extLst>
        </xdr:cNvPr>
        <xdr:cNvSpPr txBox="1">
          <a:spLocks noChangeArrowheads="1"/>
        </xdr:cNvSpPr>
      </xdr:nvSpPr>
      <xdr:spPr bwMode="auto">
        <a:xfrm>
          <a:off x="1981200" y="8763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0</xdr:colOff>
      <xdr:row>8</xdr:row>
      <xdr:rowOff>57150</xdr:rowOff>
    </xdr:from>
    <xdr:to>
      <xdr:col>13</xdr:col>
      <xdr:colOff>0</xdr:colOff>
      <xdr:row>13</xdr:row>
      <xdr:rowOff>238125</xdr:rowOff>
    </xdr:to>
    <xdr:sp macro="" textlink="">
      <xdr:nvSpPr>
        <xdr:cNvPr id="2" name="文字 4">
          <a:extLst>
            <a:ext uri="{FF2B5EF4-FFF2-40B4-BE49-F238E27FC236}">
              <a16:creationId xmlns:a16="http://schemas.microsoft.com/office/drawing/2014/main" id="{00000000-0008-0000-2A00-000002000000}"/>
            </a:ext>
          </a:extLst>
        </xdr:cNvPr>
        <xdr:cNvSpPr txBox="1">
          <a:spLocks noChangeArrowheads="1"/>
        </xdr:cNvSpPr>
      </xdr:nvSpPr>
      <xdr:spPr bwMode="auto">
        <a:xfrm>
          <a:off x="5245100" y="2216150"/>
          <a:ext cx="0" cy="1196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肅清煙毒</a:t>
          </a:r>
          <a:endParaRPr lang="zh-TW" altLang="en-US"/>
        </a:p>
      </xdr:txBody>
    </xdr:sp>
    <xdr:clientData/>
  </xdr:twoCellAnchor>
  <xdr:twoCellAnchor>
    <xdr:from>
      <xdr:col>13</xdr:col>
      <xdr:colOff>0</xdr:colOff>
      <xdr:row>8</xdr:row>
      <xdr:rowOff>47625</xdr:rowOff>
    </xdr:from>
    <xdr:to>
      <xdr:col>13</xdr:col>
      <xdr:colOff>0</xdr:colOff>
      <xdr:row>13</xdr:row>
      <xdr:rowOff>228600</xdr:rowOff>
    </xdr:to>
    <xdr:sp macro="" textlink="">
      <xdr:nvSpPr>
        <xdr:cNvPr id="3" name="文字 5">
          <a:extLst>
            <a:ext uri="{FF2B5EF4-FFF2-40B4-BE49-F238E27FC236}">
              <a16:creationId xmlns:a16="http://schemas.microsoft.com/office/drawing/2014/main" id="{00000000-0008-0000-2A00-000003000000}"/>
            </a:ext>
          </a:extLst>
        </xdr:cNvPr>
        <xdr:cNvSpPr txBox="1">
          <a:spLocks noChangeArrowheads="1"/>
        </xdr:cNvSpPr>
      </xdr:nvSpPr>
      <xdr:spPr bwMode="auto">
        <a:xfrm>
          <a:off x="5245100" y="2206625"/>
          <a:ext cx="0" cy="1196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12</xdr:col>
      <xdr:colOff>0</xdr:colOff>
      <xdr:row>8</xdr:row>
      <xdr:rowOff>57150</xdr:rowOff>
    </xdr:from>
    <xdr:to>
      <xdr:col>12</xdr:col>
      <xdr:colOff>0</xdr:colOff>
      <xdr:row>13</xdr:row>
      <xdr:rowOff>238125</xdr:rowOff>
    </xdr:to>
    <xdr:sp macro="" textlink="">
      <xdr:nvSpPr>
        <xdr:cNvPr id="4" name="文字 4">
          <a:extLst>
            <a:ext uri="{FF2B5EF4-FFF2-40B4-BE49-F238E27FC236}">
              <a16:creationId xmlns:a16="http://schemas.microsoft.com/office/drawing/2014/main" id="{00000000-0008-0000-2A00-000004000000}"/>
            </a:ext>
          </a:extLst>
        </xdr:cNvPr>
        <xdr:cNvSpPr txBox="1">
          <a:spLocks noChangeArrowheads="1"/>
        </xdr:cNvSpPr>
      </xdr:nvSpPr>
      <xdr:spPr bwMode="auto">
        <a:xfrm>
          <a:off x="4356100" y="2216150"/>
          <a:ext cx="0" cy="1196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肅清煙毒</a:t>
          </a:r>
          <a:endParaRPr lang="zh-TW" altLang="en-US"/>
        </a:p>
      </xdr:txBody>
    </xdr:sp>
    <xdr:clientData/>
  </xdr:twoCellAnchor>
  <xdr:twoCellAnchor>
    <xdr:from>
      <xdr:col>12</xdr:col>
      <xdr:colOff>0</xdr:colOff>
      <xdr:row>8</xdr:row>
      <xdr:rowOff>47625</xdr:rowOff>
    </xdr:from>
    <xdr:to>
      <xdr:col>12</xdr:col>
      <xdr:colOff>0</xdr:colOff>
      <xdr:row>13</xdr:row>
      <xdr:rowOff>228600</xdr:rowOff>
    </xdr:to>
    <xdr:sp macro="" textlink="">
      <xdr:nvSpPr>
        <xdr:cNvPr id="5" name="文字 5">
          <a:extLst>
            <a:ext uri="{FF2B5EF4-FFF2-40B4-BE49-F238E27FC236}">
              <a16:creationId xmlns:a16="http://schemas.microsoft.com/office/drawing/2014/main" id="{00000000-0008-0000-2A00-000005000000}"/>
            </a:ext>
          </a:extLst>
        </xdr:cNvPr>
        <xdr:cNvSpPr txBox="1">
          <a:spLocks noChangeArrowheads="1"/>
        </xdr:cNvSpPr>
      </xdr:nvSpPr>
      <xdr:spPr bwMode="auto">
        <a:xfrm>
          <a:off x="4356100" y="2206625"/>
          <a:ext cx="0" cy="1196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12</xdr:col>
      <xdr:colOff>0</xdr:colOff>
      <xdr:row>8</xdr:row>
      <xdr:rowOff>57150</xdr:rowOff>
    </xdr:from>
    <xdr:to>
      <xdr:col>12</xdr:col>
      <xdr:colOff>0</xdr:colOff>
      <xdr:row>13</xdr:row>
      <xdr:rowOff>238125</xdr:rowOff>
    </xdr:to>
    <xdr:sp macro="" textlink="">
      <xdr:nvSpPr>
        <xdr:cNvPr id="6" name="文字 4">
          <a:extLst>
            <a:ext uri="{FF2B5EF4-FFF2-40B4-BE49-F238E27FC236}">
              <a16:creationId xmlns:a16="http://schemas.microsoft.com/office/drawing/2014/main" id="{00000000-0008-0000-2A00-000006000000}"/>
            </a:ext>
          </a:extLst>
        </xdr:cNvPr>
        <xdr:cNvSpPr txBox="1">
          <a:spLocks noChangeArrowheads="1"/>
        </xdr:cNvSpPr>
      </xdr:nvSpPr>
      <xdr:spPr bwMode="auto">
        <a:xfrm>
          <a:off x="4953000" y="2051050"/>
          <a:ext cx="0" cy="16922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肅清煙毒</a:t>
          </a:r>
          <a:endParaRPr lang="zh-TW" altLang="en-US"/>
        </a:p>
      </xdr:txBody>
    </xdr:sp>
    <xdr:clientData/>
  </xdr:twoCellAnchor>
  <xdr:twoCellAnchor>
    <xdr:from>
      <xdr:col>12</xdr:col>
      <xdr:colOff>0</xdr:colOff>
      <xdr:row>8</xdr:row>
      <xdr:rowOff>47625</xdr:rowOff>
    </xdr:from>
    <xdr:to>
      <xdr:col>12</xdr:col>
      <xdr:colOff>0</xdr:colOff>
      <xdr:row>13</xdr:row>
      <xdr:rowOff>228600</xdr:rowOff>
    </xdr:to>
    <xdr:sp macro="" textlink="">
      <xdr:nvSpPr>
        <xdr:cNvPr id="7" name="文字 5">
          <a:extLst>
            <a:ext uri="{FF2B5EF4-FFF2-40B4-BE49-F238E27FC236}">
              <a16:creationId xmlns:a16="http://schemas.microsoft.com/office/drawing/2014/main" id="{00000000-0008-0000-2A00-000007000000}"/>
            </a:ext>
          </a:extLst>
        </xdr:cNvPr>
        <xdr:cNvSpPr txBox="1">
          <a:spLocks noChangeArrowheads="1"/>
        </xdr:cNvSpPr>
      </xdr:nvSpPr>
      <xdr:spPr bwMode="auto">
        <a:xfrm>
          <a:off x="4953000" y="2041525"/>
          <a:ext cx="0" cy="16922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11</xdr:col>
      <xdr:colOff>0</xdr:colOff>
      <xdr:row>8</xdr:row>
      <xdr:rowOff>57150</xdr:rowOff>
    </xdr:from>
    <xdr:to>
      <xdr:col>11</xdr:col>
      <xdr:colOff>0</xdr:colOff>
      <xdr:row>13</xdr:row>
      <xdr:rowOff>238125</xdr:rowOff>
    </xdr:to>
    <xdr:sp macro="" textlink="">
      <xdr:nvSpPr>
        <xdr:cNvPr id="8" name="文字 4">
          <a:extLst>
            <a:ext uri="{FF2B5EF4-FFF2-40B4-BE49-F238E27FC236}">
              <a16:creationId xmlns:a16="http://schemas.microsoft.com/office/drawing/2014/main" id="{00000000-0008-0000-2A00-000008000000}"/>
            </a:ext>
          </a:extLst>
        </xdr:cNvPr>
        <xdr:cNvSpPr txBox="1">
          <a:spLocks noChangeArrowheads="1"/>
        </xdr:cNvSpPr>
      </xdr:nvSpPr>
      <xdr:spPr bwMode="auto">
        <a:xfrm>
          <a:off x="3962400" y="2051050"/>
          <a:ext cx="0" cy="16922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肅清煙毒</a:t>
          </a:r>
          <a:endParaRPr lang="zh-TW" altLang="en-US"/>
        </a:p>
      </xdr:txBody>
    </xdr:sp>
    <xdr:clientData/>
  </xdr:twoCellAnchor>
  <xdr:twoCellAnchor>
    <xdr:from>
      <xdr:col>11</xdr:col>
      <xdr:colOff>0</xdr:colOff>
      <xdr:row>8</xdr:row>
      <xdr:rowOff>47625</xdr:rowOff>
    </xdr:from>
    <xdr:to>
      <xdr:col>11</xdr:col>
      <xdr:colOff>0</xdr:colOff>
      <xdr:row>13</xdr:row>
      <xdr:rowOff>228600</xdr:rowOff>
    </xdr:to>
    <xdr:sp macro="" textlink="">
      <xdr:nvSpPr>
        <xdr:cNvPr id="9" name="文字 5">
          <a:extLst>
            <a:ext uri="{FF2B5EF4-FFF2-40B4-BE49-F238E27FC236}">
              <a16:creationId xmlns:a16="http://schemas.microsoft.com/office/drawing/2014/main" id="{00000000-0008-0000-2A00-000009000000}"/>
            </a:ext>
          </a:extLst>
        </xdr:cNvPr>
        <xdr:cNvSpPr txBox="1">
          <a:spLocks noChangeArrowheads="1"/>
        </xdr:cNvSpPr>
      </xdr:nvSpPr>
      <xdr:spPr bwMode="auto">
        <a:xfrm>
          <a:off x="3962400" y="2041525"/>
          <a:ext cx="0" cy="16922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2</xdr:row>
      <xdr:rowOff>0</xdr:rowOff>
    </xdr:to>
    <xdr:sp macro="" textlink="">
      <xdr:nvSpPr>
        <xdr:cNvPr id="14" name="AutoShape 1">
          <a:extLst>
            <a:ext uri="{FF2B5EF4-FFF2-40B4-BE49-F238E27FC236}">
              <a16:creationId xmlns:a16="http://schemas.microsoft.com/office/drawing/2014/main" id="{00000000-0008-0000-2D00-00000E000000}"/>
            </a:ext>
          </a:extLst>
        </xdr:cNvPr>
        <xdr:cNvSpPr>
          <a:spLocks/>
        </xdr:cNvSpPr>
      </xdr:nvSpPr>
      <xdr:spPr bwMode="auto">
        <a:xfrm>
          <a:off x="444500" y="1587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15" name="AutoShape 2">
          <a:extLst>
            <a:ext uri="{FF2B5EF4-FFF2-40B4-BE49-F238E27FC236}">
              <a16:creationId xmlns:a16="http://schemas.microsoft.com/office/drawing/2014/main" id="{00000000-0008-0000-2D00-00000F000000}"/>
            </a:ext>
          </a:extLst>
        </xdr:cNvPr>
        <xdr:cNvSpPr>
          <a:spLocks/>
        </xdr:cNvSpPr>
      </xdr:nvSpPr>
      <xdr:spPr bwMode="auto">
        <a:xfrm>
          <a:off x="444500" y="1587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16" name="AutoShape 3">
          <a:extLst>
            <a:ext uri="{FF2B5EF4-FFF2-40B4-BE49-F238E27FC236}">
              <a16:creationId xmlns:a16="http://schemas.microsoft.com/office/drawing/2014/main" id="{00000000-0008-0000-2D00-000010000000}"/>
            </a:ext>
          </a:extLst>
        </xdr:cNvPr>
        <xdr:cNvSpPr>
          <a:spLocks/>
        </xdr:cNvSpPr>
      </xdr:nvSpPr>
      <xdr:spPr bwMode="auto">
        <a:xfrm>
          <a:off x="444500" y="1587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17" name="AutoShape 4">
          <a:extLst>
            <a:ext uri="{FF2B5EF4-FFF2-40B4-BE49-F238E27FC236}">
              <a16:creationId xmlns:a16="http://schemas.microsoft.com/office/drawing/2014/main" id="{00000000-0008-0000-2D00-000011000000}"/>
            </a:ext>
          </a:extLst>
        </xdr:cNvPr>
        <xdr:cNvSpPr>
          <a:spLocks/>
        </xdr:cNvSpPr>
      </xdr:nvSpPr>
      <xdr:spPr bwMode="auto">
        <a:xfrm>
          <a:off x="444500" y="1587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18" name="AutoShape 5">
          <a:extLst>
            <a:ext uri="{FF2B5EF4-FFF2-40B4-BE49-F238E27FC236}">
              <a16:creationId xmlns:a16="http://schemas.microsoft.com/office/drawing/2014/main" id="{00000000-0008-0000-2D00-000012000000}"/>
            </a:ext>
          </a:extLst>
        </xdr:cNvPr>
        <xdr:cNvSpPr>
          <a:spLocks/>
        </xdr:cNvSpPr>
      </xdr:nvSpPr>
      <xdr:spPr bwMode="auto">
        <a:xfrm>
          <a:off x="444500" y="1587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19" name="AutoShape 6">
          <a:extLst>
            <a:ext uri="{FF2B5EF4-FFF2-40B4-BE49-F238E27FC236}">
              <a16:creationId xmlns:a16="http://schemas.microsoft.com/office/drawing/2014/main" id="{00000000-0008-0000-2D00-000013000000}"/>
            </a:ext>
          </a:extLst>
        </xdr:cNvPr>
        <xdr:cNvSpPr>
          <a:spLocks/>
        </xdr:cNvSpPr>
      </xdr:nvSpPr>
      <xdr:spPr bwMode="auto">
        <a:xfrm>
          <a:off x="444500" y="1587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20" name="AutoShape 1">
          <a:extLst>
            <a:ext uri="{FF2B5EF4-FFF2-40B4-BE49-F238E27FC236}">
              <a16:creationId xmlns:a16="http://schemas.microsoft.com/office/drawing/2014/main" id="{00000000-0008-0000-2D00-000014000000}"/>
            </a:ext>
          </a:extLst>
        </xdr:cNvPr>
        <xdr:cNvSpPr>
          <a:spLocks/>
        </xdr:cNvSpPr>
      </xdr:nvSpPr>
      <xdr:spPr bwMode="auto">
        <a:xfrm>
          <a:off x="444500" y="1587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21" name="AutoShape 2">
          <a:extLst>
            <a:ext uri="{FF2B5EF4-FFF2-40B4-BE49-F238E27FC236}">
              <a16:creationId xmlns:a16="http://schemas.microsoft.com/office/drawing/2014/main" id="{00000000-0008-0000-2D00-000015000000}"/>
            </a:ext>
          </a:extLst>
        </xdr:cNvPr>
        <xdr:cNvSpPr>
          <a:spLocks/>
        </xdr:cNvSpPr>
      </xdr:nvSpPr>
      <xdr:spPr bwMode="auto">
        <a:xfrm>
          <a:off x="444500" y="1587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22" name="AutoShape 3">
          <a:extLst>
            <a:ext uri="{FF2B5EF4-FFF2-40B4-BE49-F238E27FC236}">
              <a16:creationId xmlns:a16="http://schemas.microsoft.com/office/drawing/2014/main" id="{00000000-0008-0000-2D00-000016000000}"/>
            </a:ext>
          </a:extLst>
        </xdr:cNvPr>
        <xdr:cNvSpPr>
          <a:spLocks/>
        </xdr:cNvSpPr>
      </xdr:nvSpPr>
      <xdr:spPr bwMode="auto">
        <a:xfrm>
          <a:off x="444500" y="1587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23" name="AutoShape 4">
          <a:extLst>
            <a:ext uri="{FF2B5EF4-FFF2-40B4-BE49-F238E27FC236}">
              <a16:creationId xmlns:a16="http://schemas.microsoft.com/office/drawing/2014/main" id="{00000000-0008-0000-2D00-000017000000}"/>
            </a:ext>
          </a:extLst>
        </xdr:cNvPr>
        <xdr:cNvSpPr>
          <a:spLocks/>
        </xdr:cNvSpPr>
      </xdr:nvSpPr>
      <xdr:spPr bwMode="auto">
        <a:xfrm>
          <a:off x="444500" y="1587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24" name="AutoShape 5">
          <a:extLst>
            <a:ext uri="{FF2B5EF4-FFF2-40B4-BE49-F238E27FC236}">
              <a16:creationId xmlns:a16="http://schemas.microsoft.com/office/drawing/2014/main" id="{00000000-0008-0000-2D00-000018000000}"/>
            </a:ext>
          </a:extLst>
        </xdr:cNvPr>
        <xdr:cNvSpPr>
          <a:spLocks/>
        </xdr:cNvSpPr>
      </xdr:nvSpPr>
      <xdr:spPr bwMode="auto">
        <a:xfrm>
          <a:off x="444500" y="1587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25" name="AutoShape 6">
          <a:extLst>
            <a:ext uri="{FF2B5EF4-FFF2-40B4-BE49-F238E27FC236}">
              <a16:creationId xmlns:a16="http://schemas.microsoft.com/office/drawing/2014/main" id="{00000000-0008-0000-2D00-000019000000}"/>
            </a:ext>
          </a:extLst>
        </xdr:cNvPr>
        <xdr:cNvSpPr>
          <a:spLocks/>
        </xdr:cNvSpPr>
      </xdr:nvSpPr>
      <xdr:spPr bwMode="auto">
        <a:xfrm>
          <a:off x="444500" y="1587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66675</xdr:rowOff>
    </xdr:from>
    <xdr:to>
      <xdr:col>1</xdr:col>
      <xdr:colOff>0</xdr:colOff>
      <xdr:row>2</xdr:row>
      <xdr:rowOff>0</xdr:rowOff>
    </xdr:to>
    <xdr:sp macro="" textlink="">
      <xdr:nvSpPr>
        <xdr:cNvPr id="2" name="Text Box 2">
          <a:extLst>
            <a:ext uri="{FF2B5EF4-FFF2-40B4-BE49-F238E27FC236}">
              <a16:creationId xmlns:a16="http://schemas.microsoft.com/office/drawing/2014/main" id="{00000000-0008-0000-3300-000002000000}"/>
            </a:ext>
          </a:extLst>
        </xdr:cNvPr>
        <xdr:cNvSpPr txBox="1">
          <a:spLocks noChangeArrowheads="1"/>
        </xdr:cNvSpPr>
      </xdr:nvSpPr>
      <xdr:spPr bwMode="auto">
        <a:xfrm>
          <a:off x="1155700" y="549275"/>
          <a:ext cx="0" cy="682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100" b="0" i="0" u="none" strike="noStrike" baseline="0">
              <a:solidFill>
                <a:srgbClr val="000000"/>
              </a:solidFill>
              <a:latin typeface="新細明體"/>
              <a:ea typeface="新細明體"/>
            </a:rPr>
            <a:t>年度</a:t>
          </a:r>
        </a:p>
      </xdr:txBody>
    </xdr:sp>
    <xdr:clientData/>
  </xdr:twoCellAnchor>
  <xdr:twoCellAnchor>
    <xdr:from>
      <xdr:col>1</xdr:col>
      <xdr:colOff>0</xdr:colOff>
      <xdr:row>2</xdr:row>
      <xdr:rowOff>190500</xdr:rowOff>
    </xdr:from>
    <xdr:to>
      <xdr:col>1</xdr:col>
      <xdr:colOff>0</xdr:colOff>
      <xdr:row>3</xdr:row>
      <xdr:rowOff>57150</xdr:rowOff>
    </xdr:to>
    <xdr:sp macro="" textlink="">
      <xdr:nvSpPr>
        <xdr:cNvPr id="3" name="Text Box 3">
          <a:extLst>
            <a:ext uri="{FF2B5EF4-FFF2-40B4-BE49-F238E27FC236}">
              <a16:creationId xmlns:a16="http://schemas.microsoft.com/office/drawing/2014/main" id="{00000000-0008-0000-3300-000003000000}"/>
            </a:ext>
          </a:extLst>
        </xdr:cNvPr>
        <xdr:cNvSpPr txBox="1">
          <a:spLocks noChangeArrowheads="1"/>
        </xdr:cNvSpPr>
      </xdr:nvSpPr>
      <xdr:spPr bwMode="auto">
        <a:xfrm>
          <a:off x="1155700" y="1422400"/>
          <a:ext cx="0" cy="615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100" b="0" i="0" u="none" strike="noStrike" baseline="0">
              <a:solidFill>
                <a:srgbClr val="000000"/>
              </a:solidFill>
              <a:latin typeface="新細明體"/>
              <a:ea typeface="新細明體"/>
            </a:rPr>
            <a:t>類別</a:t>
          </a:r>
        </a:p>
      </xdr:txBody>
    </xdr:sp>
    <xdr:clientData/>
  </xdr:twoCellAnchor>
  <xdr:twoCellAnchor>
    <xdr:from>
      <xdr:col>1</xdr:col>
      <xdr:colOff>0</xdr:colOff>
      <xdr:row>7</xdr:row>
      <xdr:rowOff>0</xdr:rowOff>
    </xdr:from>
    <xdr:to>
      <xdr:col>1</xdr:col>
      <xdr:colOff>0</xdr:colOff>
      <xdr:row>7</xdr:row>
      <xdr:rowOff>0</xdr:rowOff>
    </xdr:to>
    <xdr:sp macro="" textlink="">
      <xdr:nvSpPr>
        <xdr:cNvPr id="4" name="Text Box 4">
          <a:extLst>
            <a:ext uri="{FF2B5EF4-FFF2-40B4-BE49-F238E27FC236}">
              <a16:creationId xmlns:a16="http://schemas.microsoft.com/office/drawing/2014/main" id="{00000000-0008-0000-3300-000004000000}"/>
            </a:ext>
          </a:extLst>
        </xdr:cNvPr>
        <xdr:cNvSpPr txBox="1">
          <a:spLocks noChangeArrowheads="1"/>
        </xdr:cNvSpPr>
      </xdr:nvSpPr>
      <xdr:spPr bwMode="auto">
        <a:xfrm>
          <a:off x="1155700" y="4991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100" b="0" i="0" u="none" strike="noStrike" baseline="0">
              <a:solidFill>
                <a:srgbClr val="000000"/>
              </a:solidFill>
              <a:latin typeface="新細明體"/>
              <a:ea typeface="新細明體"/>
            </a:rPr>
            <a:t>年度</a:t>
          </a:r>
        </a:p>
      </xdr:txBody>
    </xdr:sp>
    <xdr:clientData/>
  </xdr:twoCellAnchor>
  <xdr:twoCellAnchor>
    <xdr:from>
      <xdr:col>1</xdr:col>
      <xdr:colOff>0</xdr:colOff>
      <xdr:row>7</xdr:row>
      <xdr:rowOff>0</xdr:rowOff>
    </xdr:from>
    <xdr:to>
      <xdr:col>1</xdr:col>
      <xdr:colOff>0</xdr:colOff>
      <xdr:row>7</xdr:row>
      <xdr:rowOff>0</xdr:rowOff>
    </xdr:to>
    <xdr:sp macro="" textlink="">
      <xdr:nvSpPr>
        <xdr:cNvPr id="5" name="Text Box 5">
          <a:extLst>
            <a:ext uri="{FF2B5EF4-FFF2-40B4-BE49-F238E27FC236}">
              <a16:creationId xmlns:a16="http://schemas.microsoft.com/office/drawing/2014/main" id="{00000000-0008-0000-3300-000005000000}"/>
            </a:ext>
          </a:extLst>
        </xdr:cNvPr>
        <xdr:cNvSpPr txBox="1">
          <a:spLocks noChangeArrowheads="1"/>
        </xdr:cNvSpPr>
      </xdr:nvSpPr>
      <xdr:spPr bwMode="auto">
        <a:xfrm>
          <a:off x="1155700" y="4991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100" b="0" i="0" u="none" strike="noStrike" baseline="0">
              <a:solidFill>
                <a:srgbClr val="000000"/>
              </a:solidFill>
              <a:latin typeface="新細明體"/>
              <a:ea typeface="新細明體"/>
            </a:rPr>
            <a:t>類別</a:t>
          </a:r>
        </a:p>
      </xdr:txBody>
    </xdr:sp>
    <xdr:clientData/>
  </xdr:twoCellAnchor>
  <xdr:twoCellAnchor>
    <xdr:from>
      <xdr:col>0</xdr:col>
      <xdr:colOff>552450</xdr:colOff>
      <xdr:row>7</xdr:row>
      <xdr:rowOff>0</xdr:rowOff>
    </xdr:from>
    <xdr:to>
      <xdr:col>0</xdr:col>
      <xdr:colOff>923925</xdr:colOff>
      <xdr:row>7</xdr:row>
      <xdr:rowOff>0</xdr:rowOff>
    </xdr:to>
    <xdr:sp macro="" textlink="">
      <xdr:nvSpPr>
        <xdr:cNvPr id="6" name="Text Box 6">
          <a:extLst>
            <a:ext uri="{FF2B5EF4-FFF2-40B4-BE49-F238E27FC236}">
              <a16:creationId xmlns:a16="http://schemas.microsoft.com/office/drawing/2014/main" id="{00000000-0008-0000-3300-000006000000}"/>
            </a:ext>
          </a:extLst>
        </xdr:cNvPr>
        <xdr:cNvSpPr txBox="1">
          <a:spLocks noChangeArrowheads="1"/>
        </xdr:cNvSpPr>
      </xdr:nvSpPr>
      <xdr:spPr bwMode="auto">
        <a:xfrm>
          <a:off x="552450" y="49911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年度</a:t>
          </a:r>
        </a:p>
      </xdr:txBody>
    </xdr:sp>
    <xdr:clientData/>
  </xdr:twoCellAnchor>
  <xdr:twoCellAnchor>
    <xdr:from>
      <xdr:col>0</xdr:col>
      <xdr:colOff>47625</xdr:colOff>
      <xdr:row>7</xdr:row>
      <xdr:rowOff>0</xdr:rowOff>
    </xdr:from>
    <xdr:to>
      <xdr:col>0</xdr:col>
      <xdr:colOff>495300</xdr:colOff>
      <xdr:row>7</xdr:row>
      <xdr:rowOff>0</xdr:rowOff>
    </xdr:to>
    <xdr:sp macro="" textlink="">
      <xdr:nvSpPr>
        <xdr:cNvPr id="7" name="Text Box 7">
          <a:extLst>
            <a:ext uri="{FF2B5EF4-FFF2-40B4-BE49-F238E27FC236}">
              <a16:creationId xmlns:a16="http://schemas.microsoft.com/office/drawing/2014/main" id="{00000000-0008-0000-3300-000007000000}"/>
            </a:ext>
          </a:extLst>
        </xdr:cNvPr>
        <xdr:cNvSpPr txBox="1">
          <a:spLocks noChangeArrowheads="1"/>
        </xdr:cNvSpPr>
      </xdr:nvSpPr>
      <xdr:spPr bwMode="auto">
        <a:xfrm>
          <a:off x="47625" y="4991100"/>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類別</a:t>
          </a:r>
        </a:p>
      </xdr:txBody>
    </xdr:sp>
    <xdr:clientData/>
  </xdr:twoCellAnchor>
  <xdr:twoCellAnchor>
    <xdr:from>
      <xdr:col>1</xdr:col>
      <xdr:colOff>0</xdr:colOff>
      <xdr:row>3</xdr:row>
      <xdr:rowOff>0</xdr:rowOff>
    </xdr:from>
    <xdr:to>
      <xdr:col>1</xdr:col>
      <xdr:colOff>0</xdr:colOff>
      <xdr:row>3</xdr:row>
      <xdr:rowOff>0</xdr:rowOff>
    </xdr:to>
    <xdr:sp macro="" textlink="">
      <xdr:nvSpPr>
        <xdr:cNvPr id="8" name="Line 8">
          <a:extLst>
            <a:ext uri="{FF2B5EF4-FFF2-40B4-BE49-F238E27FC236}">
              <a16:creationId xmlns:a16="http://schemas.microsoft.com/office/drawing/2014/main" id="{00000000-0008-0000-3300-000008000000}"/>
            </a:ext>
          </a:extLst>
        </xdr:cNvPr>
        <xdr:cNvSpPr>
          <a:spLocks noChangeShapeType="1"/>
        </xdr:cNvSpPr>
      </xdr:nvSpPr>
      <xdr:spPr bwMode="auto">
        <a:xfrm>
          <a:off x="1155700" y="198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66675</xdr:rowOff>
    </xdr:from>
    <xdr:to>
      <xdr:col>1</xdr:col>
      <xdr:colOff>0</xdr:colOff>
      <xdr:row>2</xdr:row>
      <xdr:rowOff>0</xdr:rowOff>
    </xdr:to>
    <xdr:sp macro="" textlink="">
      <xdr:nvSpPr>
        <xdr:cNvPr id="9" name="Text Box 2">
          <a:extLst>
            <a:ext uri="{FF2B5EF4-FFF2-40B4-BE49-F238E27FC236}">
              <a16:creationId xmlns:a16="http://schemas.microsoft.com/office/drawing/2014/main" id="{00000000-0008-0000-3300-000009000000}"/>
            </a:ext>
          </a:extLst>
        </xdr:cNvPr>
        <xdr:cNvSpPr txBox="1">
          <a:spLocks noChangeArrowheads="1"/>
        </xdr:cNvSpPr>
      </xdr:nvSpPr>
      <xdr:spPr bwMode="auto">
        <a:xfrm>
          <a:off x="1155700" y="549275"/>
          <a:ext cx="0" cy="682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100" b="0" i="0" u="none" strike="noStrike" baseline="0">
              <a:solidFill>
                <a:srgbClr val="000000"/>
              </a:solidFill>
              <a:latin typeface="新細明體"/>
              <a:ea typeface="新細明體"/>
            </a:rPr>
            <a:t>年度</a:t>
          </a:r>
        </a:p>
      </xdr:txBody>
    </xdr:sp>
    <xdr:clientData/>
  </xdr:twoCellAnchor>
  <xdr:twoCellAnchor>
    <xdr:from>
      <xdr:col>1</xdr:col>
      <xdr:colOff>0</xdr:colOff>
      <xdr:row>2</xdr:row>
      <xdr:rowOff>190500</xdr:rowOff>
    </xdr:from>
    <xdr:to>
      <xdr:col>1</xdr:col>
      <xdr:colOff>0</xdr:colOff>
      <xdr:row>3</xdr:row>
      <xdr:rowOff>57150</xdr:rowOff>
    </xdr:to>
    <xdr:sp macro="" textlink="">
      <xdr:nvSpPr>
        <xdr:cNvPr id="10" name="Text Box 3">
          <a:extLst>
            <a:ext uri="{FF2B5EF4-FFF2-40B4-BE49-F238E27FC236}">
              <a16:creationId xmlns:a16="http://schemas.microsoft.com/office/drawing/2014/main" id="{00000000-0008-0000-3300-00000A000000}"/>
            </a:ext>
          </a:extLst>
        </xdr:cNvPr>
        <xdr:cNvSpPr txBox="1">
          <a:spLocks noChangeArrowheads="1"/>
        </xdr:cNvSpPr>
      </xdr:nvSpPr>
      <xdr:spPr bwMode="auto">
        <a:xfrm>
          <a:off x="1155700" y="1422400"/>
          <a:ext cx="0" cy="615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100" b="0" i="0" u="none" strike="noStrike" baseline="0">
              <a:solidFill>
                <a:srgbClr val="000000"/>
              </a:solidFill>
              <a:latin typeface="新細明體"/>
              <a:ea typeface="新細明體"/>
            </a:rPr>
            <a:t>類別</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1" name="Text Box 4">
          <a:extLst>
            <a:ext uri="{FF2B5EF4-FFF2-40B4-BE49-F238E27FC236}">
              <a16:creationId xmlns:a16="http://schemas.microsoft.com/office/drawing/2014/main" id="{00000000-0008-0000-3300-00000B000000}"/>
            </a:ext>
          </a:extLst>
        </xdr:cNvPr>
        <xdr:cNvSpPr txBox="1">
          <a:spLocks noChangeArrowheads="1"/>
        </xdr:cNvSpPr>
      </xdr:nvSpPr>
      <xdr:spPr bwMode="auto">
        <a:xfrm>
          <a:off x="1155700" y="4991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100" b="0" i="0" u="none" strike="noStrike" baseline="0">
              <a:solidFill>
                <a:srgbClr val="000000"/>
              </a:solidFill>
              <a:latin typeface="新細明體"/>
              <a:ea typeface="新細明體"/>
            </a:rPr>
            <a:t>年度</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2" name="Text Box 5">
          <a:extLst>
            <a:ext uri="{FF2B5EF4-FFF2-40B4-BE49-F238E27FC236}">
              <a16:creationId xmlns:a16="http://schemas.microsoft.com/office/drawing/2014/main" id="{00000000-0008-0000-3300-00000C000000}"/>
            </a:ext>
          </a:extLst>
        </xdr:cNvPr>
        <xdr:cNvSpPr txBox="1">
          <a:spLocks noChangeArrowheads="1"/>
        </xdr:cNvSpPr>
      </xdr:nvSpPr>
      <xdr:spPr bwMode="auto">
        <a:xfrm>
          <a:off x="1155700" y="4991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100" b="0" i="0" u="none" strike="noStrike" baseline="0">
              <a:solidFill>
                <a:srgbClr val="000000"/>
              </a:solidFill>
              <a:latin typeface="新細明體"/>
              <a:ea typeface="新細明體"/>
            </a:rPr>
            <a:t>類別</a:t>
          </a:r>
        </a:p>
      </xdr:txBody>
    </xdr:sp>
    <xdr:clientData/>
  </xdr:twoCellAnchor>
  <xdr:twoCellAnchor>
    <xdr:from>
      <xdr:col>0</xdr:col>
      <xdr:colOff>552450</xdr:colOff>
      <xdr:row>7</xdr:row>
      <xdr:rowOff>0</xdr:rowOff>
    </xdr:from>
    <xdr:to>
      <xdr:col>0</xdr:col>
      <xdr:colOff>923925</xdr:colOff>
      <xdr:row>7</xdr:row>
      <xdr:rowOff>0</xdr:rowOff>
    </xdr:to>
    <xdr:sp macro="" textlink="">
      <xdr:nvSpPr>
        <xdr:cNvPr id="13" name="Text Box 6">
          <a:extLst>
            <a:ext uri="{FF2B5EF4-FFF2-40B4-BE49-F238E27FC236}">
              <a16:creationId xmlns:a16="http://schemas.microsoft.com/office/drawing/2014/main" id="{00000000-0008-0000-3300-00000D000000}"/>
            </a:ext>
          </a:extLst>
        </xdr:cNvPr>
        <xdr:cNvSpPr txBox="1">
          <a:spLocks noChangeArrowheads="1"/>
        </xdr:cNvSpPr>
      </xdr:nvSpPr>
      <xdr:spPr bwMode="auto">
        <a:xfrm>
          <a:off x="552450" y="49911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年度</a:t>
          </a:r>
        </a:p>
      </xdr:txBody>
    </xdr:sp>
    <xdr:clientData/>
  </xdr:twoCellAnchor>
  <xdr:twoCellAnchor>
    <xdr:from>
      <xdr:col>0</xdr:col>
      <xdr:colOff>47625</xdr:colOff>
      <xdr:row>7</xdr:row>
      <xdr:rowOff>0</xdr:rowOff>
    </xdr:from>
    <xdr:to>
      <xdr:col>0</xdr:col>
      <xdr:colOff>495300</xdr:colOff>
      <xdr:row>7</xdr:row>
      <xdr:rowOff>0</xdr:rowOff>
    </xdr:to>
    <xdr:sp macro="" textlink="">
      <xdr:nvSpPr>
        <xdr:cNvPr id="14" name="Text Box 7">
          <a:extLst>
            <a:ext uri="{FF2B5EF4-FFF2-40B4-BE49-F238E27FC236}">
              <a16:creationId xmlns:a16="http://schemas.microsoft.com/office/drawing/2014/main" id="{00000000-0008-0000-3300-00000E000000}"/>
            </a:ext>
          </a:extLst>
        </xdr:cNvPr>
        <xdr:cNvSpPr txBox="1">
          <a:spLocks noChangeArrowheads="1"/>
        </xdr:cNvSpPr>
      </xdr:nvSpPr>
      <xdr:spPr bwMode="auto">
        <a:xfrm>
          <a:off x="47625" y="4991100"/>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類別</a:t>
          </a:r>
        </a:p>
      </xdr:txBody>
    </xdr:sp>
    <xdr:clientData/>
  </xdr:twoCellAnchor>
  <xdr:twoCellAnchor>
    <xdr:from>
      <xdr:col>1</xdr:col>
      <xdr:colOff>0</xdr:colOff>
      <xdr:row>3</xdr:row>
      <xdr:rowOff>0</xdr:rowOff>
    </xdr:from>
    <xdr:to>
      <xdr:col>1</xdr:col>
      <xdr:colOff>0</xdr:colOff>
      <xdr:row>3</xdr:row>
      <xdr:rowOff>0</xdr:rowOff>
    </xdr:to>
    <xdr:sp macro="" textlink="">
      <xdr:nvSpPr>
        <xdr:cNvPr id="15" name="Line 8">
          <a:extLst>
            <a:ext uri="{FF2B5EF4-FFF2-40B4-BE49-F238E27FC236}">
              <a16:creationId xmlns:a16="http://schemas.microsoft.com/office/drawing/2014/main" id="{00000000-0008-0000-3300-00000F000000}"/>
            </a:ext>
          </a:extLst>
        </xdr:cNvPr>
        <xdr:cNvSpPr>
          <a:spLocks noChangeShapeType="1"/>
        </xdr:cNvSpPr>
      </xdr:nvSpPr>
      <xdr:spPr bwMode="auto">
        <a:xfrm>
          <a:off x="1155700" y="198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371475</xdr:colOff>
      <xdr:row>16</xdr:row>
      <xdr:rowOff>0</xdr:rowOff>
    </xdr:from>
    <xdr:to>
      <xdr:col>1</xdr:col>
      <xdr:colOff>457200</xdr:colOff>
      <xdr:row>16</xdr:row>
      <xdr:rowOff>0</xdr:rowOff>
    </xdr:to>
    <xdr:sp macro="" textlink="">
      <xdr:nvSpPr>
        <xdr:cNvPr id="2" name="AutoShape 2">
          <a:extLst>
            <a:ext uri="{FF2B5EF4-FFF2-40B4-BE49-F238E27FC236}">
              <a16:creationId xmlns:a16="http://schemas.microsoft.com/office/drawing/2014/main" id="{00000000-0008-0000-3900-000002000000}"/>
            </a:ext>
          </a:extLst>
        </xdr:cNvPr>
        <xdr:cNvSpPr>
          <a:spLocks/>
        </xdr:cNvSpPr>
      </xdr:nvSpPr>
      <xdr:spPr bwMode="auto">
        <a:xfrm>
          <a:off x="371475" y="5854700"/>
          <a:ext cx="85725"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371475</xdr:colOff>
      <xdr:row>17</xdr:row>
      <xdr:rowOff>0</xdr:rowOff>
    </xdr:from>
    <xdr:to>
      <xdr:col>0</xdr:col>
      <xdr:colOff>457200</xdr:colOff>
      <xdr:row>17</xdr:row>
      <xdr:rowOff>0</xdr:rowOff>
    </xdr:to>
    <xdr:sp macro="" textlink="">
      <xdr:nvSpPr>
        <xdr:cNvPr id="2" name="AutoShape 1">
          <a:extLst>
            <a:ext uri="{FF2B5EF4-FFF2-40B4-BE49-F238E27FC236}">
              <a16:creationId xmlns:a16="http://schemas.microsoft.com/office/drawing/2014/main" id="{00000000-0008-0000-3B00-000002000000}"/>
            </a:ext>
          </a:extLst>
        </xdr:cNvPr>
        <xdr:cNvSpPr>
          <a:spLocks/>
        </xdr:cNvSpPr>
      </xdr:nvSpPr>
      <xdr:spPr bwMode="auto">
        <a:xfrm>
          <a:off x="371475" y="5511800"/>
          <a:ext cx="85725"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457200</xdr:colOff>
      <xdr:row>17</xdr:row>
      <xdr:rowOff>0</xdr:rowOff>
    </xdr:to>
    <xdr:sp macro="" textlink="">
      <xdr:nvSpPr>
        <xdr:cNvPr id="3" name="AutoShape 2">
          <a:extLst>
            <a:ext uri="{FF2B5EF4-FFF2-40B4-BE49-F238E27FC236}">
              <a16:creationId xmlns:a16="http://schemas.microsoft.com/office/drawing/2014/main" id="{00000000-0008-0000-3B00-000003000000}"/>
            </a:ext>
          </a:extLst>
        </xdr:cNvPr>
        <xdr:cNvSpPr>
          <a:spLocks/>
        </xdr:cNvSpPr>
      </xdr:nvSpPr>
      <xdr:spPr bwMode="auto">
        <a:xfrm>
          <a:off x="371475" y="5511800"/>
          <a:ext cx="85725"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457200</xdr:colOff>
      <xdr:row>17</xdr:row>
      <xdr:rowOff>0</xdr:rowOff>
    </xdr:to>
    <xdr:sp macro="" textlink="">
      <xdr:nvSpPr>
        <xdr:cNvPr id="4" name="AutoShape 1">
          <a:extLst>
            <a:ext uri="{FF2B5EF4-FFF2-40B4-BE49-F238E27FC236}">
              <a16:creationId xmlns:a16="http://schemas.microsoft.com/office/drawing/2014/main" id="{00000000-0008-0000-3B00-000004000000}"/>
            </a:ext>
          </a:extLst>
        </xdr:cNvPr>
        <xdr:cNvSpPr>
          <a:spLocks/>
        </xdr:cNvSpPr>
      </xdr:nvSpPr>
      <xdr:spPr bwMode="auto">
        <a:xfrm>
          <a:off x="371475" y="5511800"/>
          <a:ext cx="85725"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457200</xdr:colOff>
      <xdr:row>17</xdr:row>
      <xdr:rowOff>0</xdr:rowOff>
    </xdr:to>
    <xdr:sp macro="" textlink="">
      <xdr:nvSpPr>
        <xdr:cNvPr id="5" name="AutoShape 2">
          <a:extLst>
            <a:ext uri="{FF2B5EF4-FFF2-40B4-BE49-F238E27FC236}">
              <a16:creationId xmlns:a16="http://schemas.microsoft.com/office/drawing/2014/main" id="{00000000-0008-0000-3B00-000005000000}"/>
            </a:ext>
          </a:extLst>
        </xdr:cNvPr>
        <xdr:cNvSpPr>
          <a:spLocks/>
        </xdr:cNvSpPr>
      </xdr:nvSpPr>
      <xdr:spPr bwMode="auto">
        <a:xfrm>
          <a:off x="371475" y="5511800"/>
          <a:ext cx="85725"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0</xdr:colOff>
      <xdr:row>2</xdr:row>
      <xdr:rowOff>0</xdr:rowOff>
    </xdr:from>
    <xdr:to>
      <xdr:col>36</xdr:col>
      <xdr:colOff>0</xdr:colOff>
      <xdr:row>2</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5" name="Text Box 4">
          <a:extLst>
            <a:ext uri="{FF2B5EF4-FFF2-40B4-BE49-F238E27FC236}">
              <a16:creationId xmlns:a16="http://schemas.microsoft.com/office/drawing/2014/main" id="{00000000-0008-0000-0800-000005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7" name="Text Box 6">
          <a:extLst>
            <a:ext uri="{FF2B5EF4-FFF2-40B4-BE49-F238E27FC236}">
              <a16:creationId xmlns:a16="http://schemas.microsoft.com/office/drawing/2014/main" id="{00000000-0008-0000-0800-000007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8" name="Text Box 7">
          <a:extLst>
            <a:ext uri="{FF2B5EF4-FFF2-40B4-BE49-F238E27FC236}">
              <a16:creationId xmlns:a16="http://schemas.microsoft.com/office/drawing/2014/main" id="{00000000-0008-0000-0800-000008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9" name="Text Box 9">
          <a:extLst>
            <a:ext uri="{FF2B5EF4-FFF2-40B4-BE49-F238E27FC236}">
              <a16:creationId xmlns:a16="http://schemas.microsoft.com/office/drawing/2014/main" id="{00000000-0008-0000-0800-000009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0" name="Text Box 10">
          <a:extLst>
            <a:ext uri="{FF2B5EF4-FFF2-40B4-BE49-F238E27FC236}">
              <a16:creationId xmlns:a16="http://schemas.microsoft.com/office/drawing/2014/main" id="{00000000-0008-0000-0800-00000A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1" name="Text Box 1">
          <a:extLst>
            <a:ext uri="{FF2B5EF4-FFF2-40B4-BE49-F238E27FC236}">
              <a16:creationId xmlns:a16="http://schemas.microsoft.com/office/drawing/2014/main" id="{00000000-0008-0000-0800-00000B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2" name="Text Box 2">
          <a:extLst>
            <a:ext uri="{FF2B5EF4-FFF2-40B4-BE49-F238E27FC236}">
              <a16:creationId xmlns:a16="http://schemas.microsoft.com/office/drawing/2014/main" id="{00000000-0008-0000-0800-00000C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3" name="Text Box 3">
          <a:extLst>
            <a:ext uri="{FF2B5EF4-FFF2-40B4-BE49-F238E27FC236}">
              <a16:creationId xmlns:a16="http://schemas.microsoft.com/office/drawing/2014/main" id="{00000000-0008-0000-0800-00000D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4" name="Text Box 4">
          <a:extLst>
            <a:ext uri="{FF2B5EF4-FFF2-40B4-BE49-F238E27FC236}">
              <a16:creationId xmlns:a16="http://schemas.microsoft.com/office/drawing/2014/main" id="{00000000-0008-0000-0800-00000E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5" name="Text Box 5">
          <a:extLst>
            <a:ext uri="{FF2B5EF4-FFF2-40B4-BE49-F238E27FC236}">
              <a16:creationId xmlns:a16="http://schemas.microsoft.com/office/drawing/2014/main" id="{00000000-0008-0000-0800-00000F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6" name="Text Box 6">
          <a:extLst>
            <a:ext uri="{FF2B5EF4-FFF2-40B4-BE49-F238E27FC236}">
              <a16:creationId xmlns:a16="http://schemas.microsoft.com/office/drawing/2014/main" id="{00000000-0008-0000-0800-000010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7" name="Text Box 7">
          <a:extLst>
            <a:ext uri="{FF2B5EF4-FFF2-40B4-BE49-F238E27FC236}">
              <a16:creationId xmlns:a16="http://schemas.microsoft.com/office/drawing/2014/main" id="{00000000-0008-0000-0800-000011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8" name="Text Box 9">
          <a:extLst>
            <a:ext uri="{FF2B5EF4-FFF2-40B4-BE49-F238E27FC236}">
              <a16:creationId xmlns:a16="http://schemas.microsoft.com/office/drawing/2014/main" id="{00000000-0008-0000-0800-000012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9" name="Text Box 10">
          <a:extLst>
            <a:ext uri="{FF2B5EF4-FFF2-40B4-BE49-F238E27FC236}">
              <a16:creationId xmlns:a16="http://schemas.microsoft.com/office/drawing/2014/main" id="{00000000-0008-0000-0800-000013000000}"/>
            </a:ext>
          </a:extLst>
        </xdr:cNvPr>
        <xdr:cNvSpPr txBox="1">
          <a:spLocks noChangeArrowheads="1"/>
        </xdr:cNvSpPr>
      </xdr:nvSpPr>
      <xdr:spPr bwMode="auto">
        <a:xfrm>
          <a:off x="20066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20" name="Text Box 1">
          <a:extLst>
            <a:ext uri="{FF2B5EF4-FFF2-40B4-BE49-F238E27FC236}">
              <a16:creationId xmlns:a16="http://schemas.microsoft.com/office/drawing/2014/main" id="{00000000-0008-0000-0800-000014000000}"/>
            </a:ext>
          </a:extLst>
        </xdr:cNvPr>
        <xdr:cNvSpPr txBox="1">
          <a:spLocks noChangeArrowheads="1"/>
        </xdr:cNvSpPr>
      </xdr:nvSpPr>
      <xdr:spPr bwMode="auto">
        <a:xfrm>
          <a:off x="75184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21" name="Text Box 2">
          <a:extLst>
            <a:ext uri="{FF2B5EF4-FFF2-40B4-BE49-F238E27FC236}">
              <a16:creationId xmlns:a16="http://schemas.microsoft.com/office/drawing/2014/main" id="{00000000-0008-0000-0800-000015000000}"/>
            </a:ext>
          </a:extLst>
        </xdr:cNvPr>
        <xdr:cNvSpPr txBox="1">
          <a:spLocks noChangeArrowheads="1"/>
        </xdr:cNvSpPr>
      </xdr:nvSpPr>
      <xdr:spPr bwMode="auto">
        <a:xfrm>
          <a:off x="75184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22" name="Text Box 3">
          <a:extLst>
            <a:ext uri="{FF2B5EF4-FFF2-40B4-BE49-F238E27FC236}">
              <a16:creationId xmlns:a16="http://schemas.microsoft.com/office/drawing/2014/main" id="{00000000-0008-0000-0800-000016000000}"/>
            </a:ext>
          </a:extLst>
        </xdr:cNvPr>
        <xdr:cNvSpPr txBox="1">
          <a:spLocks noChangeArrowheads="1"/>
        </xdr:cNvSpPr>
      </xdr:nvSpPr>
      <xdr:spPr bwMode="auto">
        <a:xfrm>
          <a:off x="75184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23" name="Text Box 4">
          <a:extLst>
            <a:ext uri="{FF2B5EF4-FFF2-40B4-BE49-F238E27FC236}">
              <a16:creationId xmlns:a16="http://schemas.microsoft.com/office/drawing/2014/main" id="{00000000-0008-0000-0800-000017000000}"/>
            </a:ext>
          </a:extLst>
        </xdr:cNvPr>
        <xdr:cNvSpPr txBox="1">
          <a:spLocks noChangeArrowheads="1"/>
        </xdr:cNvSpPr>
      </xdr:nvSpPr>
      <xdr:spPr bwMode="auto">
        <a:xfrm>
          <a:off x="75184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24" name="Text Box 5">
          <a:extLst>
            <a:ext uri="{FF2B5EF4-FFF2-40B4-BE49-F238E27FC236}">
              <a16:creationId xmlns:a16="http://schemas.microsoft.com/office/drawing/2014/main" id="{00000000-0008-0000-0800-000018000000}"/>
            </a:ext>
          </a:extLst>
        </xdr:cNvPr>
        <xdr:cNvSpPr txBox="1">
          <a:spLocks noChangeArrowheads="1"/>
        </xdr:cNvSpPr>
      </xdr:nvSpPr>
      <xdr:spPr bwMode="auto">
        <a:xfrm>
          <a:off x="75184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25" name="Text Box 6">
          <a:extLst>
            <a:ext uri="{FF2B5EF4-FFF2-40B4-BE49-F238E27FC236}">
              <a16:creationId xmlns:a16="http://schemas.microsoft.com/office/drawing/2014/main" id="{00000000-0008-0000-0800-000019000000}"/>
            </a:ext>
          </a:extLst>
        </xdr:cNvPr>
        <xdr:cNvSpPr txBox="1">
          <a:spLocks noChangeArrowheads="1"/>
        </xdr:cNvSpPr>
      </xdr:nvSpPr>
      <xdr:spPr bwMode="auto">
        <a:xfrm>
          <a:off x="75184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26" name="Text Box 7">
          <a:extLst>
            <a:ext uri="{FF2B5EF4-FFF2-40B4-BE49-F238E27FC236}">
              <a16:creationId xmlns:a16="http://schemas.microsoft.com/office/drawing/2014/main" id="{00000000-0008-0000-0800-00001A000000}"/>
            </a:ext>
          </a:extLst>
        </xdr:cNvPr>
        <xdr:cNvSpPr txBox="1">
          <a:spLocks noChangeArrowheads="1"/>
        </xdr:cNvSpPr>
      </xdr:nvSpPr>
      <xdr:spPr bwMode="auto">
        <a:xfrm>
          <a:off x="75184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27" name="Text Box 9">
          <a:extLst>
            <a:ext uri="{FF2B5EF4-FFF2-40B4-BE49-F238E27FC236}">
              <a16:creationId xmlns:a16="http://schemas.microsoft.com/office/drawing/2014/main" id="{00000000-0008-0000-0800-00001B000000}"/>
            </a:ext>
          </a:extLst>
        </xdr:cNvPr>
        <xdr:cNvSpPr txBox="1">
          <a:spLocks noChangeArrowheads="1"/>
        </xdr:cNvSpPr>
      </xdr:nvSpPr>
      <xdr:spPr bwMode="auto">
        <a:xfrm>
          <a:off x="75184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28" name="Text Box 10">
          <a:extLst>
            <a:ext uri="{FF2B5EF4-FFF2-40B4-BE49-F238E27FC236}">
              <a16:creationId xmlns:a16="http://schemas.microsoft.com/office/drawing/2014/main" id="{00000000-0008-0000-0800-00001C000000}"/>
            </a:ext>
          </a:extLst>
        </xdr:cNvPr>
        <xdr:cNvSpPr txBox="1">
          <a:spLocks noChangeArrowheads="1"/>
        </xdr:cNvSpPr>
      </xdr:nvSpPr>
      <xdr:spPr bwMode="auto">
        <a:xfrm>
          <a:off x="75184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0</xdr:colOff>
      <xdr:row>2</xdr:row>
      <xdr:rowOff>104775</xdr:rowOff>
    </xdr:from>
    <xdr:to>
      <xdr:col>36</xdr:col>
      <xdr:colOff>0</xdr:colOff>
      <xdr:row>4</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27793950" y="752475"/>
          <a:ext cx="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5" name="Text Box 4">
          <a:extLst>
            <a:ext uri="{FF2B5EF4-FFF2-40B4-BE49-F238E27FC236}">
              <a16:creationId xmlns:a16="http://schemas.microsoft.com/office/drawing/2014/main" id="{00000000-0008-0000-0900-000005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6" name="Text Box 5">
          <a:extLst>
            <a:ext uri="{FF2B5EF4-FFF2-40B4-BE49-F238E27FC236}">
              <a16:creationId xmlns:a16="http://schemas.microsoft.com/office/drawing/2014/main" id="{00000000-0008-0000-0900-000006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7" name="Text Box 6">
          <a:extLst>
            <a:ext uri="{FF2B5EF4-FFF2-40B4-BE49-F238E27FC236}">
              <a16:creationId xmlns:a16="http://schemas.microsoft.com/office/drawing/2014/main" id="{00000000-0008-0000-0900-000007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8" name="Text Box 7">
          <a:extLst>
            <a:ext uri="{FF2B5EF4-FFF2-40B4-BE49-F238E27FC236}">
              <a16:creationId xmlns:a16="http://schemas.microsoft.com/office/drawing/2014/main" id="{00000000-0008-0000-0900-000008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9" name="Text Box 8">
          <a:extLst>
            <a:ext uri="{FF2B5EF4-FFF2-40B4-BE49-F238E27FC236}">
              <a16:creationId xmlns:a16="http://schemas.microsoft.com/office/drawing/2014/main" id="{00000000-0008-0000-0900-000009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10" name="Text Box 9">
          <a:extLst>
            <a:ext uri="{FF2B5EF4-FFF2-40B4-BE49-F238E27FC236}">
              <a16:creationId xmlns:a16="http://schemas.microsoft.com/office/drawing/2014/main" id="{00000000-0008-0000-0900-00000A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11" name="Text Box 10">
          <a:extLst>
            <a:ext uri="{FF2B5EF4-FFF2-40B4-BE49-F238E27FC236}">
              <a16:creationId xmlns:a16="http://schemas.microsoft.com/office/drawing/2014/main" id="{00000000-0008-0000-0900-00000B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12" name="Text Box 11">
          <a:extLst>
            <a:ext uri="{FF2B5EF4-FFF2-40B4-BE49-F238E27FC236}">
              <a16:creationId xmlns:a16="http://schemas.microsoft.com/office/drawing/2014/main" id="{00000000-0008-0000-0900-00000C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104775</xdr:rowOff>
    </xdr:from>
    <xdr:to>
      <xdr:col>36</xdr:col>
      <xdr:colOff>0</xdr:colOff>
      <xdr:row>4</xdr:row>
      <xdr:rowOff>110950</xdr:rowOff>
    </xdr:to>
    <xdr:sp macro="" textlink="">
      <xdr:nvSpPr>
        <xdr:cNvPr id="13" name="Text Box 1">
          <a:extLst>
            <a:ext uri="{FF2B5EF4-FFF2-40B4-BE49-F238E27FC236}">
              <a16:creationId xmlns:a16="http://schemas.microsoft.com/office/drawing/2014/main" id="{00000000-0008-0000-0900-00000D000000}"/>
            </a:ext>
          </a:extLst>
        </xdr:cNvPr>
        <xdr:cNvSpPr txBox="1">
          <a:spLocks noChangeArrowheads="1"/>
        </xdr:cNvSpPr>
      </xdr:nvSpPr>
      <xdr:spPr bwMode="auto">
        <a:xfrm>
          <a:off x="27793950" y="752475"/>
          <a:ext cx="0" cy="48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14" name="Text Box 2">
          <a:extLst>
            <a:ext uri="{FF2B5EF4-FFF2-40B4-BE49-F238E27FC236}">
              <a16:creationId xmlns:a16="http://schemas.microsoft.com/office/drawing/2014/main" id="{00000000-0008-0000-0900-00000E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15" name="Text Box 3">
          <a:extLst>
            <a:ext uri="{FF2B5EF4-FFF2-40B4-BE49-F238E27FC236}">
              <a16:creationId xmlns:a16="http://schemas.microsoft.com/office/drawing/2014/main" id="{00000000-0008-0000-0900-00000F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16" name="Text Box 4">
          <a:extLst>
            <a:ext uri="{FF2B5EF4-FFF2-40B4-BE49-F238E27FC236}">
              <a16:creationId xmlns:a16="http://schemas.microsoft.com/office/drawing/2014/main" id="{00000000-0008-0000-0900-000010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17" name="Text Box 5">
          <a:extLst>
            <a:ext uri="{FF2B5EF4-FFF2-40B4-BE49-F238E27FC236}">
              <a16:creationId xmlns:a16="http://schemas.microsoft.com/office/drawing/2014/main" id="{00000000-0008-0000-0900-000011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18" name="Text Box 6">
          <a:extLst>
            <a:ext uri="{FF2B5EF4-FFF2-40B4-BE49-F238E27FC236}">
              <a16:creationId xmlns:a16="http://schemas.microsoft.com/office/drawing/2014/main" id="{00000000-0008-0000-0900-000012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19" name="Text Box 7">
          <a:extLst>
            <a:ext uri="{FF2B5EF4-FFF2-40B4-BE49-F238E27FC236}">
              <a16:creationId xmlns:a16="http://schemas.microsoft.com/office/drawing/2014/main" id="{00000000-0008-0000-0900-000013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20" name="Text Box 8">
          <a:extLst>
            <a:ext uri="{FF2B5EF4-FFF2-40B4-BE49-F238E27FC236}">
              <a16:creationId xmlns:a16="http://schemas.microsoft.com/office/drawing/2014/main" id="{00000000-0008-0000-0900-000014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21" name="Text Box 9">
          <a:extLst>
            <a:ext uri="{FF2B5EF4-FFF2-40B4-BE49-F238E27FC236}">
              <a16:creationId xmlns:a16="http://schemas.microsoft.com/office/drawing/2014/main" id="{00000000-0008-0000-0900-000015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22" name="Text Box 10">
          <a:extLst>
            <a:ext uri="{FF2B5EF4-FFF2-40B4-BE49-F238E27FC236}">
              <a16:creationId xmlns:a16="http://schemas.microsoft.com/office/drawing/2014/main" id="{00000000-0008-0000-0900-000016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23" name="Text Box 11">
          <a:extLst>
            <a:ext uri="{FF2B5EF4-FFF2-40B4-BE49-F238E27FC236}">
              <a16:creationId xmlns:a16="http://schemas.microsoft.com/office/drawing/2014/main" id="{00000000-0008-0000-0900-000017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24" name="Text Box 1">
          <a:extLst>
            <a:ext uri="{FF2B5EF4-FFF2-40B4-BE49-F238E27FC236}">
              <a16:creationId xmlns:a16="http://schemas.microsoft.com/office/drawing/2014/main" id="{00000000-0008-0000-0900-000018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25" name="Text Box 2">
          <a:extLst>
            <a:ext uri="{FF2B5EF4-FFF2-40B4-BE49-F238E27FC236}">
              <a16:creationId xmlns:a16="http://schemas.microsoft.com/office/drawing/2014/main" id="{00000000-0008-0000-0900-000019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26" name="Text Box 3">
          <a:extLst>
            <a:ext uri="{FF2B5EF4-FFF2-40B4-BE49-F238E27FC236}">
              <a16:creationId xmlns:a16="http://schemas.microsoft.com/office/drawing/2014/main" id="{00000000-0008-0000-0900-00001A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27" name="Text Box 4">
          <a:extLst>
            <a:ext uri="{FF2B5EF4-FFF2-40B4-BE49-F238E27FC236}">
              <a16:creationId xmlns:a16="http://schemas.microsoft.com/office/drawing/2014/main" id="{00000000-0008-0000-0900-00001B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28" name="Text Box 5">
          <a:extLst>
            <a:ext uri="{FF2B5EF4-FFF2-40B4-BE49-F238E27FC236}">
              <a16:creationId xmlns:a16="http://schemas.microsoft.com/office/drawing/2014/main" id="{00000000-0008-0000-0900-00001C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29" name="Text Box 6">
          <a:extLst>
            <a:ext uri="{FF2B5EF4-FFF2-40B4-BE49-F238E27FC236}">
              <a16:creationId xmlns:a16="http://schemas.microsoft.com/office/drawing/2014/main" id="{00000000-0008-0000-0900-00001D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30" name="Text Box 7">
          <a:extLst>
            <a:ext uri="{FF2B5EF4-FFF2-40B4-BE49-F238E27FC236}">
              <a16:creationId xmlns:a16="http://schemas.microsoft.com/office/drawing/2014/main" id="{00000000-0008-0000-0900-00001E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31" name="Text Box 9">
          <a:extLst>
            <a:ext uri="{FF2B5EF4-FFF2-40B4-BE49-F238E27FC236}">
              <a16:creationId xmlns:a16="http://schemas.microsoft.com/office/drawing/2014/main" id="{00000000-0008-0000-0900-00001F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32" name="Text Box 10">
          <a:extLst>
            <a:ext uri="{FF2B5EF4-FFF2-40B4-BE49-F238E27FC236}">
              <a16:creationId xmlns:a16="http://schemas.microsoft.com/office/drawing/2014/main" id="{00000000-0008-0000-0900-000020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3" name="Text Box 1">
          <a:extLst>
            <a:ext uri="{FF2B5EF4-FFF2-40B4-BE49-F238E27FC236}">
              <a16:creationId xmlns:a16="http://schemas.microsoft.com/office/drawing/2014/main" id="{00000000-0008-0000-0900-000021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4" name="Text Box 2">
          <a:extLst>
            <a:ext uri="{FF2B5EF4-FFF2-40B4-BE49-F238E27FC236}">
              <a16:creationId xmlns:a16="http://schemas.microsoft.com/office/drawing/2014/main" id="{00000000-0008-0000-0900-000022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5" name="Text Box 3">
          <a:extLst>
            <a:ext uri="{FF2B5EF4-FFF2-40B4-BE49-F238E27FC236}">
              <a16:creationId xmlns:a16="http://schemas.microsoft.com/office/drawing/2014/main" id="{00000000-0008-0000-0900-000023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6" name="Text Box 4">
          <a:extLst>
            <a:ext uri="{FF2B5EF4-FFF2-40B4-BE49-F238E27FC236}">
              <a16:creationId xmlns:a16="http://schemas.microsoft.com/office/drawing/2014/main" id="{00000000-0008-0000-0900-000024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7" name="Text Box 5">
          <a:extLst>
            <a:ext uri="{FF2B5EF4-FFF2-40B4-BE49-F238E27FC236}">
              <a16:creationId xmlns:a16="http://schemas.microsoft.com/office/drawing/2014/main" id="{00000000-0008-0000-0900-000025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8" name="Text Box 6">
          <a:extLst>
            <a:ext uri="{FF2B5EF4-FFF2-40B4-BE49-F238E27FC236}">
              <a16:creationId xmlns:a16="http://schemas.microsoft.com/office/drawing/2014/main" id="{00000000-0008-0000-0900-000026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9" name="Text Box 7">
          <a:extLst>
            <a:ext uri="{FF2B5EF4-FFF2-40B4-BE49-F238E27FC236}">
              <a16:creationId xmlns:a16="http://schemas.microsoft.com/office/drawing/2014/main" id="{00000000-0008-0000-0900-000027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40" name="Text Box 9">
          <a:extLst>
            <a:ext uri="{FF2B5EF4-FFF2-40B4-BE49-F238E27FC236}">
              <a16:creationId xmlns:a16="http://schemas.microsoft.com/office/drawing/2014/main" id="{00000000-0008-0000-0900-000028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41" name="Text Box 10">
          <a:extLst>
            <a:ext uri="{FF2B5EF4-FFF2-40B4-BE49-F238E27FC236}">
              <a16:creationId xmlns:a16="http://schemas.microsoft.com/office/drawing/2014/main" id="{00000000-0008-0000-0900-000029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42" name="Text Box 1">
          <a:extLst>
            <a:ext uri="{FF2B5EF4-FFF2-40B4-BE49-F238E27FC236}">
              <a16:creationId xmlns:a16="http://schemas.microsoft.com/office/drawing/2014/main" id="{00000000-0008-0000-0900-00002A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43" name="Text Box 2">
          <a:extLst>
            <a:ext uri="{FF2B5EF4-FFF2-40B4-BE49-F238E27FC236}">
              <a16:creationId xmlns:a16="http://schemas.microsoft.com/office/drawing/2014/main" id="{00000000-0008-0000-0900-00002B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44" name="Text Box 3">
          <a:extLst>
            <a:ext uri="{FF2B5EF4-FFF2-40B4-BE49-F238E27FC236}">
              <a16:creationId xmlns:a16="http://schemas.microsoft.com/office/drawing/2014/main" id="{00000000-0008-0000-0900-00002C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45" name="Text Box 4">
          <a:extLst>
            <a:ext uri="{FF2B5EF4-FFF2-40B4-BE49-F238E27FC236}">
              <a16:creationId xmlns:a16="http://schemas.microsoft.com/office/drawing/2014/main" id="{00000000-0008-0000-0900-00002D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46" name="Text Box 5">
          <a:extLst>
            <a:ext uri="{FF2B5EF4-FFF2-40B4-BE49-F238E27FC236}">
              <a16:creationId xmlns:a16="http://schemas.microsoft.com/office/drawing/2014/main" id="{00000000-0008-0000-0900-00002E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47" name="Text Box 6">
          <a:extLst>
            <a:ext uri="{FF2B5EF4-FFF2-40B4-BE49-F238E27FC236}">
              <a16:creationId xmlns:a16="http://schemas.microsoft.com/office/drawing/2014/main" id="{00000000-0008-0000-0900-00002F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48" name="Text Box 7">
          <a:extLst>
            <a:ext uri="{FF2B5EF4-FFF2-40B4-BE49-F238E27FC236}">
              <a16:creationId xmlns:a16="http://schemas.microsoft.com/office/drawing/2014/main" id="{00000000-0008-0000-0900-000030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49" name="Text Box 9">
          <a:extLst>
            <a:ext uri="{FF2B5EF4-FFF2-40B4-BE49-F238E27FC236}">
              <a16:creationId xmlns:a16="http://schemas.microsoft.com/office/drawing/2014/main" id="{00000000-0008-0000-0900-000031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50" name="Text Box 10">
          <a:extLst>
            <a:ext uri="{FF2B5EF4-FFF2-40B4-BE49-F238E27FC236}">
              <a16:creationId xmlns:a16="http://schemas.microsoft.com/office/drawing/2014/main" id="{00000000-0008-0000-0900-000032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51" name="Text Box 1">
          <a:extLst>
            <a:ext uri="{FF2B5EF4-FFF2-40B4-BE49-F238E27FC236}">
              <a16:creationId xmlns:a16="http://schemas.microsoft.com/office/drawing/2014/main" id="{00000000-0008-0000-0900-000033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52" name="Text Box 2">
          <a:extLst>
            <a:ext uri="{FF2B5EF4-FFF2-40B4-BE49-F238E27FC236}">
              <a16:creationId xmlns:a16="http://schemas.microsoft.com/office/drawing/2014/main" id="{00000000-0008-0000-0900-000034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53" name="Text Box 3">
          <a:extLst>
            <a:ext uri="{FF2B5EF4-FFF2-40B4-BE49-F238E27FC236}">
              <a16:creationId xmlns:a16="http://schemas.microsoft.com/office/drawing/2014/main" id="{00000000-0008-0000-0900-000035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54" name="Text Box 4">
          <a:extLst>
            <a:ext uri="{FF2B5EF4-FFF2-40B4-BE49-F238E27FC236}">
              <a16:creationId xmlns:a16="http://schemas.microsoft.com/office/drawing/2014/main" id="{00000000-0008-0000-0900-000036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55" name="Text Box 5">
          <a:extLst>
            <a:ext uri="{FF2B5EF4-FFF2-40B4-BE49-F238E27FC236}">
              <a16:creationId xmlns:a16="http://schemas.microsoft.com/office/drawing/2014/main" id="{00000000-0008-0000-0900-000037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56" name="Text Box 6">
          <a:extLst>
            <a:ext uri="{FF2B5EF4-FFF2-40B4-BE49-F238E27FC236}">
              <a16:creationId xmlns:a16="http://schemas.microsoft.com/office/drawing/2014/main" id="{00000000-0008-0000-0900-000038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57" name="Text Box 7">
          <a:extLst>
            <a:ext uri="{FF2B5EF4-FFF2-40B4-BE49-F238E27FC236}">
              <a16:creationId xmlns:a16="http://schemas.microsoft.com/office/drawing/2014/main" id="{00000000-0008-0000-0900-000039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58" name="Text Box 9">
          <a:extLst>
            <a:ext uri="{FF2B5EF4-FFF2-40B4-BE49-F238E27FC236}">
              <a16:creationId xmlns:a16="http://schemas.microsoft.com/office/drawing/2014/main" id="{00000000-0008-0000-0900-00003A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59" name="Text Box 10">
          <a:extLst>
            <a:ext uri="{FF2B5EF4-FFF2-40B4-BE49-F238E27FC236}">
              <a16:creationId xmlns:a16="http://schemas.microsoft.com/office/drawing/2014/main" id="{00000000-0008-0000-0900-00003B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104775</xdr:rowOff>
    </xdr:from>
    <xdr:to>
      <xdr:col>36</xdr:col>
      <xdr:colOff>0</xdr:colOff>
      <xdr:row>4</xdr:row>
      <xdr:rowOff>0</xdr:rowOff>
    </xdr:to>
    <xdr:sp macro="" textlink="">
      <xdr:nvSpPr>
        <xdr:cNvPr id="60" name="Text Box 1">
          <a:extLst>
            <a:ext uri="{FF2B5EF4-FFF2-40B4-BE49-F238E27FC236}">
              <a16:creationId xmlns:a16="http://schemas.microsoft.com/office/drawing/2014/main" id="{00000000-0008-0000-0900-00003C000000}"/>
            </a:ext>
          </a:extLst>
        </xdr:cNvPr>
        <xdr:cNvSpPr txBox="1">
          <a:spLocks noChangeArrowheads="1"/>
        </xdr:cNvSpPr>
      </xdr:nvSpPr>
      <xdr:spPr bwMode="auto">
        <a:xfrm>
          <a:off x="27793950" y="752475"/>
          <a:ext cx="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61" name="Text Box 2">
          <a:extLst>
            <a:ext uri="{FF2B5EF4-FFF2-40B4-BE49-F238E27FC236}">
              <a16:creationId xmlns:a16="http://schemas.microsoft.com/office/drawing/2014/main" id="{00000000-0008-0000-0900-00003D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62" name="Text Box 3">
          <a:extLst>
            <a:ext uri="{FF2B5EF4-FFF2-40B4-BE49-F238E27FC236}">
              <a16:creationId xmlns:a16="http://schemas.microsoft.com/office/drawing/2014/main" id="{00000000-0008-0000-0900-00003E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63" name="Text Box 4">
          <a:extLst>
            <a:ext uri="{FF2B5EF4-FFF2-40B4-BE49-F238E27FC236}">
              <a16:creationId xmlns:a16="http://schemas.microsoft.com/office/drawing/2014/main" id="{00000000-0008-0000-0900-00003F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64" name="Text Box 5">
          <a:extLst>
            <a:ext uri="{FF2B5EF4-FFF2-40B4-BE49-F238E27FC236}">
              <a16:creationId xmlns:a16="http://schemas.microsoft.com/office/drawing/2014/main" id="{00000000-0008-0000-0900-000040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65" name="Text Box 6">
          <a:extLst>
            <a:ext uri="{FF2B5EF4-FFF2-40B4-BE49-F238E27FC236}">
              <a16:creationId xmlns:a16="http://schemas.microsoft.com/office/drawing/2014/main" id="{00000000-0008-0000-0900-000041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66" name="Text Box 7">
          <a:extLst>
            <a:ext uri="{FF2B5EF4-FFF2-40B4-BE49-F238E27FC236}">
              <a16:creationId xmlns:a16="http://schemas.microsoft.com/office/drawing/2014/main" id="{00000000-0008-0000-0900-000042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67" name="Text Box 8">
          <a:extLst>
            <a:ext uri="{FF2B5EF4-FFF2-40B4-BE49-F238E27FC236}">
              <a16:creationId xmlns:a16="http://schemas.microsoft.com/office/drawing/2014/main" id="{00000000-0008-0000-0900-000043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68" name="Text Box 9">
          <a:extLst>
            <a:ext uri="{FF2B5EF4-FFF2-40B4-BE49-F238E27FC236}">
              <a16:creationId xmlns:a16="http://schemas.microsoft.com/office/drawing/2014/main" id="{00000000-0008-0000-0900-000044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69" name="Text Box 10">
          <a:extLst>
            <a:ext uri="{FF2B5EF4-FFF2-40B4-BE49-F238E27FC236}">
              <a16:creationId xmlns:a16="http://schemas.microsoft.com/office/drawing/2014/main" id="{00000000-0008-0000-0900-000045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70" name="Text Box 11">
          <a:extLst>
            <a:ext uri="{FF2B5EF4-FFF2-40B4-BE49-F238E27FC236}">
              <a16:creationId xmlns:a16="http://schemas.microsoft.com/office/drawing/2014/main" id="{00000000-0008-0000-0900-000046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104775</xdr:rowOff>
    </xdr:from>
    <xdr:to>
      <xdr:col>36</xdr:col>
      <xdr:colOff>0</xdr:colOff>
      <xdr:row>4</xdr:row>
      <xdr:rowOff>110950</xdr:rowOff>
    </xdr:to>
    <xdr:sp macro="" textlink="">
      <xdr:nvSpPr>
        <xdr:cNvPr id="71" name="Text Box 1">
          <a:extLst>
            <a:ext uri="{FF2B5EF4-FFF2-40B4-BE49-F238E27FC236}">
              <a16:creationId xmlns:a16="http://schemas.microsoft.com/office/drawing/2014/main" id="{00000000-0008-0000-0900-000047000000}"/>
            </a:ext>
          </a:extLst>
        </xdr:cNvPr>
        <xdr:cNvSpPr txBox="1">
          <a:spLocks noChangeArrowheads="1"/>
        </xdr:cNvSpPr>
      </xdr:nvSpPr>
      <xdr:spPr bwMode="auto">
        <a:xfrm>
          <a:off x="27793950" y="752475"/>
          <a:ext cx="0" cy="48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72" name="Text Box 2">
          <a:extLst>
            <a:ext uri="{FF2B5EF4-FFF2-40B4-BE49-F238E27FC236}">
              <a16:creationId xmlns:a16="http://schemas.microsoft.com/office/drawing/2014/main" id="{00000000-0008-0000-0900-000048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73" name="Text Box 3">
          <a:extLst>
            <a:ext uri="{FF2B5EF4-FFF2-40B4-BE49-F238E27FC236}">
              <a16:creationId xmlns:a16="http://schemas.microsoft.com/office/drawing/2014/main" id="{00000000-0008-0000-0900-000049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74" name="Text Box 4">
          <a:extLst>
            <a:ext uri="{FF2B5EF4-FFF2-40B4-BE49-F238E27FC236}">
              <a16:creationId xmlns:a16="http://schemas.microsoft.com/office/drawing/2014/main" id="{00000000-0008-0000-0900-00004A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75" name="Text Box 5">
          <a:extLst>
            <a:ext uri="{FF2B5EF4-FFF2-40B4-BE49-F238E27FC236}">
              <a16:creationId xmlns:a16="http://schemas.microsoft.com/office/drawing/2014/main" id="{00000000-0008-0000-0900-00004B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76" name="Text Box 6">
          <a:extLst>
            <a:ext uri="{FF2B5EF4-FFF2-40B4-BE49-F238E27FC236}">
              <a16:creationId xmlns:a16="http://schemas.microsoft.com/office/drawing/2014/main" id="{00000000-0008-0000-0900-00004C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77" name="Text Box 7">
          <a:extLst>
            <a:ext uri="{FF2B5EF4-FFF2-40B4-BE49-F238E27FC236}">
              <a16:creationId xmlns:a16="http://schemas.microsoft.com/office/drawing/2014/main" id="{00000000-0008-0000-0900-00004D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78" name="Text Box 8">
          <a:extLst>
            <a:ext uri="{FF2B5EF4-FFF2-40B4-BE49-F238E27FC236}">
              <a16:creationId xmlns:a16="http://schemas.microsoft.com/office/drawing/2014/main" id="{00000000-0008-0000-0900-00004E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79" name="Text Box 9">
          <a:extLst>
            <a:ext uri="{FF2B5EF4-FFF2-40B4-BE49-F238E27FC236}">
              <a16:creationId xmlns:a16="http://schemas.microsoft.com/office/drawing/2014/main" id="{00000000-0008-0000-0900-00004F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80" name="Text Box 10">
          <a:extLst>
            <a:ext uri="{FF2B5EF4-FFF2-40B4-BE49-F238E27FC236}">
              <a16:creationId xmlns:a16="http://schemas.microsoft.com/office/drawing/2014/main" id="{00000000-0008-0000-0900-000050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10737</xdr:rowOff>
    </xdr:from>
    <xdr:to>
      <xdr:col>36</xdr:col>
      <xdr:colOff>0</xdr:colOff>
      <xdr:row>2</xdr:row>
      <xdr:rowOff>257366</xdr:rowOff>
    </xdr:to>
    <xdr:sp macro="" textlink="">
      <xdr:nvSpPr>
        <xdr:cNvPr id="81" name="Text Box 11">
          <a:extLst>
            <a:ext uri="{FF2B5EF4-FFF2-40B4-BE49-F238E27FC236}">
              <a16:creationId xmlns:a16="http://schemas.microsoft.com/office/drawing/2014/main" id="{00000000-0008-0000-0900-000051000000}"/>
            </a:ext>
          </a:extLst>
        </xdr:cNvPr>
        <xdr:cNvSpPr txBox="1">
          <a:spLocks noChangeArrowheads="1"/>
        </xdr:cNvSpPr>
      </xdr:nvSpPr>
      <xdr:spPr bwMode="auto">
        <a:xfrm>
          <a:off x="27793950"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82" name="Text Box 1">
          <a:extLst>
            <a:ext uri="{FF2B5EF4-FFF2-40B4-BE49-F238E27FC236}">
              <a16:creationId xmlns:a16="http://schemas.microsoft.com/office/drawing/2014/main" id="{00000000-0008-0000-0900-000052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83" name="Text Box 2">
          <a:extLst>
            <a:ext uri="{FF2B5EF4-FFF2-40B4-BE49-F238E27FC236}">
              <a16:creationId xmlns:a16="http://schemas.microsoft.com/office/drawing/2014/main" id="{00000000-0008-0000-0900-000053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84" name="Text Box 3">
          <a:extLst>
            <a:ext uri="{FF2B5EF4-FFF2-40B4-BE49-F238E27FC236}">
              <a16:creationId xmlns:a16="http://schemas.microsoft.com/office/drawing/2014/main" id="{00000000-0008-0000-0900-000054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85" name="Text Box 4">
          <a:extLst>
            <a:ext uri="{FF2B5EF4-FFF2-40B4-BE49-F238E27FC236}">
              <a16:creationId xmlns:a16="http://schemas.microsoft.com/office/drawing/2014/main" id="{00000000-0008-0000-0900-000055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86" name="Text Box 5">
          <a:extLst>
            <a:ext uri="{FF2B5EF4-FFF2-40B4-BE49-F238E27FC236}">
              <a16:creationId xmlns:a16="http://schemas.microsoft.com/office/drawing/2014/main" id="{00000000-0008-0000-0900-000056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87" name="Text Box 6">
          <a:extLst>
            <a:ext uri="{FF2B5EF4-FFF2-40B4-BE49-F238E27FC236}">
              <a16:creationId xmlns:a16="http://schemas.microsoft.com/office/drawing/2014/main" id="{00000000-0008-0000-0900-000057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88" name="Text Box 7">
          <a:extLst>
            <a:ext uri="{FF2B5EF4-FFF2-40B4-BE49-F238E27FC236}">
              <a16:creationId xmlns:a16="http://schemas.microsoft.com/office/drawing/2014/main" id="{00000000-0008-0000-0900-000058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89" name="Text Box 9">
          <a:extLst>
            <a:ext uri="{FF2B5EF4-FFF2-40B4-BE49-F238E27FC236}">
              <a16:creationId xmlns:a16="http://schemas.microsoft.com/office/drawing/2014/main" id="{00000000-0008-0000-0900-000059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90" name="Text Box 10">
          <a:extLst>
            <a:ext uri="{FF2B5EF4-FFF2-40B4-BE49-F238E27FC236}">
              <a16:creationId xmlns:a16="http://schemas.microsoft.com/office/drawing/2014/main" id="{00000000-0008-0000-0900-00005A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91" name="Text Box 1">
          <a:extLst>
            <a:ext uri="{FF2B5EF4-FFF2-40B4-BE49-F238E27FC236}">
              <a16:creationId xmlns:a16="http://schemas.microsoft.com/office/drawing/2014/main" id="{00000000-0008-0000-0900-00005B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92" name="Text Box 2">
          <a:extLst>
            <a:ext uri="{FF2B5EF4-FFF2-40B4-BE49-F238E27FC236}">
              <a16:creationId xmlns:a16="http://schemas.microsoft.com/office/drawing/2014/main" id="{00000000-0008-0000-0900-00005C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93" name="Text Box 3">
          <a:extLst>
            <a:ext uri="{FF2B5EF4-FFF2-40B4-BE49-F238E27FC236}">
              <a16:creationId xmlns:a16="http://schemas.microsoft.com/office/drawing/2014/main" id="{00000000-0008-0000-0900-00005D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94" name="Text Box 4">
          <a:extLst>
            <a:ext uri="{FF2B5EF4-FFF2-40B4-BE49-F238E27FC236}">
              <a16:creationId xmlns:a16="http://schemas.microsoft.com/office/drawing/2014/main" id="{00000000-0008-0000-0900-00005E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95" name="Text Box 5">
          <a:extLst>
            <a:ext uri="{FF2B5EF4-FFF2-40B4-BE49-F238E27FC236}">
              <a16:creationId xmlns:a16="http://schemas.microsoft.com/office/drawing/2014/main" id="{00000000-0008-0000-0900-00005F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96" name="Text Box 6">
          <a:extLst>
            <a:ext uri="{FF2B5EF4-FFF2-40B4-BE49-F238E27FC236}">
              <a16:creationId xmlns:a16="http://schemas.microsoft.com/office/drawing/2014/main" id="{00000000-0008-0000-0900-000060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97" name="Text Box 7">
          <a:extLst>
            <a:ext uri="{FF2B5EF4-FFF2-40B4-BE49-F238E27FC236}">
              <a16:creationId xmlns:a16="http://schemas.microsoft.com/office/drawing/2014/main" id="{00000000-0008-0000-0900-000061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98" name="Text Box 9">
          <a:extLst>
            <a:ext uri="{FF2B5EF4-FFF2-40B4-BE49-F238E27FC236}">
              <a16:creationId xmlns:a16="http://schemas.microsoft.com/office/drawing/2014/main" id="{00000000-0008-0000-0900-000062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99" name="Text Box 10">
          <a:extLst>
            <a:ext uri="{FF2B5EF4-FFF2-40B4-BE49-F238E27FC236}">
              <a16:creationId xmlns:a16="http://schemas.microsoft.com/office/drawing/2014/main" id="{00000000-0008-0000-0900-000063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00" name="Text Box 1">
          <a:extLst>
            <a:ext uri="{FF2B5EF4-FFF2-40B4-BE49-F238E27FC236}">
              <a16:creationId xmlns:a16="http://schemas.microsoft.com/office/drawing/2014/main" id="{00000000-0008-0000-0900-000064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01" name="Text Box 2">
          <a:extLst>
            <a:ext uri="{FF2B5EF4-FFF2-40B4-BE49-F238E27FC236}">
              <a16:creationId xmlns:a16="http://schemas.microsoft.com/office/drawing/2014/main" id="{00000000-0008-0000-0900-000065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02" name="Text Box 3">
          <a:extLst>
            <a:ext uri="{FF2B5EF4-FFF2-40B4-BE49-F238E27FC236}">
              <a16:creationId xmlns:a16="http://schemas.microsoft.com/office/drawing/2014/main" id="{00000000-0008-0000-0900-000066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03" name="Text Box 4">
          <a:extLst>
            <a:ext uri="{FF2B5EF4-FFF2-40B4-BE49-F238E27FC236}">
              <a16:creationId xmlns:a16="http://schemas.microsoft.com/office/drawing/2014/main" id="{00000000-0008-0000-0900-000067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04" name="Text Box 5">
          <a:extLst>
            <a:ext uri="{FF2B5EF4-FFF2-40B4-BE49-F238E27FC236}">
              <a16:creationId xmlns:a16="http://schemas.microsoft.com/office/drawing/2014/main" id="{00000000-0008-0000-0900-000068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05" name="Text Box 6">
          <a:extLst>
            <a:ext uri="{FF2B5EF4-FFF2-40B4-BE49-F238E27FC236}">
              <a16:creationId xmlns:a16="http://schemas.microsoft.com/office/drawing/2014/main" id="{00000000-0008-0000-0900-000069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06" name="Text Box 7">
          <a:extLst>
            <a:ext uri="{FF2B5EF4-FFF2-40B4-BE49-F238E27FC236}">
              <a16:creationId xmlns:a16="http://schemas.microsoft.com/office/drawing/2014/main" id="{00000000-0008-0000-0900-00006A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07" name="Text Box 9">
          <a:extLst>
            <a:ext uri="{FF2B5EF4-FFF2-40B4-BE49-F238E27FC236}">
              <a16:creationId xmlns:a16="http://schemas.microsoft.com/office/drawing/2014/main" id="{00000000-0008-0000-0900-00006B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108" name="Text Box 10">
          <a:extLst>
            <a:ext uri="{FF2B5EF4-FFF2-40B4-BE49-F238E27FC236}">
              <a16:creationId xmlns:a16="http://schemas.microsoft.com/office/drawing/2014/main" id="{00000000-0008-0000-0900-00006C000000}"/>
            </a:ext>
          </a:extLst>
        </xdr:cNvPr>
        <xdr:cNvSpPr txBox="1">
          <a:spLocks noChangeArrowheads="1"/>
        </xdr:cNvSpPr>
      </xdr:nvSpPr>
      <xdr:spPr bwMode="auto">
        <a:xfrm>
          <a:off x="2779395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109" name="Text Box 1">
          <a:extLst>
            <a:ext uri="{FF2B5EF4-FFF2-40B4-BE49-F238E27FC236}">
              <a16:creationId xmlns:a16="http://schemas.microsoft.com/office/drawing/2014/main" id="{00000000-0008-0000-0900-00006D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110" name="Text Box 2">
          <a:extLst>
            <a:ext uri="{FF2B5EF4-FFF2-40B4-BE49-F238E27FC236}">
              <a16:creationId xmlns:a16="http://schemas.microsoft.com/office/drawing/2014/main" id="{00000000-0008-0000-0900-00006E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111" name="Text Box 3">
          <a:extLst>
            <a:ext uri="{FF2B5EF4-FFF2-40B4-BE49-F238E27FC236}">
              <a16:creationId xmlns:a16="http://schemas.microsoft.com/office/drawing/2014/main" id="{00000000-0008-0000-0900-00006F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112" name="Text Box 4">
          <a:extLst>
            <a:ext uri="{FF2B5EF4-FFF2-40B4-BE49-F238E27FC236}">
              <a16:creationId xmlns:a16="http://schemas.microsoft.com/office/drawing/2014/main" id="{00000000-0008-0000-0900-000070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113" name="Text Box 5">
          <a:extLst>
            <a:ext uri="{FF2B5EF4-FFF2-40B4-BE49-F238E27FC236}">
              <a16:creationId xmlns:a16="http://schemas.microsoft.com/office/drawing/2014/main" id="{00000000-0008-0000-0900-000071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114" name="Text Box 6">
          <a:extLst>
            <a:ext uri="{FF2B5EF4-FFF2-40B4-BE49-F238E27FC236}">
              <a16:creationId xmlns:a16="http://schemas.microsoft.com/office/drawing/2014/main" id="{00000000-0008-0000-0900-000072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115" name="Text Box 7">
          <a:extLst>
            <a:ext uri="{FF2B5EF4-FFF2-40B4-BE49-F238E27FC236}">
              <a16:creationId xmlns:a16="http://schemas.microsoft.com/office/drawing/2014/main" id="{00000000-0008-0000-0900-000073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116" name="Text Box 9">
          <a:extLst>
            <a:ext uri="{FF2B5EF4-FFF2-40B4-BE49-F238E27FC236}">
              <a16:creationId xmlns:a16="http://schemas.microsoft.com/office/drawing/2014/main" id="{00000000-0008-0000-0900-000074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43</xdr:col>
      <xdr:colOff>0</xdr:colOff>
      <xdr:row>2</xdr:row>
      <xdr:rowOff>0</xdr:rowOff>
    </xdr:from>
    <xdr:to>
      <xdr:col>43</xdr:col>
      <xdr:colOff>0</xdr:colOff>
      <xdr:row>2</xdr:row>
      <xdr:rowOff>0</xdr:rowOff>
    </xdr:to>
    <xdr:sp macro="" textlink="">
      <xdr:nvSpPr>
        <xdr:cNvPr id="117" name="Text Box 10">
          <a:extLst>
            <a:ext uri="{FF2B5EF4-FFF2-40B4-BE49-F238E27FC236}">
              <a16:creationId xmlns:a16="http://schemas.microsoft.com/office/drawing/2014/main" id="{00000000-0008-0000-0900-000075000000}"/>
            </a:ext>
          </a:extLst>
        </xdr:cNvPr>
        <xdr:cNvSpPr txBox="1">
          <a:spLocks noChangeArrowheads="1"/>
        </xdr:cNvSpPr>
      </xdr:nvSpPr>
      <xdr:spPr bwMode="auto">
        <a:xfrm>
          <a:off x="327945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3</xdr:row>
      <xdr:rowOff>10737</xdr:rowOff>
    </xdr:from>
    <xdr:to>
      <xdr:col>16</xdr:col>
      <xdr:colOff>0</xdr:colOff>
      <xdr:row>3</xdr:row>
      <xdr:rowOff>181184</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5" name="Text Box 4">
          <a:extLst>
            <a:ext uri="{FF2B5EF4-FFF2-40B4-BE49-F238E27FC236}">
              <a16:creationId xmlns:a16="http://schemas.microsoft.com/office/drawing/2014/main" id="{00000000-0008-0000-0B00-000005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6" name="Text Box 5">
          <a:extLst>
            <a:ext uri="{FF2B5EF4-FFF2-40B4-BE49-F238E27FC236}">
              <a16:creationId xmlns:a16="http://schemas.microsoft.com/office/drawing/2014/main" id="{00000000-0008-0000-0B00-000006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7" name="Text Box 6">
          <a:extLst>
            <a:ext uri="{FF2B5EF4-FFF2-40B4-BE49-F238E27FC236}">
              <a16:creationId xmlns:a16="http://schemas.microsoft.com/office/drawing/2014/main" id="{00000000-0008-0000-0B00-000007000000}"/>
            </a:ext>
          </a:extLst>
        </xdr:cNvPr>
        <xdr:cNvSpPr txBox="1">
          <a:spLocks noChangeArrowheads="1"/>
        </xdr:cNvSpPr>
      </xdr:nvSpPr>
      <xdr:spPr bwMode="auto">
        <a:xfrm>
          <a:off x="115189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8" name="Text Box 7">
          <a:extLst>
            <a:ext uri="{FF2B5EF4-FFF2-40B4-BE49-F238E27FC236}">
              <a16:creationId xmlns:a16="http://schemas.microsoft.com/office/drawing/2014/main" id="{00000000-0008-0000-0B00-000008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9" name="Text Box 8">
          <a:extLst>
            <a:ext uri="{FF2B5EF4-FFF2-40B4-BE49-F238E27FC236}">
              <a16:creationId xmlns:a16="http://schemas.microsoft.com/office/drawing/2014/main" id="{00000000-0008-0000-0B00-000009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10" name="Text Box 10">
          <a:extLst>
            <a:ext uri="{FF2B5EF4-FFF2-40B4-BE49-F238E27FC236}">
              <a16:creationId xmlns:a16="http://schemas.microsoft.com/office/drawing/2014/main" id="{00000000-0008-0000-0B00-00000A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11" name="Text Box 11">
          <a:extLst>
            <a:ext uri="{FF2B5EF4-FFF2-40B4-BE49-F238E27FC236}">
              <a16:creationId xmlns:a16="http://schemas.microsoft.com/office/drawing/2014/main" id="{00000000-0008-0000-0B00-00000B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12" name="Text Box 12">
          <a:extLst>
            <a:ext uri="{FF2B5EF4-FFF2-40B4-BE49-F238E27FC236}">
              <a16:creationId xmlns:a16="http://schemas.microsoft.com/office/drawing/2014/main" id="{00000000-0008-0000-0B00-00000C000000}"/>
            </a:ext>
          </a:extLst>
        </xdr:cNvPr>
        <xdr:cNvSpPr txBox="1">
          <a:spLocks noChangeArrowheads="1"/>
        </xdr:cNvSpPr>
      </xdr:nvSpPr>
      <xdr:spPr bwMode="auto">
        <a:xfrm>
          <a:off x="26797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13" name="Text Box 13">
          <a:extLst>
            <a:ext uri="{FF2B5EF4-FFF2-40B4-BE49-F238E27FC236}">
              <a16:creationId xmlns:a16="http://schemas.microsoft.com/office/drawing/2014/main" id="{00000000-0008-0000-0B00-00000D000000}"/>
            </a:ext>
          </a:extLst>
        </xdr:cNvPr>
        <xdr:cNvSpPr txBox="1">
          <a:spLocks noChangeArrowheads="1"/>
        </xdr:cNvSpPr>
      </xdr:nvSpPr>
      <xdr:spPr bwMode="auto">
        <a:xfrm>
          <a:off x="48895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14" name="Text Box 14">
          <a:extLst>
            <a:ext uri="{FF2B5EF4-FFF2-40B4-BE49-F238E27FC236}">
              <a16:creationId xmlns:a16="http://schemas.microsoft.com/office/drawing/2014/main" id="{00000000-0008-0000-0B00-00000E000000}"/>
            </a:ext>
          </a:extLst>
        </xdr:cNvPr>
        <xdr:cNvSpPr txBox="1">
          <a:spLocks noChangeArrowheads="1"/>
        </xdr:cNvSpPr>
      </xdr:nvSpPr>
      <xdr:spPr bwMode="auto">
        <a:xfrm>
          <a:off x="70993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15" name="Text Box 15">
          <a:extLst>
            <a:ext uri="{FF2B5EF4-FFF2-40B4-BE49-F238E27FC236}">
              <a16:creationId xmlns:a16="http://schemas.microsoft.com/office/drawing/2014/main" id="{00000000-0008-0000-0B00-00000F000000}"/>
            </a:ext>
          </a:extLst>
        </xdr:cNvPr>
        <xdr:cNvSpPr txBox="1">
          <a:spLocks noChangeArrowheads="1"/>
        </xdr:cNvSpPr>
      </xdr:nvSpPr>
      <xdr:spPr bwMode="auto">
        <a:xfrm>
          <a:off x="9309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16" name="Text Box 16">
          <a:extLst>
            <a:ext uri="{FF2B5EF4-FFF2-40B4-BE49-F238E27FC236}">
              <a16:creationId xmlns:a16="http://schemas.microsoft.com/office/drawing/2014/main" id="{00000000-0008-0000-0B00-000010000000}"/>
            </a:ext>
          </a:extLst>
        </xdr:cNvPr>
        <xdr:cNvSpPr txBox="1">
          <a:spLocks noChangeArrowheads="1"/>
        </xdr:cNvSpPr>
      </xdr:nvSpPr>
      <xdr:spPr bwMode="auto">
        <a:xfrm>
          <a:off x="48895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17" name="Text Box 17">
          <a:extLst>
            <a:ext uri="{FF2B5EF4-FFF2-40B4-BE49-F238E27FC236}">
              <a16:creationId xmlns:a16="http://schemas.microsoft.com/office/drawing/2014/main" id="{00000000-0008-0000-0B00-000011000000}"/>
            </a:ext>
          </a:extLst>
        </xdr:cNvPr>
        <xdr:cNvSpPr txBox="1">
          <a:spLocks noChangeArrowheads="1"/>
        </xdr:cNvSpPr>
      </xdr:nvSpPr>
      <xdr:spPr bwMode="auto">
        <a:xfrm>
          <a:off x="70993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18" name="Text Box 18">
          <a:extLst>
            <a:ext uri="{FF2B5EF4-FFF2-40B4-BE49-F238E27FC236}">
              <a16:creationId xmlns:a16="http://schemas.microsoft.com/office/drawing/2014/main" id="{00000000-0008-0000-0B00-000012000000}"/>
            </a:ext>
          </a:extLst>
        </xdr:cNvPr>
        <xdr:cNvSpPr txBox="1">
          <a:spLocks noChangeArrowheads="1"/>
        </xdr:cNvSpPr>
      </xdr:nvSpPr>
      <xdr:spPr bwMode="auto">
        <a:xfrm>
          <a:off x="9309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19" name="Text Box 19">
          <a:extLst>
            <a:ext uri="{FF2B5EF4-FFF2-40B4-BE49-F238E27FC236}">
              <a16:creationId xmlns:a16="http://schemas.microsoft.com/office/drawing/2014/main" id="{00000000-0008-0000-0B00-000013000000}"/>
            </a:ext>
          </a:extLst>
        </xdr:cNvPr>
        <xdr:cNvSpPr txBox="1">
          <a:spLocks noChangeArrowheads="1"/>
        </xdr:cNvSpPr>
      </xdr:nvSpPr>
      <xdr:spPr bwMode="auto">
        <a:xfrm>
          <a:off x="115189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0" name="Text Box 1">
          <a:extLst>
            <a:ext uri="{FF2B5EF4-FFF2-40B4-BE49-F238E27FC236}">
              <a16:creationId xmlns:a16="http://schemas.microsoft.com/office/drawing/2014/main" id="{00000000-0008-0000-0B00-000014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1" name="Text Box 2">
          <a:extLst>
            <a:ext uri="{FF2B5EF4-FFF2-40B4-BE49-F238E27FC236}">
              <a16:creationId xmlns:a16="http://schemas.microsoft.com/office/drawing/2014/main" id="{00000000-0008-0000-0B00-000015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2" name="Text Box 3">
          <a:extLst>
            <a:ext uri="{FF2B5EF4-FFF2-40B4-BE49-F238E27FC236}">
              <a16:creationId xmlns:a16="http://schemas.microsoft.com/office/drawing/2014/main" id="{00000000-0008-0000-0B00-000016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3" name="Text Box 4">
          <a:extLst>
            <a:ext uri="{FF2B5EF4-FFF2-40B4-BE49-F238E27FC236}">
              <a16:creationId xmlns:a16="http://schemas.microsoft.com/office/drawing/2014/main" id="{00000000-0008-0000-0B00-000017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4" name="Text Box 5">
          <a:extLst>
            <a:ext uri="{FF2B5EF4-FFF2-40B4-BE49-F238E27FC236}">
              <a16:creationId xmlns:a16="http://schemas.microsoft.com/office/drawing/2014/main" id="{00000000-0008-0000-0B00-000018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25" name="Text Box 6">
          <a:extLst>
            <a:ext uri="{FF2B5EF4-FFF2-40B4-BE49-F238E27FC236}">
              <a16:creationId xmlns:a16="http://schemas.microsoft.com/office/drawing/2014/main" id="{00000000-0008-0000-0B00-000019000000}"/>
            </a:ext>
          </a:extLst>
        </xdr:cNvPr>
        <xdr:cNvSpPr txBox="1">
          <a:spLocks noChangeArrowheads="1"/>
        </xdr:cNvSpPr>
      </xdr:nvSpPr>
      <xdr:spPr bwMode="auto">
        <a:xfrm>
          <a:off x="115189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6" name="Text Box 7">
          <a:extLst>
            <a:ext uri="{FF2B5EF4-FFF2-40B4-BE49-F238E27FC236}">
              <a16:creationId xmlns:a16="http://schemas.microsoft.com/office/drawing/2014/main" id="{00000000-0008-0000-0B00-00001A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7" name="Text Box 8">
          <a:extLst>
            <a:ext uri="{FF2B5EF4-FFF2-40B4-BE49-F238E27FC236}">
              <a16:creationId xmlns:a16="http://schemas.microsoft.com/office/drawing/2014/main" id="{00000000-0008-0000-0B00-00001B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8" name="Text Box 10">
          <a:extLst>
            <a:ext uri="{FF2B5EF4-FFF2-40B4-BE49-F238E27FC236}">
              <a16:creationId xmlns:a16="http://schemas.microsoft.com/office/drawing/2014/main" id="{00000000-0008-0000-0B00-00001C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9" name="Text Box 11">
          <a:extLst>
            <a:ext uri="{FF2B5EF4-FFF2-40B4-BE49-F238E27FC236}">
              <a16:creationId xmlns:a16="http://schemas.microsoft.com/office/drawing/2014/main" id="{00000000-0008-0000-0B00-00001D000000}"/>
            </a:ext>
          </a:extLst>
        </xdr:cNvPr>
        <xdr:cNvSpPr txBox="1">
          <a:spLocks noChangeArrowheads="1"/>
        </xdr:cNvSpPr>
      </xdr:nvSpPr>
      <xdr:spPr bwMode="auto">
        <a:xfrm>
          <a:off x="1943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30" name="Text Box 12">
          <a:extLst>
            <a:ext uri="{FF2B5EF4-FFF2-40B4-BE49-F238E27FC236}">
              <a16:creationId xmlns:a16="http://schemas.microsoft.com/office/drawing/2014/main" id="{00000000-0008-0000-0B00-00001E000000}"/>
            </a:ext>
          </a:extLst>
        </xdr:cNvPr>
        <xdr:cNvSpPr txBox="1">
          <a:spLocks noChangeArrowheads="1"/>
        </xdr:cNvSpPr>
      </xdr:nvSpPr>
      <xdr:spPr bwMode="auto">
        <a:xfrm>
          <a:off x="26797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1" name="Text Box 13">
          <a:extLst>
            <a:ext uri="{FF2B5EF4-FFF2-40B4-BE49-F238E27FC236}">
              <a16:creationId xmlns:a16="http://schemas.microsoft.com/office/drawing/2014/main" id="{00000000-0008-0000-0B00-00001F000000}"/>
            </a:ext>
          </a:extLst>
        </xdr:cNvPr>
        <xdr:cNvSpPr txBox="1">
          <a:spLocks noChangeArrowheads="1"/>
        </xdr:cNvSpPr>
      </xdr:nvSpPr>
      <xdr:spPr bwMode="auto">
        <a:xfrm>
          <a:off x="48895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32" name="Text Box 14">
          <a:extLst>
            <a:ext uri="{FF2B5EF4-FFF2-40B4-BE49-F238E27FC236}">
              <a16:creationId xmlns:a16="http://schemas.microsoft.com/office/drawing/2014/main" id="{00000000-0008-0000-0B00-000020000000}"/>
            </a:ext>
          </a:extLst>
        </xdr:cNvPr>
        <xdr:cNvSpPr txBox="1">
          <a:spLocks noChangeArrowheads="1"/>
        </xdr:cNvSpPr>
      </xdr:nvSpPr>
      <xdr:spPr bwMode="auto">
        <a:xfrm>
          <a:off x="70993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33" name="Text Box 15">
          <a:extLst>
            <a:ext uri="{FF2B5EF4-FFF2-40B4-BE49-F238E27FC236}">
              <a16:creationId xmlns:a16="http://schemas.microsoft.com/office/drawing/2014/main" id="{00000000-0008-0000-0B00-000021000000}"/>
            </a:ext>
          </a:extLst>
        </xdr:cNvPr>
        <xdr:cNvSpPr txBox="1">
          <a:spLocks noChangeArrowheads="1"/>
        </xdr:cNvSpPr>
      </xdr:nvSpPr>
      <xdr:spPr bwMode="auto">
        <a:xfrm>
          <a:off x="9309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4" name="Text Box 16">
          <a:extLst>
            <a:ext uri="{FF2B5EF4-FFF2-40B4-BE49-F238E27FC236}">
              <a16:creationId xmlns:a16="http://schemas.microsoft.com/office/drawing/2014/main" id="{00000000-0008-0000-0B00-000022000000}"/>
            </a:ext>
          </a:extLst>
        </xdr:cNvPr>
        <xdr:cNvSpPr txBox="1">
          <a:spLocks noChangeArrowheads="1"/>
        </xdr:cNvSpPr>
      </xdr:nvSpPr>
      <xdr:spPr bwMode="auto">
        <a:xfrm>
          <a:off x="48895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35" name="Text Box 17">
          <a:extLst>
            <a:ext uri="{FF2B5EF4-FFF2-40B4-BE49-F238E27FC236}">
              <a16:creationId xmlns:a16="http://schemas.microsoft.com/office/drawing/2014/main" id="{00000000-0008-0000-0B00-000023000000}"/>
            </a:ext>
          </a:extLst>
        </xdr:cNvPr>
        <xdr:cNvSpPr txBox="1">
          <a:spLocks noChangeArrowheads="1"/>
        </xdr:cNvSpPr>
      </xdr:nvSpPr>
      <xdr:spPr bwMode="auto">
        <a:xfrm>
          <a:off x="70993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36" name="Text Box 18">
          <a:extLst>
            <a:ext uri="{FF2B5EF4-FFF2-40B4-BE49-F238E27FC236}">
              <a16:creationId xmlns:a16="http://schemas.microsoft.com/office/drawing/2014/main" id="{00000000-0008-0000-0B00-000024000000}"/>
            </a:ext>
          </a:extLst>
        </xdr:cNvPr>
        <xdr:cNvSpPr txBox="1">
          <a:spLocks noChangeArrowheads="1"/>
        </xdr:cNvSpPr>
      </xdr:nvSpPr>
      <xdr:spPr bwMode="auto">
        <a:xfrm>
          <a:off x="9309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37" name="Text Box 19">
          <a:extLst>
            <a:ext uri="{FF2B5EF4-FFF2-40B4-BE49-F238E27FC236}">
              <a16:creationId xmlns:a16="http://schemas.microsoft.com/office/drawing/2014/main" id="{00000000-0008-0000-0B00-000025000000}"/>
            </a:ext>
          </a:extLst>
        </xdr:cNvPr>
        <xdr:cNvSpPr txBox="1">
          <a:spLocks noChangeArrowheads="1"/>
        </xdr:cNvSpPr>
      </xdr:nvSpPr>
      <xdr:spPr bwMode="auto">
        <a:xfrm>
          <a:off x="115189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8" name="Text Box 12">
          <a:extLst>
            <a:ext uri="{FF2B5EF4-FFF2-40B4-BE49-F238E27FC236}">
              <a16:creationId xmlns:a16="http://schemas.microsoft.com/office/drawing/2014/main" id="{00000000-0008-0000-0B00-000026000000}"/>
            </a:ext>
          </a:extLst>
        </xdr:cNvPr>
        <xdr:cNvSpPr txBox="1">
          <a:spLocks noChangeArrowheads="1"/>
        </xdr:cNvSpPr>
      </xdr:nvSpPr>
      <xdr:spPr bwMode="auto">
        <a:xfrm>
          <a:off x="48895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9" name="Text Box 12">
          <a:extLst>
            <a:ext uri="{FF2B5EF4-FFF2-40B4-BE49-F238E27FC236}">
              <a16:creationId xmlns:a16="http://schemas.microsoft.com/office/drawing/2014/main" id="{00000000-0008-0000-0B00-000027000000}"/>
            </a:ext>
          </a:extLst>
        </xdr:cNvPr>
        <xdr:cNvSpPr txBox="1">
          <a:spLocks noChangeArrowheads="1"/>
        </xdr:cNvSpPr>
      </xdr:nvSpPr>
      <xdr:spPr bwMode="auto">
        <a:xfrm>
          <a:off x="48895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0" name="Text Box 12">
          <a:extLst>
            <a:ext uri="{FF2B5EF4-FFF2-40B4-BE49-F238E27FC236}">
              <a16:creationId xmlns:a16="http://schemas.microsoft.com/office/drawing/2014/main" id="{00000000-0008-0000-0B00-000028000000}"/>
            </a:ext>
          </a:extLst>
        </xdr:cNvPr>
        <xdr:cNvSpPr txBox="1">
          <a:spLocks noChangeArrowheads="1"/>
        </xdr:cNvSpPr>
      </xdr:nvSpPr>
      <xdr:spPr bwMode="auto">
        <a:xfrm>
          <a:off x="70993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1" name="Text Box 12">
          <a:extLst>
            <a:ext uri="{FF2B5EF4-FFF2-40B4-BE49-F238E27FC236}">
              <a16:creationId xmlns:a16="http://schemas.microsoft.com/office/drawing/2014/main" id="{00000000-0008-0000-0B00-000029000000}"/>
            </a:ext>
          </a:extLst>
        </xdr:cNvPr>
        <xdr:cNvSpPr txBox="1">
          <a:spLocks noChangeArrowheads="1"/>
        </xdr:cNvSpPr>
      </xdr:nvSpPr>
      <xdr:spPr bwMode="auto">
        <a:xfrm>
          <a:off x="70993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42" name="Text Box 12">
          <a:extLst>
            <a:ext uri="{FF2B5EF4-FFF2-40B4-BE49-F238E27FC236}">
              <a16:creationId xmlns:a16="http://schemas.microsoft.com/office/drawing/2014/main" id="{00000000-0008-0000-0B00-00002A000000}"/>
            </a:ext>
          </a:extLst>
        </xdr:cNvPr>
        <xdr:cNvSpPr txBox="1">
          <a:spLocks noChangeArrowheads="1"/>
        </xdr:cNvSpPr>
      </xdr:nvSpPr>
      <xdr:spPr bwMode="auto">
        <a:xfrm>
          <a:off x="9309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43" name="Text Box 12">
          <a:extLst>
            <a:ext uri="{FF2B5EF4-FFF2-40B4-BE49-F238E27FC236}">
              <a16:creationId xmlns:a16="http://schemas.microsoft.com/office/drawing/2014/main" id="{00000000-0008-0000-0B00-00002B000000}"/>
            </a:ext>
          </a:extLst>
        </xdr:cNvPr>
        <xdr:cNvSpPr txBox="1">
          <a:spLocks noChangeArrowheads="1"/>
        </xdr:cNvSpPr>
      </xdr:nvSpPr>
      <xdr:spPr bwMode="auto">
        <a:xfrm>
          <a:off x="93091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44" name="Text Box 12">
          <a:extLst>
            <a:ext uri="{FF2B5EF4-FFF2-40B4-BE49-F238E27FC236}">
              <a16:creationId xmlns:a16="http://schemas.microsoft.com/office/drawing/2014/main" id="{00000000-0008-0000-0B00-00002C000000}"/>
            </a:ext>
          </a:extLst>
        </xdr:cNvPr>
        <xdr:cNvSpPr txBox="1">
          <a:spLocks noChangeArrowheads="1"/>
        </xdr:cNvSpPr>
      </xdr:nvSpPr>
      <xdr:spPr bwMode="auto">
        <a:xfrm>
          <a:off x="115189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45" name="Text Box 12">
          <a:extLst>
            <a:ext uri="{FF2B5EF4-FFF2-40B4-BE49-F238E27FC236}">
              <a16:creationId xmlns:a16="http://schemas.microsoft.com/office/drawing/2014/main" id="{00000000-0008-0000-0B00-00002D000000}"/>
            </a:ext>
          </a:extLst>
        </xdr:cNvPr>
        <xdr:cNvSpPr txBox="1">
          <a:spLocks noChangeArrowheads="1"/>
        </xdr:cNvSpPr>
      </xdr:nvSpPr>
      <xdr:spPr bwMode="auto">
        <a:xfrm>
          <a:off x="11518900" y="975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46" name="Text Box 13">
          <a:extLst>
            <a:ext uri="{FF2B5EF4-FFF2-40B4-BE49-F238E27FC236}">
              <a16:creationId xmlns:a16="http://schemas.microsoft.com/office/drawing/2014/main" id="{00000000-0008-0000-0B00-00002E000000}"/>
            </a:ext>
          </a:extLst>
        </xdr:cNvPr>
        <xdr:cNvSpPr txBox="1">
          <a:spLocks noChangeArrowheads="1"/>
        </xdr:cNvSpPr>
      </xdr:nvSpPr>
      <xdr:spPr bwMode="auto">
        <a:xfrm>
          <a:off x="4127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47" name="Text Box 16">
          <a:extLst>
            <a:ext uri="{FF2B5EF4-FFF2-40B4-BE49-F238E27FC236}">
              <a16:creationId xmlns:a16="http://schemas.microsoft.com/office/drawing/2014/main" id="{00000000-0008-0000-0B00-00002F000000}"/>
            </a:ext>
          </a:extLst>
        </xdr:cNvPr>
        <xdr:cNvSpPr txBox="1">
          <a:spLocks noChangeArrowheads="1"/>
        </xdr:cNvSpPr>
      </xdr:nvSpPr>
      <xdr:spPr bwMode="auto">
        <a:xfrm>
          <a:off x="4127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48" name="Text Box 13">
          <a:extLst>
            <a:ext uri="{FF2B5EF4-FFF2-40B4-BE49-F238E27FC236}">
              <a16:creationId xmlns:a16="http://schemas.microsoft.com/office/drawing/2014/main" id="{00000000-0008-0000-0B00-000030000000}"/>
            </a:ext>
          </a:extLst>
        </xdr:cNvPr>
        <xdr:cNvSpPr txBox="1">
          <a:spLocks noChangeArrowheads="1"/>
        </xdr:cNvSpPr>
      </xdr:nvSpPr>
      <xdr:spPr bwMode="auto">
        <a:xfrm>
          <a:off x="4127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49" name="Text Box 16">
          <a:extLst>
            <a:ext uri="{FF2B5EF4-FFF2-40B4-BE49-F238E27FC236}">
              <a16:creationId xmlns:a16="http://schemas.microsoft.com/office/drawing/2014/main" id="{00000000-0008-0000-0B00-000031000000}"/>
            </a:ext>
          </a:extLst>
        </xdr:cNvPr>
        <xdr:cNvSpPr txBox="1">
          <a:spLocks noChangeArrowheads="1"/>
        </xdr:cNvSpPr>
      </xdr:nvSpPr>
      <xdr:spPr bwMode="auto">
        <a:xfrm>
          <a:off x="4127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50" name="Text Box 12">
          <a:extLst>
            <a:ext uri="{FF2B5EF4-FFF2-40B4-BE49-F238E27FC236}">
              <a16:creationId xmlns:a16="http://schemas.microsoft.com/office/drawing/2014/main" id="{00000000-0008-0000-0B00-000032000000}"/>
            </a:ext>
          </a:extLst>
        </xdr:cNvPr>
        <xdr:cNvSpPr txBox="1">
          <a:spLocks noChangeArrowheads="1"/>
        </xdr:cNvSpPr>
      </xdr:nvSpPr>
      <xdr:spPr bwMode="auto">
        <a:xfrm>
          <a:off x="4127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51" name="Text Box 12">
          <a:extLst>
            <a:ext uri="{FF2B5EF4-FFF2-40B4-BE49-F238E27FC236}">
              <a16:creationId xmlns:a16="http://schemas.microsoft.com/office/drawing/2014/main" id="{00000000-0008-0000-0B00-000033000000}"/>
            </a:ext>
          </a:extLst>
        </xdr:cNvPr>
        <xdr:cNvSpPr txBox="1">
          <a:spLocks noChangeArrowheads="1"/>
        </xdr:cNvSpPr>
      </xdr:nvSpPr>
      <xdr:spPr bwMode="auto">
        <a:xfrm>
          <a:off x="4127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52" name="Text Box 13">
          <a:extLst>
            <a:ext uri="{FF2B5EF4-FFF2-40B4-BE49-F238E27FC236}">
              <a16:creationId xmlns:a16="http://schemas.microsoft.com/office/drawing/2014/main" id="{00000000-0008-0000-0B00-000034000000}"/>
            </a:ext>
          </a:extLst>
        </xdr:cNvPr>
        <xdr:cNvSpPr txBox="1">
          <a:spLocks noChangeArrowheads="1"/>
        </xdr:cNvSpPr>
      </xdr:nvSpPr>
      <xdr:spPr bwMode="auto">
        <a:xfrm>
          <a:off x="4127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53" name="Text Box 16">
          <a:extLst>
            <a:ext uri="{FF2B5EF4-FFF2-40B4-BE49-F238E27FC236}">
              <a16:creationId xmlns:a16="http://schemas.microsoft.com/office/drawing/2014/main" id="{00000000-0008-0000-0B00-000035000000}"/>
            </a:ext>
          </a:extLst>
        </xdr:cNvPr>
        <xdr:cNvSpPr txBox="1">
          <a:spLocks noChangeArrowheads="1"/>
        </xdr:cNvSpPr>
      </xdr:nvSpPr>
      <xdr:spPr bwMode="auto">
        <a:xfrm>
          <a:off x="4127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54" name="Text Box 13">
          <a:extLst>
            <a:ext uri="{FF2B5EF4-FFF2-40B4-BE49-F238E27FC236}">
              <a16:creationId xmlns:a16="http://schemas.microsoft.com/office/drawing/2014/main" id="{00000000-0008-0000-0B00-000036000000}"/>
            </a:ext>
          </a:extLst>
        </xdr:cNvPr>
        <xdr:cNvSpPr txBox="1">
          <a:spLocks noChangeArrowheads="1"/>
        </xdr:cNvSpPr>
      </xdr:nvSpPr>
      <xdr:spPr bwMode="auto">
        <a:xfrm>
          <a:off x="4127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55" name="Text Box 16">
          <a:extLst>
            <a:ext uri="{FF2B5EF4-FFF2-40B4-BE49-F238E27FC236}">
              <a16:creationId xmlns:a16="http://schemas.microsoft.com/office/drawing/2014/main" id="{00000000-0008-0000-0B00-000037000000}"/>
            </a:ext>
          </a:extLst>
        </xdr:cNvPr>
        <xdr:cNvSpPr txBox="1">
          <a:spLocks noChangeArrowheads="1"/>
        </xdr:cNvSpPr>
      </xdr:nvSpPr>
      <xdr:spPr bwMode="auto">
        <a:xfrm>
          <a:off x="4127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56" name="Text Box 12">
          <a:extLst>
            <a:ext uri="{FF2B5EF4-FFF2-40B4-BE49-F238E27FC236}">
              <a16:creationId xmlns:a16="http://schemas.microsoft.com/office/drawing/2014/main" id="{00000000-0008-0000-0B00-000038000000}"/>
            </a:ext>
          </a:extLst>
        </xdr:cNvPr>
        <xdr:cNvSpPr txBox="1">
          <a:spLocks noChangeArrowheads="1"/>
        </xdr:cNvSpPr>
      </xdr:nvSpPr>
      <xdr:spPr bwMode="auto">
        <a:xfrm>
          <a:off x="4127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57" name="Text Box 12">
          <a:extLst>
            <a:ext uri="{FF2B5EF4-FFF2-40B4-BE49-F238E27FC236}">
              <a16:creationId xmlns:a16="http://schemas.microsoft.com/office/drawing/2014/main" id="{00000000-0008-0000-0B00-000039000000}"/>
            </a:ext>
          </a:extLst>
        </xdr:cNvPr>
        <xdr:cNvSpPr txBox="1">
          <a:spLocks noChangeArrowheads="1"/>
        </xdr:cNvSpPr>
      </xdr:nvSpPr>
      <xdr:spPr bwMode="auto">
        <a:xfrm>
          <a:off x="4127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58" name="Text Box 14">
          <a:extLst>
            <a:ext uri="{FF2B5EF4-FFF2-40B4-BE49-F238E27FC236}">
              <a16:creationId xmlns:a16="http://schemas.microsoft.com/office/drawing/2014/main" id="{00000000-0008-0000-0B00-00003A000000}"/>
            </a:ext>
          </a:extLst>
        </xdr:cNvPr>
        <xdr:cNvSpPr txBox="1">
          <a:spLocks noChangeArrowheads="1"/>
        </xdr:cNvSpPr>
      </xdr:nvSpPr>
      <xdr:spPr bwMode="auto">
        <a:xfrm>
          <a:off x="6604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59" name="Text Box 17">
          <a:extLst>
            <a:ext uri="{FF2B5EF4-FFF2-40B4-BE49-F238E27FC236}">
              <a16:creationId xmlns:a16="http://schemas.microsoft.com/office/drawing/2014/main" id="{00000000-0008-0000-0B00-00003B000000}"/>
            </a:ext>
          </a:extLst>
        </xdr:cNvPr>
        <xdr:cNvSpPr txBox="1">
          <a:spLocks noChangeArrowheads="1"/>
        </xdr:cNvSpPr>
      </xdr:nvSpPr>
      <xdr:spPr bwMode="auto">
        <a:xfrm>
          <a:off x="6604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60" name="Text Box 14">
          <a:extLst>
            <a:ext uri="{FF2B5EF4-FFF2-40B4-BE49-F238E27FC236}">
              <a16:creationId xmlns:a16="http://schemas.microsoft.com/office/drawing/2014/main" id="{00000000-0008-0000-0B00-00003C000000}"/>
            </a:ext>
          </a:extLst>
        </xdr:cNvPr>
        <xdr:cNvSpPr txBox="1">
          <a:spLocks noChangeArrowheads="1"/>
        </xdr:cNvSpPr>
      </xdr:nvSpPr>
      <xdr:spPr bwMode="auto">
        <a:xfrm>
          <a:off x="6604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61" name="Text Box 17">
          <a:extLst>
            <a:ext uri="{FF2B5EF4-FFF2-40B4-BE49-F238E27FC236}">
              <a16:creationId xmlns:a16="http://schemas.microsoft.com/office/drawing/2014/main" id="{00000000-0008-0000-0B00-00003D000000}"/>
            </a:ext>
          </a:extLst>
        </xdr:cNvPr>
        <xdr:cNvSpPr txBox="1">
          <a:spLocks noChangeArrowheads="1"/>
        </xdr:cNvSpPr>
      </xdr:nvSpPr>
      <xdr:spPr bwMode="auto">
        <a:xfrm>
          <a:off x="6604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62" name="Text Box 12">
          <a:extLst>
            <a:ext uri="{FF2B5EF4-FFF2-40B4-BE49-F238E27FC236}">
              <a16:creationId xmlns:a16="http://schemas.microsoft.com/office/drawing/2014/main" id="{00000000-0008-0000-0B00-00003E000000}"/>
            </a:ext>
          </a:extLst>
        </xdr:cNvPr>
        <xdr:cNvSpPr txBox="1">
          <a:spLocks noChangeArrowheads="1"/>
        </xdr:cNvSpPr>
      </xdr:nvSpPr>
      <xdr:spPr bwMode="auto">
        <a:xfrm>
          <a:off x="6604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63" name="Text Box 12">
          <a:extLst>
            <a:ext uri="{FF2B5EF4-FFF2-40B4-BE49-F238E27FC236}">
              <a16:creationId xmlns:a16="http://schemas.microsoft.com/office/drawing/2014/main" id="{00000000-0008-0000-0B00-00003F000000}"/>
            </a:ext>
          </a:extLst>
        </xdr:cNvPr>
        <xdr:cNvSpPr txBox="1">
          <a:spLocks noChangeArrowheads="1"/>
        </xdr:cNvSpPr>
      </xdr:nvSpPr>
      <xdr:spPr bwMode="auto">
        <a:xfrm>
          <a:off x="6604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64" name="Text Box 14">
          <a:extLst>
            <a:ext uri="{FF2B5EF4-FFF2-40B4-BE49-F238E27FC236}">
              <a16:creationId xmlns:a16="http://schemas.microsoft.com/office/drawing/2014/main" id="{00000000-0008-0000-0B00-000040000000}"/>
            </a:ext>
          </a:extLst>
        </xdr:cNvPr>
        <xdr:cNvSpPr txBox="1">
          <a:spLocks noChangeArrowheads="1"/>
        </xdr:cNvSpPr>
      </xdr:nvSpPr>
      <xdr:spPr bwMode="auto">
        <a:xfrm>
          <a:off x="6604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65" name="Text Box 17">
          <a:extLst>
            <a:ext uri="{FF2B5EF4-FFF2-40B4-BE49-F238E27FC236}">
              <a16:creationId xmlns:a16="http://schemas.microsoft.com/office/drawing/2014/main" id="{00000000-0008-0000-0B00-000041000000}"/>
            </a:ext>
          </a:extLst>
        </xdr:cNvPr>
        <xdr:cNvSpPr txBox="1">
          <a:spLocks noChangeArrowheads="1"/>
        </xdr:cNvSpPr>
      </xdr:nvSpPr>
      <xdr:spPr bwMode="auto">
        <a:xfrm>
          <a:off x="6604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66" name="Text Box 14">
          <a:extLst>
            <a:ext uri="{FF2B5EF4-FFF2-40B4-BE49-F238E27FC236}">
              <a16:creationId xmlns:a16="http://schemas.microsoft.com/office/drawing/2014/main" id="{00000000-0008-0000-0B00-000042000000}"/>
            </a:ext>
          </a:extLst>
        </xdr:cNvPr>
        <xdr:cNvSpPr txBox="1">
          <a:spLocks noChangeArrowheads="1"/>
        </xdr:cNvSpPr>
      </xdr:nvSpPr>
      <xdr:spPr bwMode="auto">
        <a:xfrm>
          <a:off x="6604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67" name="Text Box 17">
          <a:extLst>
            <a:ext uri="{FF2B5EF4-FFF2-40B4-BE49-F238E27FC236}">
              <a16:creationId xmlns:a16="http://schemas.microsoft.com/office/drawing/2014/main" id="{00000000-0008-0000-0B00-000043000000}"/>
            </a:ext>
          </a:extLst>
        </xdr:cNvPr>
        <xdr:cNvSpPr txBox="1">
          <a:spLocks noChangeArrowheads="1"/>
        </xdr:cNvSpPr>
      </xdr:nvSpPr>
      <xdr:spPr bwMode="auto">
        <a:xfrm>
          <a:off x="6604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68" name="Text Box 12">
          <a:extLst>
            <a:ext uri="{FF2B5EF4-FFF2-40B4-BE49-F238E27FC236}">
              <a16:creationId xmlns:a16="http://schemas.microsoft.com/office/drawing/2014/main" id="{00000000-0008-0000-0B00-000044000000}"/>
            </a:ext>
          </a:extLst>
        </xdr:cNvPr>
        <xdr:cNvSpPr txBox="1">
          <a:spLocks noChangeArrowheads="1"/>
        </xdr:cNvSpPr>
      </xdr:nvSpPr>
      <xdr:spPr bwMode="auto">
        <a:xfrm>
          <a:off x="6604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69" name="Text Box 12">
          <a:extLst>
            <a:ext uri="{FF2B5EF4-FFF2-40B4-BE49-F238E27FC236}">
              <a16:creationId xmlns:a16="http://schemas.microsoft.com/office/drawing/2014/main" id="{00000000-0008-0000-0B00-000045000000}"/>
            </a:ext>
          </a:extLst>
        </xdr:cNvPr>
        <xdr:cNvSpPr txBox="1">
          <a:spLocks noChangeArrowheads="1"/>
        </xdr:cNvSpPr>
      </xdr:nvSpPr>
      <xdr:spPr bwMode="auto">
        <a:xfrm>
          <a:off x="6604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70" name="Text Box 15">
          <a:extLst>
            <a:ext uri="{FF2B5EF4-FFF2-40B4-BE49-F238E27FC236}">
              <a16:creationId xmlns:a16="http://schemas.microsoft.com/office/drawing/2014/main" id="{00000000-0008-0000-0B00-000046000000}"/>
            </a:ext>
          </a:extLst>
        </xdr:cNvPr>
        <xdr:cNvSpPr txBox="1">
          <a:spLocks noChangeArrowheads="1"/>
        </xdr:cNvSpPr>
      </xdr:nvSpPr>
      <xdr:spPr bwMode="auto">
        <a:xfrm>
          <a:off x="9080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71" name="Text Box 18">
          <a:extLst>
            <a:ext uri="{FF2B5EF4-FFF2-40B4-BE49-F238E27FC236}">
              <a16:creationId xmlns:a16="http://schemas.microsoft.com/office/drawing/2014/main" id="{00000000-0008-0000-0B00-000047000000}"/>
            </a:ext>
          </a:extLst>
        </xdr:cNvPr>
        <xdr:cNvSpPr txBox="1">
          <a:spLocks noChangeArrowheads="1"/>
        </xdr:cNvSpPr>
      </xdr:nvSpPr>
      <xdr:spPr bwMode="auto">
        <a:xfrm>
          <a:off x="9080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72" name="Text Box 15">
          <a:extLst>
            <a:ext uri="{FF2B5EF4-FFF2-40B4-BE49-F238E27FC236}">
              <a16:creationId xmlns:a16="http://schemas.microsoft.com/office/drawing/2014/main" id="{00000000-0008-0000-0B00-000048000000}"/>
            </a:ext>
          </a:extLst>
        </xdr:cNvPr>
        <xdr:cNvSpPr txBox="1">
          <a:spLocks noChangeArrowheads="1"/>
        </xdr:cNvSpPr>
      </xdr:nvSpPr>
      <xdr:spPr bwMode="auto">
        <a:xfrm>
          <a:off x="9080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73" name="Text Box 18">
          <a:extLst>
            <a:ext uri="{FF2B5EF4-FFF2-40B4-BE49-F238E27FC236}">
              <a16:creationId xmlns:a16="http://schemas.microsoft.com/office/drawing/2014/main" id="{00000000-0008-0000-0B00-000049000000}"/>
            </a:ext>
          </a:extLst>
        </xdr:cNvPr>
        <xdr:cNvSpPr txBox="1">
          <a:spLocks noChangeArrowheads="1"/>
        </xdr:cNvSpPr>
      </xdr:nvSpPr>
      <xdr:spPr bwMode="auto">
        <a:xfrm>
          <a:off x="9080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74" name="Text Box 12">
          <a:extLst>
            <a:ext uri="{FF2B5EF4-FFF2-40B4-BE49-F238E27FC236}">
              <a16:creationId xmlns:a16="http://schemas.microsoft.com/office/drawing/2014/main" id="{00000000-0008-0000-0B00-00004A000000}"/>
            </a:ext>
          </a:extLst>
        </xdr:cNvPr>
        <xdr:cNvSpPr txBox="1">
          <a:spLocks noChangeArrowheads="1"/>
        </xdr:cNvSpPr>
      </xdr:nvSpPr>
      <xdr:spPr bwMode="auto">
        <a:xfrm>
          <a:off x="9080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75" name="Text Box 12">
          <a:extLst>
            <a:ext uri="{FF2B5EF4-FFF2-40B4-BE49-F238E27FC236}">
              <a16:creationId xmlns:a16="http://schemas.microsoft.com/office/drawing/2014/main" id="{00000000-0008-0000-0B00-00004B000000}"/>
            </a:ext>
          </a:extLst>
        </xdr:cNvPr>
        <xdr:cNvSpPr txBox="1">
          <a:spLocks noChangeArrowheads="1"/>
        </xdr:cNvSpPr>
      </xdr:nvSpPr>
      <xdr:spPr bwMode="auto">
        <a:xfrm>
          <a:off x="9080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76" name="Text Box 15">
          <a:extLst>
            <a:ext uri="{FF2B5EF4-FFF2-40B4-BE49-F238E27FC236}">
              <a16:creationId xmlns:a16="http://schemas.microsoft.com/office/drawing/2014/main" id="{00000000-0008-0000-0B00-00004C000000}"/>
            </a:ext>
          </a:extLst>
        </xdr:cNvPr>
        <xdr:cNvSpPr txBox="1">
          <a:spLocks noChangeArrowheads="1"/>
        </xdr:cNvSpPr>
      </xdr:nvSpPr>
      <xdr:spPr bwMode="auto">
        <a:xfrm>
          <a:off x="9080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77" name="Text Box 18">
          <a:extLst>
            <a:ext uri="{FF2B5EF4-FFF2-40B4-BE49-F238E27FC236}">
              <a16:creationId xmlns:a16="http://schemas.microsoft.com/office/drawing/2014/main" id="{00000000-0008-0000-0B00-00004D000000}"/>
            </a:ext>
          </a:extLst>
        </xdr:cNvPr>
        <xdr:cNvSpPr txBox="1">
          <a:spLocks noChangeArrowheads="1"/>
        </xdr:cNvSpPr>
      </xdr:nvSpPr>
      <xdr:spPr bwMode="auto">
        <a:xfrm>
          <a:off x="9080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78" name="Text Box 15">
          <a:extLst>
            <a:ext uri="{FF2B5EF4-FFF2-40B4-BE49-F238E27FC236}">
              <a16:creationId xmlns:a16="http://schemas.microsoft.com/office/drawing/2014/main" id="{00000000-0008-0000-0B00-00004E000000}"/>
            </a:ext>
          </a:extLst>
        </xdr:cNvPr>
        <xdr:cNvSpPr txBox="1">
          <a:spLocks noChangeArrowheads="1"/>
        </xdr:cNvSpPr>
      </xdr:nvSpPr>
      <xdr:spPr bwMode="auto">
        <a:xfrm>
          <a:off x="9080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79" name="Text Box 18">
          <a:extLst>
            <a:ext uri="{FF2B5EF4-FFF2-40B4-BE49-F238E27FC236}">
              <a16:creationId xmlns:a16="http://schemas.microsoft.com/office/drawing/2014/main" id="{00000000-0008-0000-0B00-00004F000000}"/>
            </a:ext>
          </a:extLst>
        </xdr:cNvPr>
        <xdr:cNvSpPr txBox="1">
          <a:spLocks noChangeArrowheads="1"/>
        </xdr:cNvSpPr>
      </xdr:nvSpPr>
      <xdr:spPr bwMode="auto">
        <a:xfrm>
          <a:off x="9080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80" name="Text Box 12">
          <a:extLst>
            <a:ext uri="{FF2B5EF4-FFF2-40B4-BE49-F238E27FC236}">
              <a16:creationId xmlns:a16="http://schemas.microsoft.com/office/drawing/2014/main" id="{00000000-0008-0000-0B00-000050000000}"/>
            </a:ext>
          </a:extLst>
        </xdr:cNvPr>
        <xdr:cNvSpPr txBox="1">
          <a:spLocks noChangeArrowheads="1"/>
        </xdr:cNvSpPr>
      </xdr:nvSpPr>
      <xdr:spPr bwMode="auto">
        <a:xfrm>
          <a:off x="9080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81" name="Text Box 12">
          <a:extLst>
            <a:ext uri="{FF2B5EF4-FFF2-40B4-BE49-F238E27FC236}">
              <a16:creationId xmlns:a16="http://schemas.microsoft.com/office/drawing/2014/main" id="{00000000-0008-0000-0B00-000051000000}"/>
            </a:ext>
          </a:extLst>
        </xdr:cNvPr>
        <xdr:cNvSpPr txBox="1">
          <a:spLocks noChangeArrowheads="1"/>
        </xdr:cNvSpPr>
      </xdr:nvSpPr>
      <xdr:spPr bwMode="auto">
        <a:xfrm>
          <a:off x="90805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82" name="Text Box 6">
          <a:extLst>
            <a:ext uri="{FF2B5EF4-FFF2-40B4-BE49-F238E27FC236}">
              <a16:creationId xmlns:a16="http://schemas.microsoft.com/office/drawing/2014/main" id="{00000000-0008-0000-0B00-000052000000}"/>
            </a:ext>
          </a:extLst>
        </xdr:cNvPr>
        <xdr:cNvSpPr txBox="1">
          <a:spLocks noChangeArrowheads="1"/>
        </xdr:cNvSpPr>
      </xdr:nvSpPr>
      <xdr:spPr bwMode="auto">
        <a:xfrm>
          <a:off x="11557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83" name="Text Box 19">
          <a:extLst>
            <a:ext uri="{FF2B5EF4-FFF2-40B4-BE49-F238E27FC236}">
              <a16:creationId xmlns:a16="http://schemas.microsoft.com/office/drawing/2014/main" id="{00000000-0008-0000-0B00-000053000000}"/>
            </a:ext>
          </a:extLst>
        </xdr:cNvPr>
        <xdr:cNvSpPr txBox="1">
          <a:spLocks noChangeArrowheads="1"/>
        </xdr:cNvSpPr>
      </xdr:nvSpPr>
      <xdr:spPr bwMode="auto">
        <a:xfrm>
          <a:off x="11557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84" name="Text Box 6">
          <a:extLst>
            <a:ext uri="{FF2B5EF4-FFF2-40B4-BE49-F238E27FC236}">
              <a16:creationId xmlns:a16="http://schemas.microsoft.com/office/drawing/2014/main" id="{00000000-0008-0000-0B00-000054000000}"/>
            </a:ext>
          </a:extLst>
        </xdr:cNvPr>
        <xdr:cNvSpPr txBox="1">
          <a:spLocks noChangeArrowheads="1"/>
        </xdr:cNvSpPr>
      </xdr:nvSpPr>
      <xdr:spPr bwMode="auto">
        <a:xfrm>
          <a:off x="11557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85" name="Text Box 19">
          <a:extLst>
            <a:ext uri="{FF2B5EF4-FFF2-40B4-BE49-F238E27FC236}">
              <a16:creationId xmlns:a16="http://schemas.microsoft.com/office/drawing/2014/main" id="{00000000-0008-0000-0B00-000055000000}"/>
            </a:ext>
          </a:extLst>
        </xdr:cNvPr>
        <xdr:cNvSpPr txBox="1">
          <a:spLocks noChangeArrowheads="1"/>
        </xdr:cNvSpPr>
      </xdr:nvSpPr>
      <xdr:spPr bwMode="auto">
        <a:xfrm>
          <a:off x="11557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86" name="Text Box 12">
          <a:extLst>
            <a:ext uri="{FF2B5EF4-FFF2-40B4-BE49-F238E27FC236}">
              <a16:creationId xmlns:a16="http://schemas.microsoft.com/office/drawing/2014/main" id="{00000000-0008-0000-0B00-000056000000}"/>
            </a:ext>
          </a:extLst>
        </xdr:cNvPr>
        <xdr:cNvSpPr txBox="1">
          <a:spLocks noChangeArrowheads="1"/>
        </xdr:cNvSpPr>
      </xdr:nvSpPr>
      <xdr:spPr bwMode="auto">
        <a:xfrm>
          <a:off x="11557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87" name="Text Box 12">
          <a:extLst>
            <a:ext uri="{FF2B5EF4-FFF2-40B4-BE49-F238E27FC236}">
              <a16:creationId xmlns:a16="http://schemas.microsoft.com/office/drawing/2014/main" id="{00000000-0008-0000-0B00-000057000000}"/>
            </a:ext>
          </a:extLst>
        </xdr:cNvPr>
        <xdr:cNvSpPr txBox="1">
          <a:spLocks noChangeArrowheads="1"/>
        </xdr:cNvSpPr>
      </xdr:nvSpPr>
      <xdr:spPr bwMode="auto">
        <a:xfrm>
          <a:off x="11557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88" name="Text Box 6">
          <a:extLst>
            <a:ext uri="{FF2B5EF4-FFF2-40B4-BE49-F238E27FC236}">
              <a16:creationId xmlns:a16="http://schemas.microsoft.com/office/drawing/2014/main" id="{00000000-0008-0000-0B00-000058000000}"/>
            </a:ext>
          </a:extLst>
        </xdr:cNvPr>
        <xdr:cNvSpPr txBox="1">
          <a:spLocks noChangeArrowheads="1"/>
        </xdr:cNvSpPr>
      </xdr:nvSpPr>
      <xdr:spPr bwMode="auto">
        <a:xfrm>
          <a:off x="11557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89" name="Text Box 19">
          <a:extLst>
            <a:ext uri="{FF2B5EF4-FFF2-40B4-BE49-F238E27FC236}">
              <a16:creationId xmlns:a16="http://schemas.microsoft.com/office/drawing/2014/main" id="{00000000-0008-0000-0B00-000059000000}"/>
            </a:ext>
          </a:extLst>
        </xdr:cNvPr>
        <xdr:cNvSpPr txBox="1">
          <a:spLocks noChangeArrowheads="1"/>
        </xdr:cNvSpPr>
      </xdr:nvSpPr>
      <xdr:spPr bwMode="auto">
        <a:xfrm>
          <a:off x="11557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90" name="Text Box 6">
          <a:extLst>
            <a:ext uri="{FF2B5EF4-FFF2-40B4-BE49-F238E27FC236}">
              <a16:creationId xmlns:a16="http://schemas.microsoft.com/office/drawing/2014/main" id="{00000000-0008-0000-0B00-00005A000000}"/>
            </a:ext>
          </a:extLst>
        </xdr:cNvPr>
        <xdr:cNvSpPr txBox="1">
          <a:spLocks noChangeArrowheads="1"/>
        </xdr:cNvSpPr>
      </xdr:nvSpPr>
      <xdr:spPr bwMode="auto">
        <a:xfrm>
          <a:off x="11557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91" name="Text Box 19">
          <a:extLst>
            <a:ext uri="{FF2B5EF4-FFF2-40B4-BE49-F238E27FC236}">
              <a16:creationId xmlns:a16="http://schemas.microsoft.com/office/drawing/2014/main" id="{00000000-0008-0000-0B00-00005B000000}"/>
            </a:ext>
          </a:extLst>
        </xdr:cNvPr>
        <xdr:cNvSpPr txBox="1">
          <a:spLocks noChangeArrowheads="1"/>
        </xdr:cNvSpPr>
      </xdr:nvSpPr>
      <xdr:spPr bwMode="auto">
        <a:xfrm>
          <a:off x="11557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92" name="Text Box 12">
          <a:extLst>
            <a:ext uri="{FF2B5EF4-FFF2-40B4-BE49-F238E27FC236}">
              <a16:creationId xmlns:a16="http://schemas.microsoft.com/office/drawing/2014/main" id="{00000000-0008-0000-0B00-00005C000000}"/>
            </a:ext>
          </a:extLst>
        </xdr:cNvPr>
        <xdr:cNvSpPr txBox="1">
          <a:spLocks noChangeArrowheads="1"/>
        </xdr:cNvSpPr>
      </xdr:nvSpPr>
      <xdr:spPr bwMode="auto">
        <a:xfrm>
          <a:off x="11557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93" name="Text Box 12">
          <a:extLst>
            <a:ext uri="{FF2B5EF4-FFF2-40B4-BE49-F238E27FC236}">
              <a16:creationId xmlns:a16="http://schemas.microsoft.com/office/drawing/2014/main" id="{00000000-0008-0000-0B00-00005D000000}"/>
            </a:ext>
          </a:extLst>
        </xdr:cNvPr>
        <xdr:cNvSpPr txBox="1">
          <a:spLocks noChangeArrowheads="1"/>
        </xdr:cNvSpPr>
      </xdr:nvSpPr>
      <xdr:spPr bwMode="auto">
        <a:xfrm>
          <a:off x="11557000" y="6838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94" name="Text Box 12">
          <a:extLst>
            <a:ext uri="{FF2B5EF4-FFF2-40B4-BE49-F238E27FC236}">
              <a16:creationId xmlns:a16="http://schemas.microsoft.com/office/drawing/2014/main" id="{00000000-0008-0000-0B00-00005E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95" name="Text Box 12">
          <a:extLst>
            <a:ext uri="{FF2B5EF4-FFF2-40B4-BE49-F238E27FC236}">
              <a16:creationId xmlns:a16="http://schemas.microsoft.com/office/drawing/2014/main" id="{00000000-0008-0000-0B00-00005F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96" name="Text Box 13">
          <a:extLst>
            <a:ext uri="{FF2B5EF4-FFF2-40B4-BE49-F238E27FC236}">
              <a16:creationId xmlns:a16="http://schemas.microsoft.com/office/drawing/2014/main" id="{00000000-0008-0000-0B00-000060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97" name="Text Box 16">
          <a:extLst>
            <a:ext uri="{FF2B5EF4-FFF2-40B4-BE49-F238E27FC236}">
              <a16:creationId xmlns:a16="http://schemas.microsoft.com/office/drawing/2014/main" id="{00000000-0008-0000-0B00-000061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98" name="Text Box 13">
          <a:extLst>
            <a:ext uri="{FF2B5EF4-FFF2-40B4-BE49-F238E27FC236}">
              <a16:creationId xmlns:a16="http://schemas.microsoft.com/office/drawing/2014/main" id="{00000000-0008-0000-0B00-000062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99" name="Text Box 16">
          <a:extLst>
            <a:ext uri="{FF2B5EF4-FFF2-40B4-BE49-F238E27FC236}">
              <a16:creationId xmlns:a16="http://schemas.microsoft.com/office/drawing/2014/main" id="{00000000-0008-0000-0B00-000063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00" name="Text Box 12">
          <a:extLst>
            <a:ext uri="{FF2B5EF4-FFF2-40B4-BE49-F238E27FC236}">
              <a16:creationId xmlns:a16="http://schemas.microsoft.com/office/drawing/2014/main" id="{00000000-0008-0000-0B00-000064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01" name="Text Box 12">
          <a:extLst>
            <a:ext uri="{FF2B5EF4-FFF2-40B4-BE49-F238E27FC236}">
              <a16:creationId xmlns:a16="http://schemas.microsoft.com/office/drawing/2014/main" id="{00000000-0008-0000-0B00-000065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02" name="Text Box 13">
          <a:extLst>
            <a:ext uri="{FF2B5EF4-FFF2-40B4-BE49-F238E27FC236}">
              <a16:creationId xmlns:a16="http://schemas.microsoft.com/office/drawing/2014/main" id="{00000000-0008-0000-0B00-000066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03" name="Text Box 16">
          <a:extLst>
            <a:ext uri="{FF2B5EF4-FFF2-40B4-BE49-F238E27FC236}">
              <a16:creationId xmlns:a16="http://schemas.microsoft.com/office/drawing/2014/main" id="{00000000-0008-0000-0B00-000067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04" name="Text Box 13">
          <a:extLst>
            <a:ext uri="{FF2B5EF4-FFF2-40B4-BE49-F238E27FC236}">
              <a16:creationId xmlns:a16="http://schemas.microsoft.com/office/drawing/2014/main" id="{00000000-0008-0000-0B00-000068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05" name="Text Box 16">
          <a:extLst>
            <a:ext uri="{FF2B5EF4-FFF2-40B4-BE49-F238E27FC236}">
              <a16:creationId xmlns:a16="http://schemas.microsoft.com/office/drawing/2014/main" id="{00000000-0008-0000-0B00-000069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06" name="Text Box 12">
          <a:extLst>
            <a:ext uri="{FF2B5EF4-FFF2-40B4-BE49-F238E27FC236}">
              <a16:creationId xmlns:a16="http://schemas.microsoft.com/office/drawing/2014/main" id="{00000000-0008-0000-0B00-00006A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07" name="Text Box 12">
          <a:extLst>
            <a:ext uri="{FF2B5EF4-FFF2-40B4-BE49-F238E27FC236}">
              <a16:creationId xmlns:a16="http://schemas.microsoft.com/office/drawing/2014/main" id="{00000000-0008-0000-0B00-00006B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8" name="Text Box 12">
          <a:extLst>
            <a:ext uri="{FF2B5EF4-FFF2-40B4-BE49-F238E27FC236}">
              <a16:creationId xmlns:a16="http://schemas.microsoft.com/office/drawing/2014/main" id="{00000000-0008-0000-0B00-00006C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9" name="Text Box 12">
          <a:extLst>
            <a:ext uri="{FF2B5EF4-FFF2-40B4-BE49-F238E27FC236}">
              <a16:creationId xmlns:a16="http://schemas.microsoft.com/office/drawing/2014/main" id="{00000000-0008-0000-0B00-00006D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10" name="Text Box 13">
          <a:extLst>
            <a:ext uri="{FF2B5EF4-FFF2-40B4-BE49-F238E27FC236}">
              <a16:creationId xmlns:a16="http://schemas.microsoft.com/office/drawing/2014/main" id="{00000000-0008-0000-0B00-00006E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11" name="Text Box 16">
          <a:extLst>
            <a:ext uri="{FF2B5EF4-FFF2-40B4-BE49-F238E27FC236}">
              <a16:creationId xmlns:a16="http://schemas.microsoft.com/office/drawing/2014/main" id="{00000000-0008-0000-0B00-00006F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12" name="Text Box 13">
          <a:extLst>
            <a:ext uri="{FF2B5EF4-FFF2-40B4-BE49-F238E27FC236}">
              <a16:creationId xmlns:a16="http://schemas.microsoft.com/office/drawing/2014/main" id="{00000000-0008-0000-0B00-000070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13" name="Text Box 16">
          <a:extLst>
            <a:ext uri="{FF2B5EF4-FFF2-40B4-BE49-F238E27FC236}">
              <a16:creationId xmlns:a16="http://schemas.microsoft.com/office/drawing/2014/main" id="{00000000-0008-0000-0B00-000071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14" name="Text Box 12">
          <a:extLst>
            <a:ext uri="{FF2B5EF4-FFF2-40B4-BE49-F238E27FC236}">
              <a16:creationId xmlns:a16="http://schemas.microsoft.com/office/drawing/2014/main" id="{00000000-0008-0000-0B00-000072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15" name="Text Box 12">
          <a:extLst>
            <a:ext uri="{FF2B5EF4-FFF2-40B4-BE49-F238E27FC236}">
              <a16:creationId xmlns:a16="http://schemas.microsoft.com/office/drawing/2014/main" id="{00000000-0008-0000-0B00-000073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16" name="Text Box 13">
          <a:extLst>
            <a:ext uri="{FF2B5EF4-FFF2-40B4-BE49-F238E27FC236}">
              <a16:creationId xmlns:a16="http://schemas.microsoft.com/office/drawing/2014/main" id="{00000000-0008-0000-0B00-000074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17" name="Text Box 16">
          <a:extLst>
            <a:ext uri="{FF2B5EF4-FFF2-40B4-BE49-F238E27FC236}">
              <a16:creationId xmlns:a16="http://schemas.microsoft.com/office/drawing/2014/main" id="{00000000-0008-0000-0B00-000075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18" name="Text Box 13">
          <a:extLst>
            <a:ext uri="{FF2B5EF4-FFF2-40B4-BE49-F238E27FC236}">
              <a16:creationId xmlns:a16="http://schemas.microsoft.com/office/drawing/2014/main" id="{00000000-0008-0000-0B00-000076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19" name="Text Box 16">
          <a:extLst>
            <a:ext uri="{FF2B5EF4-FFF2-40B4-BE49-F238E27FC236}">
              <a16:creationId xmlns:a16="http://schemas.microsoft.com/office/drawing/2014/main" id="{00000000-0008-0000-0B00-000077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20" name="Text Box 12">
          <a:extLst>
            <a:ext uri="{FF2B5EF4-FFF2-40B4-BE49-F238E27FC236}">
              <a16:creationId xmlns:a16="http://schemas.microsoft.com/office/drawing/2014/main" id="{00000000-0008-0000-0B00-000078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21" name="Text Box 12">
          <a:extLst>
            <a:ext uri="{FF2B5EF4-FFF2-40B4-BE49-F238E27FC236}">
              <a16:creationId xmlns:a16="http://schemas.microsoft.com/office/drawing/2014/main" id="{00000000-0008-0000-0B00-000079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22" name="Text Box 12">
          <a:extLst>
            <a:ext uri="{FF2B5EF4-FFF2-40B4-BE49-F238E27FC236}">
              <a16:creationId xmlns:a16="http://schemas.microsoft.com/office/drawing/2014/main" id="{00000000-0008-0000-0B00-00007A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23" name="Text Box 12">
          <a:extLst>
            <a:ext uri="{FF2B5EF4-FFF2-40B4-BE49-F238E27FC236}">
              <a16:creationId xmlns:a16="http://schemas.microsoft.com/office/drawing/2014/main" id="{00000000-0008-0000-0B00-00007B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24" name="Text Box 13">
          <a:extLst>
            <a:ext uri="{FF2B5EF4-FFF2-40B4-BE49-F238E27FC236}">
              <a16:creationId xmlns:a16="http://schemas.microsoft.com/office/drawing/2014/main" id="{00000000-0008-0000-0B00-00007C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25" name="Text Box 16">
          <a:extLst>
            <a:ext uri="{FF2B5EF4-FFF2-40B4-BE49-F238E27FC236}">
              <a16:creationId xmlns:a16="http://schemas.microsoft.com/office/drawing/2014/main" id="{00000000-0008-0000-0B00-00007D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26" name="Text Box 13">
          <a:extLst>
            <a:ext uri="{FF2B5EF4-FFF2-40B4-BE49-F238E27FC236}">
              <a16:creationId xmlns:a16="http://schemas.microsoft.com/office/drawing/2014/main" id="{00000000-0008-0000-0B00-00007E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27" name="Text Box 16">
          <a:extLst>
            <a:ext uri="{FF2B5EF4-FFF2-40B4-BE49-F238E27FC236}">
              <a16:creationId xmlns:a16="http://schemas.microsoft.com/office/drawing/2014/main" id="{00000000-0008-0000-0B00-00007F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28" name="Text Box 12">
          <a:extLst>
            <a:ext uri="{FF2B5EF4-FFF2-40B4-BE49-F238E27FC236}">
              <a16:creationId xmlns:a16="http://schemas.microsoft.com/office/drawing/2014/main" id="{00000000-0008-0000-0B00-000080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29" name="Text Box 12">
          <a:extLst>
            <a:ext uri="{FF2B5EF4-FFF2-40B4-BE49-F238E27FC236}">
              <a16:creationId xmlns:a16="http://schemas.microsoft.com/office/drawing/2014/main" id="{00000000-0008-0000-0B00-000081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30" name="Text Box 13">
          <a:extLst>
            <a:ext uri="{FF2B5EF4-FFF2-40B4-BE49-F238E27FC236}">
              <a16:creationId xmlns:a16="http://schemas.microsoft.com/office/drawing/2014/main" id="{00000000-0008-0000-0B00-000082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31" name="Text Box 16">
          <a:extLst>
            <a:ext uri="{FF2B5EF4-FFF2-40B4-BE49-F238E27FC236}">
              <a16:creationId xmlns:a16="http://schemas.microsoft.com/office/drawing/2014/main" id="{00000000-0008-0000-0B00-000083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32" name="Text Box 13">
          <a:extLst>
            <a:ext uri="{FF2B5EF4-FFF2-40B4-BE49-F238E27FC236}">
              <a16:creationId xmlns:a16="http://schemas.microsoft.com/office/drawing/2014/main" id="{00000000-0008-0000-0B00-000084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33" name="Text Box 16">
          <a:extLst>
            <a:ext uri="{FF2B5EF4-FFF2-40B4-BE49-F238E27FC236}">
              <a16:creationId xmlns:a16="http://schemas.microsoft.com/office/drawing/2014/main" id="{00000000-0008-0000-0B00-000085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34" name="Text Box 12">
          <a:extLst>
            <a:ext uri="{FF2B5EF4-FFF2-40B4-BE49-F238E27FC236}">
              <a16:creationId xmlns:a16="http://schemas.microsoft.com/office/drawing/2014/main" id="{00000000-0008-0000-0B00-000086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35" name="Text Box 12">
          <a:extLst>
            <a:ext uri="{FF2B5EF4-FFF2-40B4-BE49-F238E27FC236}">
              <a16:creationId xmlns:a16="http://schemas.microsoft.com/office/drawing/2014/main" id="{00000000-0008-0000-0B00-000087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36" name="Text Box 12">
          <a:extLst>
            <a:ext uri="{FF2B5EF4-FFF2-40B4-BE49-F238E27FC236}">
              <a16:creationId xmlns:a16="http://schemas.microsoft.com/office/drawing/2014/main" id="{00000000-0008-0000-0B00-000088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37" name="Text Box 12">
          <a:extLst>
            <a:ext uri="{FF2B5EF4-FFF2-40B4-BE49-F238E27FC236}">
              <a16:creationId xmlns:a16="http://schemas.microsoft.com/office/drawing/2014/main" id="{00000000-0008-0000-0B00-000089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38" name="Text Box 13">
          <a:extLst>
            <a:ext uri="{FF2B5EF4-FFF2-40B4-BE49-F238E27FC236}">
              <a16:creationId xmlns:a16="http://schemas.microsoft.com/office/drawing/2014/main" id="{00000000-0008-0000-0B00-00008A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39" name="Text Box 16">
          <a:extLst>
            <a:ext uri="{FF2B5EF4-FFF2-40B4-BE49-F238E27FC236}">
              <a16:creationId xmlns:a16="http://schemas.microsoft.com/office/drawing/2014/main" id="{00000000-0008-0000-0B00-00008B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40" name="Text Box 13">
          <a:extLst>
            <a:ext uri="{FF2B5EF4-FFF2-40B4-BE49-F238E27FC236}">
              <a16:creationId xmlns:a16="http://schemas.microsoft.com/office/drawing/2014/main" id="{00000000-0008-0000-0B00-00008C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41" name="Text Box 16">
          <a:extLst>
            <a:ext uri="{FF2B5EF4-FFF2-40B4-BE49-F238E27FC236}">
              <a16:creationId xmlns:a16="http://schemas.microsoft.com/office/drawing/2014/main" id="{00000000-0008-0000-0B00-00008D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42" name="Text Box 12">
          <a:extLst>
            <a:ext uri="{FF2B5EF4-FFF2-40B4-BE49-F238E27FC236}">
              <a16:creationId xmlns:a16="http://schemas.microsoft.com/office/drawing/2014/main" id="{00000000-0008-0000-0B00-00008E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43" name="Text Box 12">
          <a:extLst>
            <a:ext uri="{FF2B5EF4-FFF2-40B4-BE49-F238E27FC236}">
              <a16:creationId xmlns:a16="http://schemas.microsoft.com/office/drawing/2014/main" id="{00000000-0008-0000-0B00-00008F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44" name="Text Box 13">
          <a:extLst>
            <a:ext uri="{FF2B5EF4-FFF2-40B4-BE49-F238E27FC236}">
              <a16:creationId xmlns:a16="http://schemas.microsoft.com/office/drawing/2014/main" id="{00000000-0008-0000-0B00-000090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45" name="Text Box 16">
          <a:extLst>
            <a:ext uri="{FF2B5EF4-FFF2-40B4-BE49-F238E27FC236}">
              <a16:creationId xmlns:a16="http://schemas.microsoft.com/office/drawing/2014/main" id="{00000000-0008-0000-0B00-000091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46" name="Text Box 13">
          <a:extLst>
            <a:ext uri="{FF2B5EF4-FFF2-40B4-BE49-F238E27FC236}">
              <a16:creationId xmlns:a16="http://schemas.microsoft.com/office/drawing/2014/main" id="{00000000-0008-0000-0B00-000092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47" name="Text Box 16">
          <a:extLst>
            <a:ext uri="{FF2B5EF4-FFF2-40B4-BE49-F238E27FC236}">
              <a16:creationId xmlns:a16="http://schemas.microsoft.com/office/drawing/2014/main" id="{00000000-0008-0000-0B00-000093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48" name="Text Box 12">
          <a:extLst>
            <a:ext uri="{FF2B5EF4-FFF2-40B4-BE49-F238E27FC236}">
              <a16:creationId xmlns:a16="http://schemas.microsoft.com/office/drawing/2014/main" id="{00000000-0008-0000-0B00-000094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49" name="Text Box 12">
          <a:extLst>
            <a:ext uri="{FF2B5EF4-FFF2-40B4-BE49-F238E27FC236}">
              <a16:creationId xmlns:a16="http://schemas.microsoft.com/office/drawing/2014/main" id="{00000000-0008-0000-0B00-000095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50" name="Text Box 12">
          <a:extLst>
            <a:ext uri="{FF2B5EF4-FFF2-40B4-BE49-F238E27FC236}">
              <a16:creationId xmlns:a16="http://schemas.microsoft.com/office/drawing/2014/main" id="{00000000-0008-0000-0B00-000096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51" name="Text Box 12">
          <a:extLst>
            <a:ext uri="{FF2B5EF4-FFF2-40B4-BE49-F238E27FC236}">
              <a16:creationId xmlns:a16="http://schemas.microsoft.com/office/drawing/2014/main" id="{00000000-0008-0000-0B00-000097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52" name="Text Box 13">
          <a:extLst>
            <a:ext uri="{FF2B5EF4-FFF2-40B4-BE49-F238E27FC236}">
              <a16:creationId xmlns:a16="http://schemas.microsoft.com/office/drawing/2014/main" id="{00000000-0008-0000-0B00-000098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53" name="Text Box 16">
          <a:extLst>
            <a:ext uri="{FF2B5EF4-FFF2-40B4-BE49-F238E27FC236}">
              <a16:creationId xmlns:a16="http://schemas.microsoft.com/office/drawing/2014/main" id="{00000000-0008-0000-0B00-000099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54" name="Text Box 13">
          <a:extLst>
            <a:ext uri="{FF2B5EF4-FFF2-40B4-BE49-F238E27FC236}">
              <a16:creationId xmlns:a16="http://schemas.microsoft.com/office/drawing/2014/main" id="{00000000-0008-0000-0B00-00009A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55" name="Text Box 16">
          <a:extLst>
            <a:ext uri="{FF2B5EF4-FFF2-40B4-BE49-F238E27FC236}">
              <a16:creationId xmlns:a16="http://schemas.microsoft.com/office/drawing/2014/main" id="{00000000-0008-0000-0B00-00009B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56" name="Text Box 12">
          <a:extLst>
            <a:ext uri="{FF2B5EF4-FFF2-40B4-BE49-F238E27FC236}">
              <a16:creationId xmlns:a16="http://schemas.microsoft.com/office/drawing/2014/main" id="{00000000-0008-0000-0B00-00009C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57" name="Text Box 12">
          <a:extLst>
            <a:ext uri="{FF2B5EF4-FFF2-40B4-BE49-F238E27FC236}">
              <a16:creationId xmlns:a16="http://schemas.microsoft.com/office/drawing/2014/main" id="{00000000-0008-0000-0B00-00009D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58" name="Text Box 13">
          <a:extLst>
            <a:ext uri="{FF2B5EF4-FFF2-40B4-BE49-F238E27FC236}">
              <a16:creationId xmlns:a16="http://schemas.microsoft.com/office/drawing/2014/main" id="{00000000-0008-0000-0B00-00009E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59" name="Text Box 16">
          <a:extLst>
            <a:ext uri="{FF2B5EF4-FFF2-40B4-BE49-F238E27FC236}">
              <a16:creationId xmlns:a16="http://schemas.microsoft.com/office/drawing/2014/main" id="{00000000-0008-0000-0B00-00009F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60" name="Text Box 13">
          <a:extLst>
            <a:ext uri="{FF2B5EF4-FFF2-40B4-BE49-F238E27FC236}">
              <a16:creationId xmlns:a16="http://schemas.microsoft.com/office/drawing/2014/main" id="{00000000-0008-0000-0B00-0000A0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61" name="Text Box 16">
          <a:extLst>
            <a:ext uri="{FF2B5EF4-FFF2-40B4-BE49-F238E27FC236}">
              <a16:creationId xmlns:a16="http://schemas.microsoft.com/office/drawing/2014/main" id="{00000000-0008-0000-0B00-0000A1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62" name="Text Box 12">
          <a:extLst>
            <a:ext uri="{FF2B5EF4-FFF2-40B4-BE49-F238E27FC236}">
              <a16:creationId xmlns:a16="http://schemas.microsoft.com/office/drawing/2014/main" id="{00000000-0008-0000-0B00-0000A2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63" name="Text Box 12">
          <a:extLst>
            <a:ext uri="{FF2B5EF4-FFF2-40B4-BE49-F238E27FC236}">
              <a16:creationId xmlns:a16="http://schemas.microsoft.com/office/drawing/2014/main" id="{00000000-0008-0000-0B00-0000A3000000}"/>
            </a:ext>
          </a:extLst>
        </xdr:cNvPr>
        <xdr:cNvSpPr txBox="1">
          <a:spLocks noChangeArrowheads="1"/>
        </xdr:cNvSpPr>
      </xdr:nvSpPr>
      <xdr:spPr bwMode="auto">
        <a:xfrm>
          <a:off x="136779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3</xdr:row>
      <xdr:rowOff>19050</xdr:rowOff>
    </xdr:from>
    <xdr:to>
      <xdr:col>16</xdr:col>
      <xdr:colOff>0</xdr:colOff>
      <xdr:row>3</xdr:row>
      <xdr:rowOff>257175</xdr:rowOff>
    </xdr:to>
    <xdr:sp macro="" textlink="">
      <xdr:nvSpPr>
        <xdr:cNvPr id="2" name="Text Box 2">
          <a:extLst>
            <a:ext uri="{FF2B5EF4-FFF2-40B4-BE49-F238E27FC236}">
              <a16:creationId xmlns:a16="http://schemas.microsoft.com/office/drawing/2014/main" id="{00000000-0008-0000-0C00-000002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3" name="Text Box 3">
          <a:extLst>
            <a:ext uri="{FF2B5EF4-FFF2-40B4-BE49-F238E27FC236}">
              <a16:creationId xmlns:a16="http://schemas.microsoft.com/office/drawing/2014/main" id="{00000000-0008-0000-0C00-000003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4" name="Text Box 4">
          <a:extLst>
            <a:ext uri="{FF2B5EF4-FFF2-40B4-BE49-F238E27FC236}">
              <a16:creationId xmlns:a16="http://schemas.microsoft.com/office/drawing/2014/main" id="{00000000-0008-0000-0C00-000004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5" name="Text Box 5">
          <a:extLst>
            <a:ext uri="{FF2B5EF4-FFF2-40B4-BE49-F238E27FC236}">
              <a16:creationId xmlns:a16="http://schemas.microsoft.com/office/drawing/2014/main" id="{00000000-0008-0000-0C00-000005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6" name="Text Box 6">
          <a:extLst>
            <a:ext uri="{FF2B5EF4-FFF2-40B4-BE49-F238E27FC236}">
              <a16:creationId xmlns:a16="http://schemas.microsoft.com/office/drawing/2014/main" id="{00000000-0008-0000-0C00-000006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7" name="Text Box 7">
          <a:extLst>
            <a:ext uri="{FF2B5EF4-FFF2-40B4-BE49-F238E27FC236}">
              <a16:creationId xmlns:a16="http://schemas.microsoft.com/office/drawing/2014/main" id="{00000000-0008-0000-0C00-000007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8" name="Text Box 8">
          <a:extLst>
            <a:ext uri="{FF2B5EF4-FFF2-40B4-BE49-F238E27FC236}">
              <a16:creationId xmlns:a16="http://schemas.microsoft.com/office/drawing/2014/main" id="{00000000-0008-0000-0C00-000008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9" name="Text Box 9">
          <a:extLst>
            <a:ext uri="{FF2B5EF4-FFF2-40B4-BE49-F238E27FC236}">
              <a16:creationId xmlns:a16="http://schemas.microsoft.com/office/drawing/2014/main" id="{00000000-0008-0000-0C00-000009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0" name="Text Box 10">
          <a:extLst>
            <a:ext uri="{FF2B5EF4-FFF2-40B4-BE49-F238E27FC236}">
              <a16:creationId xmlns:a16="http://schemas.microsoft.com/office/drawing/2014/main" id="{00000000-0008-0000-0C00-00000A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1" name="Text Box 11">
          <a:extLst>
            <a:ext uri="{FF2B5EF4-FFF2-40B4-BE49-F238E27FC236}">
              <a16:creationId xmlns:a16="http://schemas.microsoft.com/office/drawing/2014/main" id="{00000000-0008-0000-0C00-00000B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12" name="Text Box 12">
          <a:extLst>
            <a:ext uri="{FF2B5EF4-FFF2-40B4-BE49-F238E27FC236}">
              <a16:creationId xmlns:a16="http://schemas.microsoft.com/office/drawing/2014/main" id="{00000000-0008-0000-0C00-00000C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13" name="Text Box 13">
          <a:extLst>
            <a:ext uri="{FF2B5EF4-FFF2-40B4-BE49-F238E27FC236}">
              <a16:creationId xmlns:a16="http://schemas.microsoft.com/office/drawing/2014/main" id="{00000000-0008-0000-0C00-00000D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4" name="Text Box 14">
          <a:extLst>
            <a:ext uri="{FF2B5EF4-FFF2-40B4-BE49-F238E27FC236}">
              <a16:creationId xmlns:a16="http://schemas.microsoft.com/office/drawing/2014/main" id="{00000000-0008-0000-0C00-00000E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5" name="Text Box 15">
          <a:extLst>
            <a:ext uri="{FF2B5EF4-FFF2-40B4-BE49-F238E27FC236}">
              <a16:creationId xmlns:a16="http://schemas.microsoft.com/office/drawing/2014/main" id="{00000000-0008-0000-0C00-00000F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6" name="Text Box 16">
          <a:extLst>
            <a:ext uri="{FF2B5EF4-FFF2-40B4-BE49-F238E27FC236}">
              <a16:creationId xmlns:a16="http://schemas.microsoft.com/office/drawing/2014/main" id="{00000000-0008-0000-0C00-000010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7" name="Text Box 17">
          <a:extLst>
            <a:ext uri="{FF2B5EF4-FFF2-40B4-BE49-F238E27FC236}">
              <a16:creationId xmlns:a16="http://schemas.microsoft.com/office/drawing/2014/main" id="{00000000-0008-0000-0C00-000011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8" name="Text Box 18">
          <a:extLst>
            <a:ext uri="{FF2B5EF4-FFF2-40B4-BE49-F238E27FC236}">
              <a16:creationId xmlns:a16="http://schemas.microsoft.com/office/drawing/2014/main" id="{00000000-0008-0000-0C00-000012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9" name="Text Box 19">
          <a:extLst>
            <a:ext uri="{FF2B5EF4-FFF2-40B4-BE49-F238E27FC236}">
              <a16:creationId xmlns:a16="http://schemas.microsoft.com/office/drawing/2014/main" id="{00000000-0008-0000-0C00-000013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0" name="Text Box 20">
          <a:extLst>
            <a:ext uri="{FF2B5EF4-FFF2-40B4-BE49-F238E27FC236}">
              <a16:creationId xmlns:a16="http://schemas.microsoft.com/office/drawing/2014/main" id="{00000000-0008-0000-0C00-00001400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1" name="Text Box 21">
          <a:extLst>
            <a:ext uri="{FF2B5EF4-FFF2-40B4-BE49-F238E27FC236}">
              <a16:creationId xmlns:a16="http://schemas.microsoft.com/office/drawing/2014/main" id="{00000000-0008-0000-0C00-00001500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22" name="Text Box 22">
          <a:extLst>
            <a:ext uri="{FF2B5EF4-FFF2-40B4-BE49-F238E27FC236}">
              <a16:creationId xmlns:a16="http://schemas.microsoft.com/office/drawing/2014/main" id="{00000000-0008-0000-0C00-000016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23" name="Text Box 23">
          <a:extLst>
            <a:ext uri="{FF2B5EF4-FFF2-40B4-BE49-F238E27FC236}">
              <a16:creationId xmlns:a16="http://schemas.microsoft.com/office/drawing/2014/main" id="{00000000-0008-0000-0C00-000017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24" name="Text Box 24">
          <a:extLst>
            <a:ext uri="{FF2B5EF4-FFF2-40B4-BE49-F238E27FC236}">
              <a16:creationId xmlns:a16="http://schemas.microsoft.com/office/drawing/2014/main" id="{00000000-0008-0000-0C00-000018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25" name="Text Box 25">
          <a:extLst>
            <a:ext uri="{FF2B5EF4-FFF2-40B4-BE49-F238E27FC236}">
              <a16:creationId xmlns:a16="http://schemas.microsoft.com/office/drawing/2014/main" id="{00000000-0008-0000-0C00-000019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26" name="Text Box 26">
          <a:extLst>
            <a:ext uri="{FF2B5EF4-FFF2-40B4-BE49-F238E27FC236}">
              <a16:creationId xmlns:a16="http://schemas.microsoft.com/office/drawing/2014/main" id="{00000000-0008-0000-0C00-00001A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27" name="Text Box 27">
          <a:extLst>
            <a:ext uri="{FF2B5EF4-FFF2-40B4-BE49-F238E27FC236}">
              <a16:creationId xmlns:a16="http://schemas.microsoft.com/office/drawing/2014/main" id="{00000000-0008-0000-0C00-00001B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28" name="Text Box 28">
          <a:extLst>
            <a:ext uri="{FF2B5EF4-FFF2-40B4-BE49-F238E27FC236}">
              <a16:creationId xmlns:a16="http://schemas.microsoft.com/office/drawing/2014/main" id="{00000000-0008-0000-0C00-00001C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29" name="Text Box 29">
          <a:extLst>
            <a:ext uri="{FF2B5EF4-FFF2-40B4-BE49-F238E27FC236}">
              <a16:creationId xmlns:a16="http://schemas.microsoft.com/office/drawing/2014/main" id="{00000000-0008-0000-0C00-00001D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30" name="Text Box 30">
          <a:extLst>
            <a:ext uri="{FF2B5EF4-FFF2-40B4-BE49-F238E27FC236}">
              <a16:creationId xmlns:a16="http://schemas.microsoft.com/office/drawing/2014/main" id="{00000000-0008-0000-0C00-00001E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31" name="Text Box 31">
          <a:extLst>
            <a:ext uri="{FF2B5EF4-FFF2-40B4-BE49-F238E27FC236}">
              <a16:creationId xmlns:a16="http://schemas.microsoft.com/office/drawing/2014/main" id="{00000000-0008-0000-0C00-00001F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32" name="Text Box 32">
          <a:extLst>
            <a:ext uri="{FF2B5EF4-FFF2-40B4-BE49-F238E27FC236}">
              <a16:creationId xmlns:a16="http://schemas.microsoft.com/office/drawing/2014/main" id="{00000000-0008-0000-0C00-000020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33" name="Text Box 33">
          <a:extLst>
            <a:ext uri="{FF2B5EF4-FFF2-40B4-BE49-F238E27FC236}">
              <a16:creationId xmlns:a16="http://schemas.microsoft.com/office/drawing/2014/main" id="{00000000-0008-0000-0C00-000021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34" name="Text Box 34">
          <a:extLst>
            <a:ext uri="{FF2B5EF4-FFF2-40B4-BE49-F238E27FC236}">
              <a16:creationId xmlns:a16="http://schemas.microsoft.com/office/drawing/2014/main" id="{00000000-0008-0000-0C00-000022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35" name="Text Box 35">
          <a:extLst>
            <a:ext uri="{FF2B5EF4-FFF2-40B4-BE49-F238E27FC236}">
              <a16:creationId xmlns:a16="http://schemas.microsoft.com/office/drawing/2014/main" id="{00000000-0008-0000-0C00-000023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36" name="Text Box 2">
          <a:extLst>
            <a:ext uri="{FF2B5EF4-FFF2-40B4-BE49-F238E27FC236}">
              <a16:creationId xmlns:a16="http://schemas.microsoft.com/office/drawing/2014/main" id="{00000000-0008-0000-0C00-000024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37" name="Text Box 3">
          <a:extLst>
            <a:ext uri="{FF2B5EF4-FFF2-40B4-BE49-F238E27FC236}">
              <a16:creationId xmlns:a16="http://schemas.microsoft.com/office/drawing/2014/main" id="{00000000-0008-0000-0C00-000025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38" name="Text Box 4">
          <a:extLst>
            <a:ext uri="{FF2B5EF4-FFF2-40B4-BE49-F238E27FC236}">
              <a16:creationId xmlns:a16="http://schemas.microsoft.com/office/drawing/2014/main" id="{00000000-0008-0000-0C00-000026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39" name="Text Box 5">
          <a:extLst>
            <a:ext uri="{FF2B5EF4-FFF2-40B4-BE49-F238E27FC236}">
              <a16:creationId xmlns:a16="http://schemas.microsoft.com/office/drawing/2014/main" id="{00000000-0008-0000-0C00-000027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40" name="Text Box 6">
          <a:extLst>
            <a:ext uri="{FF2B5EF4-FFF2-40B4-BE49-F238E27FC236}">
              <a16:creationId xmlns:a16="http://schemas.microsoft.com/office/drawing/2014/main" id="{00000000-0008-0000-0C00-000028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41" name="Text Box 7">
          <a:extLst>
            <a:ext uri="{FF2B5EF4-FFF2-40B4-BE49-F238E27FC236}">
              <a16:creationId xmlns:a16="http://schemas.microsoft.com/office/drawing/2014/main" id="{00000000-0008-0000-0C00-000029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42" name="Text Box 8">
          <a:extLst>
            <a:ext uri="{FF2B5EF4-FFF2-40B4-BE49-F238E27FC236}">
              <a16:creationId xmlns:a16="http://schemas.microsoft.com/office/drawing/2014/main" id="{00000000-0008-0000-0C00-00002A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43" name="Text Box 9">
          <a:extLst>
            <a:ext uri="{FF2B5EF4-FFF2-40B4-BE49-F238E27FC236}">
              <a16:creationId xmlns:a16="http://schemas.microsoft.com/office/drawing/2014/main" id="{00000000-0008-0000-0C00-00002B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44" name="Text Box 10">
          <a:extLst>
            <a:ext uri="{FF2B5EF4-FFF2-40B4-BE49-F238E27FC236}">
              <a16:creationId xmlns:a16="http://schemas.microsoft.com/office/drawing/2014/main" id="{00000000-0008-0000-0C00-00002C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45" name="Text Box 11">
          <a:extLst>
            <a:ext uri="{FF2B5EF4-FFF2-40B4-BE49-F238E27FC236}">
              <a16:creationId xmlns:a16="http://schemas.microsoft.com/office/drawing/2014/main" id="{00000000-0008-0000-0C00-00002D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46" name="Text Box 12">
          <a:extLst>
            <a:ext uri="{FF2B5EF4-FFF2-40B4-BE49-F238E27FC236}">
              <a16:creationId xmlns:a16="http://schemas.microsoft.com/office/drawing/2014/main" id="{00000000-0008-0000-0C00-00002E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47" name="Text Box 13">
          <a:extLst>
            <a:ext uri="{FF2B5EF4-FFF2-40B4-BE49-F238E27FC236}">
              <a16:creationId xmlns:a16="http://schemas.microsoft.com/office/drawing/2014/main" id="{00000000-0008-0000-0C00-00002F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48" name="Text Box 14">
          <a:extLst>
            <a:ext uri="{FF2B5EF4-FFF2-40B4-BE49-F238E27FC236}">
              <a16:creationId xmlns:a16="http://schemas.microsoft.com/office/drawing/2014/main" id="{00000000-0008-0000-0C00-000030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49" name="Text Box 15">
          <a:extLst>
            <a:ext uri="{FF2B5EF4-FFF2-40B4-BE49-F238E27FC236}">
              <a16:creationId xmlns:a16="http://schemas.microsoft.com/office/drawing/2014/main" id="{00000000-0008-0000-0C00-000031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50" name="Text Box 16">
          <a:extLst>
            <a:ext uri="{FF2B5EF4-FFF2-40B4-BE49-F238E27FC236}">
              <a16:creationId xmlns:a16="http://schemas.microsoft.com/office/drawing/2014/main" id="{00000000-0008-0000-0C00-000032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51" name="Text Box 17">
          <a:extLst>
            <a:ext uri="{FF2B5EF4-FFF2-40B4-BE49-F238E27FC236}">
              <a16:creationId xmlns:a16="http://schemas.microsoft.com/office/drawing/2014/main" id="{00000000-0008-0000-0C00-000033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52" name="Text Box 18">
          <a:extLst>
            <a:ext uri="{FF2B5EF4-FFF2-40B4-BE49-F238E27FC236}">
              <a16:creationId xmlns:a16="http://schemas.microsoft.com/office/drawing/2014/main" id="{00000000-0008-0000-0C00-000034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53" name="Text Box 19">
          <a:extLst>
            <a:ext uri="{FF2B5EF4-FFF2-40B4-BE49-F238E27FC236}">
              <a16:creationId xmlns:a16="http://schemas.microsoft.com/office/drawing/2014/main" id="{00000000-0008-0000-0C00-000035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54" name="Text Box 20">
          <a:extLst>
            <a:ext uri="{FF2B5EF4-FFF2-40B4-BE49-F238E27FC236}">
              <a16:creationId xmlns:a16="http://schemas.microsoft.com/office/drawing/2014/main" id="{00000000-0008-0000-0C00-00003600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55" name="Text Box 21">
          <a:extLst>
            <a:ext uri="{FF2B5EF4-FFF2-40B4-BE49-F238E27FC236}">
              <a16:creationId xmlns:a16="http://schemas.microsoft.com/office/drawing/2014/main" id="{00000000-0008-0000-0C00-00003700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56" name="Text Box 22">
          <a:extLst>
            <a:ext uri="{FF2B5EF4-FFF2-40B4-BE49-F238E27FC236}">
              <a16:creationId xmlns:a16="http://schemas.microsoft.com/office/drawing/2014/main" id="{00000000-0008-0000-0C00-000038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57" name="Text Box 23">
          <a:extLst>
            <a:ext uri="{FF2B5EF4-FFF2-40B4-BE49-F238E27FC236}">
              <a16:creationId xmlns:a16="http://schemas.microsoft.com/office/drawing/2014/main" id="{00000000-0008-0000-0C00-000039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58" name="Text Box 24">
          <a:extLst>
            <a:ext uri="{FF2B5EF4-FFF2-40B4-BE49-F238E27FC236}">
              <a16:creationId xmlns:a16="http://schemas.microsoft.com/office/drawing/2014/main" id="{00000000-0008-0000-0C00-00003A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59" name="Text Box 25">
          <a:extLst>
            <a:ext uri="{FF2B5EF4-FFF2-40B4-BE49-F238E27FC236}">
              <a16:creationId xmlns:a16="http://schemas.microsoft.com/office/drawing/2014/main" id="{00000000-0008-0000-0C00-00003B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60" name="Text Box 26">
          <a:extLst>
            <a:ext uri="{FF2B5EF4-FFF2-40B4-BE49-F238E27FC236}">
              <a16:creationId xmlns:a16="http://schemas.microsoft.com/office/drawing/2014/main" id="{00000000-0008-0000-0C00-00003C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61" name="Text Box 27">
          <a:extLst>
            <a:ext uri="{FF2B5EF4-FFF2-40B4-BE49-F238E27FC236}">
              <a16:creationId xmlns:a16="http://schemas.microsoft.com/office/drawing/2014/main" id="{00000000-0008-0000-0C00-00003D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62" name="Text Box 28">
          <a:extLst>
            <a:ext uri="{FF2B5EF4-FFF2-40B4-BE49-F238E27FC236}">
              <a16:creationId xmlns:a16="http://schemas.microsoft.com/office/drawing/2014/main" id="{00000000-0008-0000-0C00-00003E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63" name="Text Box 29">
          <a:extLst>
            <a:ext uri="{FF2B5EF4-FFF2-40B4-BE49-F238E27FC236}">
              <a16:creationId xmlns:a16="http://schemas.microsoft.com/office/drawing/2014/main" id="{00000000-0008-0000-0C00-00003F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64" name="Text Box 30">
          <a:extLst>
            <a:ext uri="{FF2B5EF4-FFF2-40B4-BE49-F238E27FC236}">
              <a16:creationId xmlns:a16="http://schemas.microsoft.com/office/drawing/2014/main" id="{00000000-0008-0000-0C00-000040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65" name="Text Box 31">
          <a:extLst>
            <a:ext uri="{FF2B5EF4-FFF2-40B4-BE49-F238E27FC236}">
              <a16:creationId xmlns:a16="http://schemas.microsoft.com/office/drawing/2014/main" id="{00000000-0008-0000-0C00-000041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66" name="Text Box 32">
          <a:extLst>
            <a:ext uri="{FF2B5EF4-FFF2-40B4-BE49-F238E27FC236}">
              <a16:creationId xmlns:a16="http://schemas.microsoft.com/office/drawing/2014/main" id="{00000000-0008-0000-0C00-000042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67" name="Text Box 33">
          <a:extLst>
            <a:ext uri="{FF2B5EF4-FFF2-40B4-BE49-F238E27FC236}">
              <a16:creationId xmlns:a16="http://schemas.microsoft.com/office/drawing/2014/main" id="{00000000-0008-0000-0C00-000043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68" name="Text Box 34">
          <a:extLst>
            <a:ext uri="{FF2B5EF4-FFF2-40B4-BE49-F238E27FC236}">
              <a16:creationId xmlns:a16="http://schemas.microsoft.com/office/drawing/2014/main" id="{00000000-0008-0000-0C00-000044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69" name="Text Box 35">
          <a:extLst>
            <a:ext uri="{FF2B5EF4-FFF2-40B4-BE49-F238E27FC236}">
              <a16:creationId xmlns:a16="http://schemas.microsoft.com/office/drawing/2014/main" id="{00000000-0008-0000-0C00-000045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70" name="Text Box 12">
          <a:extLst>
            <a:ext uri="{FF2B5EF4-FFF2-40B4-BE49-F238E27FC236}">
              <a16:creationId xmlns:a16="http://schemas.microsoft.com/office/drawing/2014/main" id="{00000000-0008-0000-0C00-000046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71" name="Text Box 13">
          <a:extLst>
            <a:ext uri="{FF2B5EF4-FFF2-40B4-BE49-F238E27FC236}">
              <a16:creationId xmlns:a16="http://schemas.microsoft.com/office/drawing/2014/main" id="{00000000-0008-0000-0C00-000047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72" name="Text Box 20">
          <a:extLst>
            <a:ext uri="{FF2B5EF4-FFF2-40B4-BE49-F238E27FC236}">
              <a16:creationId xmlns:a16="http://schemas.microsoft.com/office/drawing/2014/main" id="{00000000-0008-0000-0C00-00004800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73" name="Text Box 21">
          <a:extLst>
            <a:ext uri="{FF2B5EF4-FFF2-40B4-BE49-F238E27FC236}">
              <a16:creationId xmlns:a16="http://schemas.microsoft.com/office/drawing/2014/main" id="{00000000-0008-0000-0C00-00004900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74" name="Text Box 22">
          <a:extLst>
            <a:ext uri="{FF2B5EF4-FFF2-40B4-BE49-F238E27FC236}">
              <a16:creationId xmlns:a16="http://schemas.microsoft.com/office/drawing/2014/main" id="{00000000-0008-0000-0C00-00004A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75" name="Text Box 23">
          <a:extLst>
            <a:ext uri="{FF2B5EF4-FFF2-40B4-BE49-F238E27FC236}">
              <a16:creationId xmlns:a16="http://schemas.microsoft.com/office/drawing/2014/main" id="{00000000-0008-0000-0C00-00004B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76" name="Text Box 24">
          <a:extLst>
            <a:ext uri="{FF2B5EF4-FFF2-40B4-BE49-F238E27FC236}">
              <a16:creationId xmlns:a16="http://schemas.microsoft.com/office/drawing/2014/main" id="{00000000-0008-0000-0C00-00004C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77" name="Text Box 25">
          <a:extLst>
            <a:ext uri="{FF2B5EF4-FFF2-40B4-BE49-F238E27FC236}">
              <a16:creationId xmlns:a16="http://schemas.microsoft.com/office/drawing/2014/main" id="{00000000-0008-0000-0C00-00004D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78" name="Text Box 26">
          <a:extLst>
            <a:ext uri="{FF2B5EF4-FFF2-40B4-BE49-F238E27FC236}">
              <a16:creationId xmlns:a16="http://schemas.microsoft.com/office/drawing/2014/main" id="{00000000-0008-0000-0C00-00004E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79" name="Text Box 27">
          <a:extLst>
            <a:ext uri="{FF2B5EF4-FFF2-40B4-BE49-F238E27FC236}">
              <a16:creationId xmlns:a16="http://schemas.microsoft.com/office/drawing/2014/main" id="{00000000-0008-0000-0C00-00004F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80" name="Text Box 28">
          <a:extLst>
            <a:ext uri="{FF2B5EF4-FFF2-40B4-BE49-F238E27FC236}">
              <a16:creationId xmlns:a16="http://schemas.microsoft.com/office/drawing/2014/main" id="{00000000-0008-0000-0C00-000050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81" name="Text Box 29">
          <a:extLst>
            <a:ext uri="{FF2B5EF4-FFF2-40B4-BE49-F238E27FC236}">
              <a16:creationId xmlns:a16="http://schemas.microsoft.com/office/drawing/2014/main" id="{00000000-0008-0000-0C00-000051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82" name="Text Box 30">
          <a:extLst>
            <a:ext uri="{FF2B5EF4-FFF2-40B4-BE49-F238E27FC236}">
              <a16:creationId xmlns:a16="http://schemas.microsoft.com/office/drawing/2014/main" id="{00000000-0008-0000-0C00-000052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83" name="Text Box 31">
          <a:extLst>
            <a:ext uri="{FF2B5EF4-FFF2-40B4-BE49-F238E27FC236}">
              <a16:creationId xmlns:a16="http://schemas.microsoft.com/office/drawing/2014/main" id="{00000000-0008-0000-0C00-000053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84" name="Text Box 32">
          <a:extLst>
            <a:ext uri="{FF2B5EF4-FFF2-40B4-BE49-F238E27FC236}">
              <a16:creationId xmlns:a16="http://schemas.microsoft.com/office/drawing/2014/main" id="{00000000-0008-0000-0C00-000054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85" name="Text Box 33">
          <a:extLst>
            <a:ext uri="{FF2B5EF4-FFF2-40B4-BE49-F238E27FC236}">
              <a16:creationId xmlns:a16="http://schemas.microsoft.com/office/drawing/2014/main" id="{00000000-0008-0000-0C00-000055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86" name="Text Box 34">
          <a:extLst>
            <a:ext uri="{FF2B5EF4-FFF2-40B4-BE49-F238E27FC236}">
              <a16:creationId xmlns:a16="http://schemas.microsoft.com/office/drawing/2014/main" id="{00000000-0008-0000-0C00-000056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87" name="Text Box 35">
          <a:extLst>
            <a:ext uri="{FF2B5EF4-FFF2-40B4-BE49-F238E27FC236}">
              <a16:creationId xmlns:a16="http://schemas.microsoft.com/office/drawing/2014/main" id="{00000000-0008-0000-0C00-000057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88" name="Text Box 1">
          <a:extLst>
            <a:ext uri="{FF2B5EF4-FFF2-40B4-BE49-F238E27FC236}">
              <a16:creationId xmlns:a16="http://schemas.microsoft.com/office/drawing/2014/main" id="{00000000-0008-0000-0C00-000058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89" name="Text Box 2">
          <a:extLst>
            <a:ext uri="{FF2B5EF4-FFF2-40B4-BE49-F238E27FC236}">
              <a16:creationId xmlns:a16="http://schemas.microsoft.com/office/drawing/2014/main" id="{00000000-0008-0000-0C00-000059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90" name="Text Box 3">
          <a:extLst>
            <a:ext uri="{FF2B5EF4-FFF2-40B4-BE49-F238E27FC236}">
              <a16:creationId xmlns:a16="http://schemas.microsoft.com/office/drawing/2014/main" id="{00000000-0008-0000-0C00-00005A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91" name="Text Box 4">
          <a:extLst>
            <a:ext uri="{FF2B5EF4-FFF2-40B4-BE49-F238E27FC236}">
              <a16:creationId xmlns:a16="http://schemas.microsoft.com/office/drawing/2014/main" id="{00000000-0008-0000-0C00-00005B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92" name="Text Box 5">
          <a:extLst>
            <a:ext uri="{FF2B5EF4-FFF2-40B4-BE49-F238E27FC236}">
              <a16:creationId xmlns:a16="http://schemas.microsoft.com/office/drawing/2014/main" id="{00000000-0008-0000-0C00-00005C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93" name="Text Box 6">
          <a:extLst>
            <a:ext uri="{FF2B5EF4-FFF2-40B4-BE49-F238E27FC236}">
              <a16:creationId xmlns:a16="http://schemas.microsoft.com/office/drawing/2014/main" id="{00000000-0008-0000-0C00-00005D000000}"/>
            </a:ext>
          </a:extLst>
        </xdr:cNvPr>
        <xdr:cNvSpPr txBox="1">
          <a:spLocks noChangeArrowheads="1"/>
        </xdr:cNvSpPr>
      </xdr:nvSpPr>
      <xdr:spPr bwMode="auto">
        <a:xfrm>
          <a:off x="230886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94" name="Text Box 7">
          <a:extLst>
            <a:ext uri="{FF2B5EF4-FFF2-40B4-BE49-F238E27FC236}">
              <a16:creationId xmlns:a16="http://schemas.microsoft.com/office/drawing/2014/main" id="{00000000-0008-0000-0C00-00005E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95" name="Text Box 8">
          <a:extLst>
            <a:ext uri="{FF2B5EF4-FFF2-40B4-BE49-F238E27FC236}">
              <a16:creationId xmlns:a16="http://schemas.microsoft.com/office/drawing/2014/main" id="{00000000-0008-0000-0C00-00005F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96" name="Text Box 10">
          <a:extLst>
            <a:ext uri="{FF2B5EF4-FFF2-40B4-BE49-F238E27FC236}">
              <a16:creationId xmlns:a16="http://schemas.microsoft.com/office/drawing/2014/main" id="{00000000-0008-0000-0C00-000060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97" name="Text Box 11">
          <a:extLst>
            <a:ext uri="{FF2B5EF4-FFF2-40B4-BE49-F238E27FC236}">
              <a16:creationId xmlns:a16="http://schemas.microsoft.com/office/drawing/2014/main" id="{00000000-0008-0000-0C00-000061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98" name="Text Box 12">
          <a:extLst>
            <a:ext uri="{FF2B5EF4-FFF2-40B4-BE49-F238E27FC236}">
              <a16:creationId xmlns:a16="http://schemas.microsoft.com/office/drawing/2014/main" id="{00000000-0008-0000-0C00-00006200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99" name="Text Box 13">
          <a:extLst>
            <a:ext uri="{FF2B5EF4-FFF2-40B4-BE49-F238E27FC236}">
              <a16:creationId xmlns:a16="http://schemas.microsoft.com/office/drawing/2014/main" id="{00000000-0008-0000-0C00-00006300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100" name="Text Box 14">
          <a:extLst>
            <a:ext uri="{FF2B5EF4-FFF2-40B4-BE49-F238E27FC236}">
              <a16:creationId xmlns:a16="http://schemas.microsoft.com/office/drawing/2014/main" id="{00000000-0008-0000-0C00-00006400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101" name="Text Box 15">
          <a:extLst>
            <a:ext uri="{FF2B5EF4-FFF2-40B4-BE49-F238E27FC236}">
              <a16:creationId xmlns:a16="http://schemas.microsoft.com/office/drawing/2014/main" id="{00000000-0008-0000-0C00-00006500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102" name="Text Box 16">
          <a:extLst>
            <a:ext uri="{FF2B5EF4-FFF2-40B4-BE49-F238E27FC236}">
              <a16:creationId xmlns:a16="http://schemas.microsoft.com/office/drawing/2014/main" id="{00000000-0008-0000-0C00-00006600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103" name="Text Box 17">
          <a:extLst>
            <a:ext uri="{FF2B5EF4-FFF2-40B4-BE49-F238E27FC236}">
              <a16:creationId xmlns:a16="http://schemas.microsoft.com/office/drawing/2014/main" id="{00000000-0008-0000-0C00-00006700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104" name="Text Box 18">
          <a:extLst>
            <a:ext uri="{FF2B5EF4-FFF2-40B4-BE49-F238E27FC236}">
              <a16:creationId xmlns:a16="http://schemas.microsoft.com/office/drawing/2014/main" id="{00000000-0008-0000-0C00-00006800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105" name="Text Box 19">
          <a:extLst>
            <a:ext uri="{FF2B5EF4-FFF2-40B4-BE49-F238E27FC236}">
              <a16:creationId xmlns:a16="http://schemas.microsoft.com/office/drawing/2014/main" id="{00000000-0008-0000-0C00-000069000000}"/>
            </a:ext>
          </a:extLst>
        </xdr:cNvPr>
        <xdr:cNvSpPr txBox="1">
          <a:spLocks noChangeArrowheads="1"/>
        </xdr:cNvSpPr>
      </xdr:nvSpPr>
      <xdr:spPr bwMode="auto">
        <a:xfrm>
          <a:off x="230886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106" name="Text Box 1">
          <a:extLst>
            <a:ext uri="{FF2B5EF4-FFF2-40B4-BE49-F238E27FC236}">
              <a16:creationId xmlns:a16="http://schemas.microsoft.com/office/drawing/2014/main" id="{00000000-0008-0000-0C00-00006A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107" name="Text Box 2">
          <a:extLst>
            <a:ext uri="{FF2B5EF4-FFF2-40B4-BE49-F238E27FC236}">
              <a16:creationId xmlns:a16="http://schemas.microsoft.com/office/drawing/2014/main" id="{00000000-0008-0000-0C00-00006B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108" name="Text Box 3">
          <a:extLst>
            <a:ext uri="{FF2B5EF4-FFF2-40B4-BE49-F238E27FC236}">
              <a16:creationId xmlns:a16="http://schemas.microsoft.com/office/drawing/2014/main" id="{00000000-0008-0000-0C00-00006C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109" name="Text Box 4">
          <a:extLst>
            <a:ext uri="{FF2B5EF4-FFF2-40B4-BE49-F238E27FC236}">
              <a16:creationId xmlns:a16="http://schemas.microsoft.com/office/drawing/2014/main" id="{00000000-0008-0000-0C00-00006D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110" name="Text Box 5">
          <a:extLst>
            <a:ext uri="{FF2B5EF4-FFF2-40B4-BE49-F238E27FC236}">
              <a16:creationId xmlns:a16="http://schemas.microsoft.com/office/drawing/2014/main" id="{00000000-0008-0000-0C00-00006E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111" name="Text Box 6">
          <a:extLst>
            <a:ext uri="{FF2B5EF4-FFF2-40B4-BE49-F238E27FC236}">
              <a16:creationId xmlns:a16="http://schemas.microsoft.com/office/drawing/2014/main" id="{00000000-0008-0000-0C00-00006F000000}"/>
            </a:ext>
          </a:extLst>
        </xdr:cNvPr>
        <xdr:cNvSpPr txBox="1">
          <a:spLocks noChangeArrowheads="1"/>
        </xdr:cNvSpPr>
      </xdr:nvSpPr>
      <xdr:spPr bwMode="auto">
        <a:xfrm>
          <a:off x="230886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112" name="Text Box 7">
          <a:extLst>
            <a:ext uri="{FF2B5EF4-FFF2-40B4-BE49-F238E27FC236}">
              <a16:creationId xmlns:a16="http://schemas.microsoft.com/office/drawing/2014/main" id="{00000000-0008-0000-0C00-000070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113" name="Text Box 8">
          <a:extLst>
            <a:ext uri="{FF2B5EF4-FFF2-40B4-BE49-F238E27FC236}">
              <a16:creationId xmlns:a16="http://schemas.microsoft.com/office/drawing/2014/main" id="{00000000-0008-0000-0C00-000071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114" name="Text Box 10">
          <a:extLst>
            <a:ext uri="{FF2B5EF4-FFF2-40B4-BE49-F238E27FC236}">
              <a16:creationId xmlns:a16="http://schemas.microsoft.com/office/drawing/2014/main" id="{00000000-0008-0000-0C00-000072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115" name="Text Box 11">
          <a:extLst>
            <a:ext uri="{FF2B5EF4-FFF2-40B4-BE49-F238E27FC236}">
              <a16:creationId xmlns:a16="http://schemas.microsoft.com/office/drawing/2014/main" id="{00000000-0008-0000-0C00-000073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116" name="Text Box 12">
          <a:extLst>
            <a:ext uri="{FF2B5EF4-FFF2-40B4-BE49-F238E27FC236}">
              <a16:creationId xmlns:a16="http://schemas.microsoft.com/office/drawing/2014/main" id="{00000000-0008-0000-0C00-00007400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117" name="Text Box 13">
          <a:extLst>
            <a:ext uri="{FF2B5EF4-FFF2-40B4-BE49-F238E27FC236}">
              <a16:creationId xmlns:a16="http://schemas.microsoft.com/office/drawing/2014/main" id="{00000000-0008-0000-0C00-00007500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118" name="Text Box 14">
          <a:extLst>
            <a:ext uri="{FF2B5EF4-FFF2-40B4-BE49-F238E27FC236}">
              <a16:creationId xmlns:a16="http://schemas.microsoft.com/office/drawing/2014/main" id="{00000000-0008-0000-0C00-00007600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119" name="Text Box 15">
          <a:extLst>
            <a:ext uri="{FF2B5EF4-FFF2-40B4-BE49-F238E27FC236}">
              <a16:creationId xmlns:a16="http://schemas.microsoft.com/office/drawing/2014/main" id="{00000000-0008-0000-0C00-00007700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120" name="Text Box 16">
          <a:extLst>
            <a:ext uri="{FF2B5EF4-FFF2-40B4-BE49-F238E27FC236}">
              <a16:creationId xmlns:a16="http://schemas.microsoft.com/office/drawing/2014/main" id="{00000000-0008-0000-0C00-00007800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121" name="Text Box 17">
          <a:extLst>
            <a:ext uri="{FF2B5EF4-FFF2-40B4-BE49-F238E27FC236}">
              <a16:creationId xmlns:a16="http://schemas.microsoft.com/office/drawing/2014/main" id="{00000000-0008-0000-0C00-00007900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122" name="Text Box 18">
          <a:extLst>
            <a:ext uri="{FF2B5EF4-FFF2-40B4-BE49-F238E27FC236}">
              <a16:creationId xmlns:a16="http://schemas.microsoft.com/office/drawing/2014/main" id="{00000000-0008-0000-0C00-00007A00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123" name="Text Box 19">
          <a:extLst>
            <a:ext uri="{FF2B5EF4-FFF2-40B4-BE49-F238E27FC236}">
              <a16:creationId xmlns:a16="http://schemas.microsoft.com/office/drawing/2014/main" id="{00000000-0008-0000-0C00-00007B000000}"/>
            </a:ext>
          </a:extLst>
        </xdr:cNvPr>
        <xdr:cNvSpPr txBox="1">
          <a:spLocks noChangeArrowheads="1"/>
        </xdr:cNvSpPr>
      </xdr:nvSpPr>
      <xdr:spPr bwMode="auto">
        <a:xfrm>
          <a:off x="230886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124" name="Text Box 12">
          <a:extLst>
            <a:ext uri="{FF2B5EF4-FFF2-40B4-BE49-F238E27FC236}">
              <a16:creationId xmlns:a16="http://schemas.microsoft.com/office/drawing/2014/main" id="{00000000-0008-0000-0C00-00007C00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125" name="Text Box 12">
          <a:extLst>
            <a:ext uri="{FF2B5EF4-FFF2-40B4-BE49-F238E27FC236}">
              <a16:creationId xmlns:a16="http://schemas.microsoft.com/office/drawing/2014/main" id="{00000000-0008-0000-0C00-00007D00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126" name="Text Box 12">
          <a:extLst>
            <a:ext uri="{FF2B5EF4-FFF2-40B4-BE49-F238E27FC236}">
              <a16:creationId xmlns:a16="http://schemas.microsoft.com/office/drawing/2014/main" id="{00000000-0008-0000-0C00-00007E00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127" name="Text Box 12">
          <a:extLst>
            <a:ext uri="{FF2B5EF4-FFF2-40B4-BE49-F238E27FC236}">
              <a16:creationId xmlns:a16="http://schemas.microsoft.com/office/drawing/2014/main" id="{00000000-0008-0000-0C00-00007F00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128" name="Text Box 12">
          <a:extLst>
            <a:ext uri="{FF2B5EF4-FFF2-40B4-BE49-F238E27FC236}">
              <a16:creationId xmlns:a16="http://schemas.microsoft.com/office/drawing/2014/main" id="{00000000-0008-0000-0C00-00008000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129" name="Text Box 12">
          <a:extLst>
            <a:ext uri="{FF2B5EF4-FFF2-40B4-BE49-F238E27FC236}">
              <a16:creationId xmlns:a16="http://schemas.microsoft.com/office/drawing/2014/main" id="{00000000-0008-0000-0C00-00008100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130" name="Text Box 12">
          <a:extLst>
            <a:ext uri="{FF2B5EF4-FFF2-40B4-BE49-F238E27FC236}">
              <a16:creationId xmlns:a16="http://schemas.microsoft.com/office/drawing/2014/main" id="{00000000-0008-0000-0C00-000082000000}"/>
            </a:ext>
          </a:extLst>
        </xdr:cNvPr>
        <xdr:cNvSpPr txBox="1">
          <a:spLocks noChangeArrowheads="1"/>
        </xdr:cNvSpPr>
      </xdr:nvSpPr>
      <xdr:spPr bwMode="auto">
        <a:xfrm>
          <a:off x="230886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131" name="Text Box 12">
          <a:extLst>
            <a:ext uri="{FF2B5EF4-FFF2-40B4-BE49-F238E27FC236}">
              <a16:creationId xmlns:a16="http://schemas.microsoft.com/office/drawing/2014/main" id="{00000000-0008-0000-0C00-000083000000}"/>
            </a:ext>
          </a:extLst>
        </xdr:cNvPr>
        <xdr:cNvSpPr txBox="1">
          <a:spLocks noChangeArrowheads="1"/>
        </xdr:cNvSpPr>
      </xdr:nvSpPr>
      <xdr:spPr bwMode="auto">
        <a:xfrm>
          <a:off x="230886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32" name="Text Box 2">
          <a:extLst>
            <a:ext uri="{FF2B5EF4-FFF2-40B4-BE49-F238E27FC236}">
              <a16:creationId xmlns:a16="http://schemas.microsoft.com/office/drawing/2014/main" id="{00000000-0008-0000-0C00-000084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33" name="Text Box 3">
          <a:extLst>
            <a:ext uri="{FF2B5EF4-FFF2-40B4-BE49-F238E27FC236}">
              <a16:creationId xmlns:a16="http://schemas.microsoft.com/office/drawing/2014/main" id="{00000000-0008-0000-0C00-000085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34" name="Text Box 4">
          <a:extLst>
            <a:ext uri="{FF2B5EF4-FFF2-40B4-BE49-F238E27FC236}">
              <a16:creationId xmlns:a16="http://schemas.microsoft.com/office/drawing/2014/main" id="{00000000-0008-0000-0C00-000086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35" name="Text Box 5">
          <a:extLst>
            <a:ext uri="{FF2B5EF4-FFF2-40B4-BE49-F238E27FC236}">
              <a16:creationId xmlns:a16="http://schemas.microsoft.com/office/drawing/2014/main" id="{00000000-0008-0000-0C00-000087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36" name="Text Box 6">
          <a:extLst>
            <a:ext uri="{FF2B5EF4-FFF2-40B4-BE49-F238E27FC236}">
              <a16:creationId xmlns:a16="http://schemas.microsoft.com/office/drawing/2014/main" id="{00000000-0008-0000-0C00-000088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37" name="Text Box 7">
          <a:extLst>
            <a:ext uri="{FF2B5EF4-FFF2-40B4-BE49-F238E27FC236}">
              <a16:creationId xmlns:a16="http://schemas.microsoft.com/office/drawing/2014/main" id="{00000000-0008-0000-0C00-000089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38" name="Text Box 8">
          <a:extLst>
            <a:ext uri="{FF2B5EF4-FFF2-40B4-BE49-F238E27FC236}">
              <a16:creationId xmlns:a16="http://schemas.microsoft.com/office/drawing/2014/main" id="{00000000-0008-0000-0C00-00008A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39" name="Text Box 9">
          <a:extLst>
            <a:ext uri="{FF2B5EF4-FFF2-40B4-BE49-F238E27FC236}">
              <a16:creationId xmlns:a16="http://schemas.microsoft.com/office/drawing/2014/main" id="{00000000-0008-0000-0C00-00008B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40" name="Text Box 10">
          <a:extLst>
            <a:ext uri="{FF2B5EF4-FFF2-40B4-BE49-F238E27FC236}">
              <a16:creationId xmlns:a16="http://schemas.microsoft.com/office/drawing/2014/main" id="{00000000-0008-0000-0C00-00008C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41" name="Text Box 11">
          <a:extLst>
            <a:ext uri="{FF2B5EF4-FFF2-40B4-BE49-F238E27FC236}">
              <a16:creationId xmlns:a16="http://schemas.microsoft.com/office/drawing/2014/main" id="{00000000-0008-0000-0C00-00008D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142" name="Text Box 12">
          <a:extLst>
            <a:ext uri="{FF2B5EF4-FFF2-40B4-BE49-F238E27FC236}">
              <a16:creationId xmlns:a16="http://schemas.microsoft.com/office/drawing/2014/main" id="{00000000-0008-0000-0C00-00008E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143" name="Text Box 13">
          <a:extLst>
            <a:ext uri="{FF2B5EF4-FFF2-40B4-BE49-F238E27FC236}">
              <a16:creationId xmlns:a16="http://schemas.microsoft.com/office/drawing/2014/main" id="{00000000-0008-0000-0C00-00008F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44" name="Text Box 14">
          <a:extLst>
            <a:ext uri="{FF2B5EF4-FFF2-40B4-BE49-F238E27FC236}">
              <a16:creationId xmlns:a16="http://schemas.microsoft.com/office/drawing/2014/main" id="{00000000-0008-0000-0C00-000090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45" name="Text Box 15">
          <a:extLst>
            <a:ext uri="{FF2B5EF4-FFF2-40B4-BE49-F238E27FC236}">
              <a16:creationId xmlns:a16="http://schemas.microsoft.com/office/drawing/2014/main" id="{00000000-0008-0000-0C00-000091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46" name="Text Box 16">
          <a:extLst>
            <a:ext uri="{FF2B5EF4-FFF2-40B4-BE49-F238E27FC236}">
              <a16:creationId xmlns:a16="http://schemas.microsoft.com/office/drawing/2014/main" id="{00000000-0008-0000-0C00-000092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47" name="Text Box 17">
          <a:extLst>
            <a:ext uri="{FF2B5EF4-FFF2-40B4-BE49-F238E27FC236}">
              <a16:creationId xmlns:a16="http://schemas.microsoft.com/office/drawing/2014/main" id="{00000000-0008-0000-0C00-000093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48" name="Text Box 18">
          <a:extLst>
            <a:ext uri="{FF2B5EF4-FFF2-40B4-BE49-F238E27FC236}">
              <a16:creationId xmlns:a16="http://schemas.microsoft.com/office/drawing/2014/main" id="{00000000-0008-0000-0C00-000094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49" name="Text Box 19">
          <a:extLst>
            <a:ext uri="{FF2B5EF4-FFF2-40B4-BE49-F238E27FC236}">
              <a16:creationId xmlns:a16="http://schemas.microsoft.com/office/drawing/2014/main" id="{00000000-0008-0000-0C00-000095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150" name="Text Box 20">
          <a:extLst>
            <a:ext uri="{FF2B5EF4-FFF2-40B4-BE49-F238E27FC236}">
              <a16:creationId xmlns:a16="http://schemas.microsoft.com/office/drawing/2014/main" id="{00000000-0008-0000-0C00-00009600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151" name="Text Box 21">
          <a:extLst>
            <a:ext uri="{FF2B5EF4-FFF2-40B4-BE49-F238E27FC236}">
              <a16:creationId xmlns:a16="http://schemas.microsoft.com/office/drawing/2014/main" id="{00000000-0008-0000-0C00-00009700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152" name="Text Box 22">
          <a:extLst>
            <a:ext uri="{FF2B5EF4-FFF2-40B4-BE49-F238E27FC236}">
              <a16:creationId xmlns:a16="http://schemas.microsoft.com/office/drawing/2014/main" id="{00000000-0008-0000-0C00-000098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153" name="Text Box 23">
          <a:extLst>
            <a:ext uri="{FF2B5EF4-FFF2-40B4-BE49-F238E27FC236}">
              <a16:creationId xmlns:a16="http://schemas.microsoft.com/office/drawing/2014/main" id="{00000000-0008-0000-0C00-000099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154" name="Text Box 24">
          <a:extLst>
            <a:ext uri="{FF2B5EF4-FFF2-40B4-BE49-F238E27FC236}">
              <a16:creationId xmlns:a16="http://schemas.microsoft.com/office/drawing/2014/main" id="{00000000-0008-0000-0C00-00009A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155" name="Text Box 25">
          <a:extLst>
            <a:ext uri="{FF2B5EF4-FFF2-40B4-BE49-F238E27FC236}">
              <a16:creationId xmlns:a16="http://schemas.microsoft.com/office/drawing/2014/main" id="{00000000-0008-0000-0C00-00009B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156" name="Text Box 26">
          <a:extLst>
            <a:ext uri="{FF2B5EF4-FFF2-40B4-BE49-F238E27FC236}">
              <a16:creationId xmlns:a16="http://schemas.microsoft.com/office/drawing/2014/main" id="{00000000-0008-0000-0C00-00009C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157" name="Text Box 27">
          <a:extLst>
            <a:ext uri="{FF2B5EF4-FFF2-40B4-BE49-F238E27FC236}">
              <a16:creationId xmlns:a16="http://schemas.microsoft.com/office/drawing/2014/main" id="{00000000-0008-0000-0C00-00009D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158" name="Text Box 28">
          <a:extLst>
            <a:ext uri="{FF2B5EF4-FFF2-40B4-BE49-F238E27FC236}">
              <a16:creationId xmlns:a16="http://schemas.microsoft.com/office/drawing/2014/main" id="{00000000-0008-0000-0C00-00009E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159" name="Text Box 29">
          <a:extLst>
            <a:ext uri="{FF2B5EF4-FFF2-40B4-BE49-F238E27FC236}">
              <a16:creationId xmlns:a16="http://schemas.microsoft.com/office/drawing/2014/main" id="{00000000-0008-0000-0C00-00009F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160" name="Text Box 30">
          <a:extLst>
            <a:ext uri="{FF2B5EF4-FFF2-40B4-BE49-F238E27FC236}">
              <a16:creationId xmlns:a16="http://schemas.microsoft.com/office/drawing/2014/main" id="{00000000-0008-0000-0C00-0000A0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161" name="Text Box 31">
          <a:extLst>
            <a:ext uri="{FF2B5EF4-FFF2-40B4-BE49-F238E27FC236}">
              <a16:creationId xmlns:a16="http://schemas.microsoft.com/office/drawing/2014/main" id="{00000000-0008-0000-0C00-0000A1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162" name="Text Box 32">
          <a:extLst>
            <a:ext uri="{FF2B5EF4-FFF2-40B4-BE49-F238E27FC236}">
              <a16:creationId xmlns:a16="http://schemas.microsoft.com/office/drawing/2014/main" id="{00000000-0008-0000-0C00-0000A2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163" name="Text Box 33">
          <a:extLst>
            <a:ext uri="{FF2B5EF4-FFF2-40B4-BE49-F238E27FC236}">
              <a16:creationId xmlns:a16="http://schemas.microsoft.com/office/drawing/2014/main" id="{00000000-0008-0000-0C00-0000A3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164" name="Text Box 34">
          <a:extLst>
            <a:ext uri="{FF2B5EF4-FFF2-40B4-BE49-F238E27FC236}">
              <a16:creationId xmlns:a16="http://schemas.microsoft.com/office/drawing/2014/main" id="{00000000-0008-0000-0C00-0000A4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165" name="Text Box 35">
          <a:extLst>
            <a:ext uri="{FF2B5EF4-FFF2-40B4-BE49-F238E27FC236}">
              <a16:creationId xmlns:a16="http://schemas.microsoft.com/office/drawing/2014/main" id="{00000000-0008-0000-0C00-0000A5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66" name="Text Box 2">
          <a:extLst>
            <a:ext uri="{FF2B5EF4-FFF2-40B4-BE49-F238E27FC236}">
              <a16:creationId xmlns:a16="http://schemas.microsoft.com/office/drawing/2014/main" id="{00000000-0008-0000-0C00-0000A6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67" name="Text Box 3">
          <a:extLst>
            <a:ext uri="{FF2B5EF4-FFF2-40B4-BE49-F238E27FC236}">
              <a16:creationId xmlns:a16="http://schemas.microsoft.com/office/drawing/2014/main" id="{00000000-0008-0000-0C00-0000A7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68" name="Text Box 4">
          <a:extLst>
            <a:ext uri="{FF2B5EF4-FFF2-40B4-BE49-F238E27FC236}">
              <a16:creationId xmlns:a16="http://schemas.microsoft.com/office/drawing/2014/main" id="{00000000-0008-0000-0C00-0000A8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69" name="Text Box 5">
          <a:extLst>
            <a:ext uri="{FF2B5EF4-FFF2-40B4-BE49-F238E27FC236}">
              <a16:creationId xmlns:a16="http://schemas.microsoft.com/office/drawing/2014/main" id="{00000000-0008-0000-0C00-0000A9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70" name="Text Box 6">
          <a:extLst>
            <a:ext uri="{FF2B5EF4-FFF2-40B4-BE49-F238E27FC236}">
              <a16:creationId xmlns:a16="http://schemas.microsoft.com/office/drawing/2014/main" id="{00000000-0008-0000-0C00-0000AA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71" name="Text Box 7">
          <a:extLst>
            <a:ext uri="{FF2B5EF4-FFF2-40B4-BE49-F238E27FC236}">
              <a16:creationId xmlns:a16="http://schemas.microsoft.com/office/drawing/2014/main" id="{00000000-0008-0000-0C00-0000AB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72" name="Text Box 8">
          <a:extLst>
            <a:ext uri="{FF2B5EF4-FFF2-40B4-BE49-F238E27FC236}">
              <a16:creationId xmlns:a16="http://schemas.microsoft.com/office/drawing/2014/main" id="{00000000-0008-0000-0C00-0000AC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73" name="Text Box 9">
          <a:extLst>
            <a:ext uri="{FF2B5EF4-FFF2-40B4-BE49-F238E27FC236}">
              <a16:creationId xmlns:a16="http://schemas.microsoft.com/office/drawing/2014/main" id="{00000000-0008-0000-0C00-0000AD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74" name="Text Box 10">
          <a:extLst>
            <a:ext uri="{FF2B5EF4-FFF2-40B4-BE49-F238E27FC236}">
              <a16:creationId xmlns:a16="http://schemas.microsoft.com/office/drawing/2014/main" id="{00000000-0008-0000-0C00-0000AE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75" name="Text Box 11">
          <a:extLst>
            <a:ext uri="{FF2B5EF4-FFF2-40B4-BE49-F238E27FC236}">
              <a16:creationId xmlns:a16="http://schemas.microsoft.com/office/drawing/2014/main" id="{00000000-0008-0000-0C00-0000AF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176" name="Text Box 12">
          <a:extLst>
            <a:ext uri="{FF2B5EF4-FFF2-40B4-BE49-F238E27FC236}">
              <a16:creationId xmlns:a16="http://schemas.microsoft.com/office/drawing/2014/main" id="{00000000-0008-0000-0C00-0000B0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177" name="Text Box 13">
          <a:extLst>
            <a:ext uri="{FF2B5EF4-FFF2-40B4-BE49-F238E27FC236}">
              <a16:creationId xmlns:a16="http://schemas.microsoft.com/office/drawing/2014/main" id="{00000000-0008-0000-0C00-0000B1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78" name="Text Box 14">
          <a:extLst>
            <a:ext uri="{FF2B5EF4-FFF2-40B4-BE49-F238E27FC236}">
              <a16:creationId xmlns:a16="http://schemas.microsoft.com/office/drawing/2014/main" id="{00000000-0008-0000-0C00-0000B2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79" name="Text Box 15">
          <a:extLst>
            <a:ext uri="{FF2B5EF4-FFF2-40B4-BE49-F238E27FC236}">
              <a16:creationId xmlns:a16="http://schemas.microsoft.com/office/drawing/2014/main" id="{00000000-0008-0000-0C00-0000B3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80" name="Text Box 16">
          <a:extLst>
            <a:ext uri="{FF2B5EF4-FFF2-40B4-BE49-F238E27FC236}">
              <a16:creationId xmlns:a16="http://schemas.microsoft.com/office/drawing/2014/main" id="{00000000-0008-0000-0C00-0000B4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81" name="Text Box 17">
          <a:extLst>
            <a:ext uri="{FF2B5EF4-FFF2-40B4-BE49-F238E27FC236}">
              <a16:creationId xmlns:a16="http://schemas.microsoft.com/office/drawing/2014/main" id="{00000000-0008-0000-0C00-0000B5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82" name="Text Box 18">
          <a:extLst>
            <a:ext uri="{FF2B5EF4-FFF2-40B4-BE49-F238E27FC236}">
              <a16:creationId xmlns:a16="http://schemas.microsoft.com/office/drawing/2014/main" id="{00000000-0008-0000-0C00-0000B6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19050</xdr:rowOff>
    </xdr:from>
    <xdr:to>
      <xdr:col>16</xdr:col>
      <xdr:colOff>0</xdr:colOff>
      <xdr:row>3</xdr:row>
      <xdr:rowOff>257175</xdr:rowOff>
    </xdr:to>
    <xdr:sp macro="" textlink="">
      <xdr:nvSpPr>
        <xdr:cNvPr id="183" name="Text Box 19">
          <a:extLst>
            <a:ext uri="{FF2B5EF4-FFF2-40B4-BE49-F238E27FC236}">
              <a16:creationId xmlns:a16="http://schemas.microsoft.com/office/drawing/2014/main" id="{00000000-0008-0000-0C00-0000B7000000}"/>
            </a:ext>
          </a:extLst>
        </xdr:cNvPr>
        <xdr:cNvSpPr txBox="1">
          <a:spLocks noChangeArrowheads="1"/>
        </xdr:cNvSpPr>
      </xdr:nvSpPr>
      <xdr:spPr bwMode="auto">
        <a:xfrm>
          <a:off x="135540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184" name="Text Box 20">
          <a:extLst>
            <a:ext uri="{FF2B5EF4-FFF2-40B4-BE49-F238E27FC236}">
              <a16:creationId xmlns:a16="http://schemas.microsoft.com/office/drawing/2014/main" id="{00000000-0008-0000-0C00-0000B800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185" name="Text Box 21">
          <a:extLst>
            <a:ext uri="{FF2B5EF4-FFF2-40B4-BE49-F238E27FC236}">
              <a16:creationId xmlns:a16="http://schemas.microsoft.com/office/drawing/2014/main" id="{00000000-0008-0000-0C00-0000B900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186" name="Text Box 22">
          <a:extLst>
            <a:ext uri="{FF2B5EF4-FFF2-40B4-BE49-F238E27FC236}">
              <a16:creationId xmlns:a16="http://schemas.microsoft.com/office/drawing/2014/main" id="{00000000-0008-0000-0C00-0000BA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187" name="Text Box 23">
          <a:extLst>
            <a:ext uri="{FF2B5EF4-FFF2-40B4-BE49-F238E27FC236}">
              <a16:creationId xmlns:a16="http://schemas.microsoft.com/office/drawing/2014/main" id="{00000000-0008-0000-0C00-0000BB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188" name="Text Box 24">
          <a:extLst>
            <a:ext uri="{FF2B5EF4-FFF2-40B4-BE49-F238E27FC236}">
              <a16:creationId xmlns:a16="http://schemas.microsoft.com/office/drawing/2014/main" id="{00000000-0008-0000-0C00-0000BC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189" name="Text Box 25">
          <a:extLst>
            <a:ext uri="{FF2B5EF4-FFF2-40B4-BE49-F238E27FC236}">
              <a16:creationId xmlns:a16="http://schemas.microsoft.com/office/drawing/2014/main" id="{00000000-0008-0000-0C00-0000BD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190" name="Text Box 26">
          <a:extLst>
            <a:ext uri="{FF2B5EF4-FFF2-40B4-BE49-F238E27FC236}">
              <a16:creationId xmlns:a16="http://schemas.microsoft.com/office/drawing/2014/main" id="{00000000-0008-0000-0C00-0000BE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191" name="Text Box 27">
          <a:extLst>
            <a:ext uri="{FF2B5EF4-FFF2-40B4-BE49-F238E27FC236}">
              <a16:creationId xmlns:a16="http://schemas.microsoft.com/office/drawing/2014/main" id="{00000000-0008-0000-0C00-0000BF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192" name="Text Box 28">
          <a:extLst>
            <a:ext uri="{FF2B5EF4-FFF2-40B4-BE49-F238E27FC236}">
              <a16:creationId xmlns:a16="http://schemas.microsoft.com/office/drawing/2014/main" id="{00000000-0008-0000-0C00-0000C0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193" name="Text Box 29">
          <a:extLst>
            <a:ext uri="{FF2B5EF4-FFF2-40B4-BE49-F238E27FC236}">
              <a16:creationId xmlns:a16="http://schemas.microsoft.com/office/drawing/2014/main" id="{00000000-0008-0000-0C00-0000C1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194" name="Text Box 30">
          <a:extLst>
            <a:ext uri="{FF2B5EF4-FFF2-40B4-BE49-F238E27FC236}">
              <a16:creationId xmlns:a16="http://schemas.microsoft.com/office/drawing/2014/main" id="{00000000-0008-0000-0C00-0000C2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195" name="Text Box 31">
          <a:extLst>
            <a:ext uri="{FF2B5EF4-FFF2-40B4-BE49-F238E27FC236}">
              <a16:creationId xmlns:a16="http://schemas.microsoft.com/office/drawing/2014/main" id="{00000000-0008-0000-0C00-0000C3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196" name="Text Box 32">
          <a:extLst>
            <a:ext uri="{FF2B5EF4-FFF2-40B4-BE49-F238E27FC236}">
              <a16:creationId xmlns:a16="http://schemas.microsoft.com/office/drawing/2014/main" id="{00000000-0008-0000-0C00-0000C4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197" name="Text Box 33">
          <a:extLst>
            <a:ext uri="{FF2B5EF4-FFF2-40B4-BE49-F238E27FC236}">
              <a16:creationId xmlns:a16="http://schemas.microsoft.com/office/drawing/2014/main" id="{00000000-0008-0000-0C00-0000C5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198" name="Text Box 34">
          <a:extLst>
            <a:ext uri="{FF2B5EF4-FFF2-40B4-BE49-F238E27FC236}">
              <a16:creationId xmlns:a16="http://schemas.microsoft.com/office/drawing/2014/main" id="{00000000-0008-0000-0C00-0000C6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199" name="Text Box 35">
          <a:extLst>
            <a:ext uri="{FF2B5EF4-FFF2-40B4-BE49-F238E27FC236}">
              <a16:creationId xmlns:a16="http://schemas.microsoft.com/office/drawing/2014/main" id="{00000000-0008-0000-0C00-0000C7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200" name="Text Box 12">
          <a:extLst>
            <a:ext uri="{FF2B5EF4-FFF2-40B4-BE49-F238E27FC236}">
              <a16:creationId xmlns:a16="http://schemas.microsoft.com/office/drawing/2014/main" id="{00000000-0008-0000-0C00-0000C8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201" name="Text Box 13">
          <a:extLst>
            <a:ext uri="{FF2B5EF4-FFF2-40B4-BE49-F238E27FC236}">
              <a16:creationId xmlns:a16="http://schemas.microsoft.com/office/drawing/2014/main" id="{00000000-0008-0000-0C00-0000C9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02" name="Text Box 20">
          <a:extLst>
            <a:ext uri="{FF2B5EF4-FFF2-40B4-BE49-F238E27FC236}">
              <a16:creationId xmlns:a16="http://schemas.microsoft.com/office/drawing/2014/main" id="{00000000-0008-0000-0C00-0000CA00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03" name="Text Box 21">
          <a:extLst>
            <a:ext uri="{FF2B5EF4-FFF2-40B4-BE49-F238E27FC236}">
              <a16:creationId xmlns:a16="http://schemas.microsoft.com/office/drawing/2014/main" id="{00000000-0008-0000-0C00-0000CB00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204" name="Text Box 22">
          <a:extLst>
            <a:ext uri="{FF2B5EF4-FFF2-40B4-BE49-F238E27FC236}">
              <a16:creationId xmlns:a16="http://schemas.microsoft.com/office/drawing/2014/main" id="{00000000-0008-0000-0C00-0000CC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205" name="Text Box 23">
          <a:extLst>
            <a:ext uri="{FF2B5EF4-FFF2-40B4-BE49-F238E27FC236}">
              <a16:creationId xmlns:a16="http://schemas.microsoft.com/office/drawing/2014/main" id="{00000000-0008-0000-0C00-0000CD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206" name="Text Box 24">
          <a:extLst>
            <a:ext uri="{FF2B5EF4-FFF2-40B4-BE49-F238E27FC236}">
              <a16:creationId xmlns:a16="http://schemas.microsoft.com/office/drawing/2014/main" id="{00000000-0008-0000-0C00-0000CE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207" name="Text Box 25">
          <a:extLst>
            <a:ext uri="{FF2B5EF4-FFF2-40B4-BE49-F238E27FC236}">
              <a16:creationId xmlns:a16="http://schemas.microsoft.com/office/drawing/2014/main" id="{00000000-0008-0000-0C00-0000CF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208" name="Text Box 26">
          <a:extLst>
            <a:ext uri="{FF2B5EF4-FFF2-40B4-BE49-F238E27FC236}">
              <a16:creationId xmlns:a16="http://schemas.microsoft.com/office/drawing/2014/main" id="{00000000-0008-0000-0C00-0000D0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209" name="Text Box 27">
          <a:extLst>
            <a:ext uri="{FF2B5EF4-FFF2-40B4-BE49-F238E27FC236}">
              <a16:creationId xmlns:a16="http://schemas.microsoft.com/office/drawing/2014/main" id="{00000000-0008-0000-0C00-0000D1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210" name="Text Box 28">
          <a:extLst>
            <a:ext uri="{FF2B5EF4-FFF2-40B4-BE49-F238E27FC236}">
              <a16:creationId xmlns:a16="http://schemas.microsoft.com/office/drawing/2014/main" id="{00000000-0008-0000-0C00-0000D2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211" name="Text Box 29">
          <a:extLst>
            <a:ext uri="{FF2B5EF4-FFF2-40B4-BE49-F238E27FC236}">
              <a16:creationId xmlns:a16="http://schemas.microsoft.com/office/drawing/2014/main" id="{00000000-0008-0000-0C00-0000D300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212" name="Text Box 30">
          <a:extLst>
            <a:ext uri="{FF2B5EF4-FFF2-40B4-BE49-F238E27FC236}">
              <a16:creationId xmlns:a16="http://schemas.microsoft.com/office/drawing/2014/main" id="{00000000-0008-0000-0C00-0000D4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213" name="Text Box 31">
          <a:extLst>
            <a:ext uri="{FF2B5EF4-FFF2-40B4-BE49-F238E27FC236}">
              <a16:creationId xmlns:a16="http://schemas.microsoft.com/office/drawing/2014/main" id="{00000000-0008-0000-0C00-0000D500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214" name="Text Box 32">
          <a:extLst>
            <a:ext uri="{FF2B5EF4-FFF2-40B4-BE49-F238E27FC236}">
              <a16:creationId xmlns:a16="http://schemas.microsoft.com/office/drawing/2014/main" id="{00000000-0008-0000-0C00-0000D6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215" name="Text Box 33">
          <a:extLst>
            <a:ext uri="{FF2B5EF4-FFF2-40B4-BE49-F238E27FC236}">
              <a16:creationId xmlns:a16="http://schemas.microsoft.com/office/drawing/2014/main" id="{00000000-0008-0000-0C00-0000D700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216" name="Text Box 34">
          <a:extLst>
            <a:ext uri="{FF2B5EF4-FFF2-40B4-BE49-F238E27FC236}">
              <a16:creationId xmlns:a16="http://schemas.microsoft.com/office/drawing/2014/main" id="{00000000-0008-0000-0C00-0000D8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19050</xdr:rowOff>
    </xdr:from>
    <xdr:to>
      <xdr:col>29</xdr:col>
      <xdr:colOff>0</xdr:colOff>
      <xdr:row>3</xdr:row>
      <xdr:rowOff>257175</xdr:rowOff>
    </xdr:to>
    <xdr:sp macro="" textlink="">
      <xdr:nvSpPr>
        <xdr:cNvPr id="217" name="Text Box 35">
          <a:extLst>
            <a:ext uri="{FF2B5EF4-FFF2-40B4-BE49-F238E27FC236}">
              <a16:creationId xmlns:a16="http://schemas.microsoft.com/office/drawing/2014/main" id="{00000000-0008-0000-0C00-0000D9000000}"/>
            </a:ext>
          </a:extLst>
        </xdr:cNvPr>
        <xdr:cNvSpPr txBox="1">
          <a:spLocks noChangeArrowheads="1"/>
        </xdr:cNvSpPr>
      </xdr:nvSpPr>
      <xdr:spPr bwMode="auto">
        <a:xfrm>
          <a:off x="230886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18" name="Text Box 1">
          <a:extLst>
            <a:ext uri="{FF2B5EF4-FFF2-40B4-BE49-F238E27FC236}">
              <a16:creationId xmlns:a16="http://schemas.microsoft.com/office/drawing/2014/main" id="{00000000-0008-0000-0C00-0000DA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19" name="Text Box 2">
          <a:extLst>
            <a:ext uri="{FF2B5EF4-FFF2-40B4-BE49-F238E27FC236}">
              <a16:creationId xmlns:a16="http://schemas.microsoft.com/office/drawing/2014/main" id="{00000000-0008-0000-0C00-0000DB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20" name="Text Box 3">
          <a:extLst>
            <a:ext uri="{FF2B5EF4-FFF2-40B4-BE49-F238E27FC236}">
              <a16:creationId xmlns:a16="http://schemas.microsoft.com/office/drawing/2014/main" id="{00000000-0008-0000-0C00-0000DC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21" name="Text Box 4">
          <a:extLst>
            <a:ext uri="{FF2B5EF4-FFF2-40B4-BE49-F238E27FC236}">
              <a16:creationId xmlns:a16="http://schemas.microsoft.com/office/drawing/2014/main" id="{00000000-0008-0000-0C00-0000DD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22" name="Text Box 5">
          <a:extLst>
            <a:ext uri="{FF2B5EF4-FFF2-40B4-BE49-F238E27FC236}">
              <a16:creationId xmlns:a16="http://schemas.microsoft.com/office/drawing/2014/main" id="{00000000-0008-0000-0C00-0000DE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223" name="Text Box 6">
          <a:extLst>
            <a:ext uri="{FF2B5EF4-FFF2-40B4-BE49-F238E27FC236}">
              <a16:creationId xmlns:a16="http://schemas.microsoft.com/office/drawing/2014/main" id="{00000000-0008-0000-0C00-0000DF000000}"/>
            </a:ext>
          </a:extLst>
        </xdr:cNvPr>
        <xdr:cNvSpPr txBox="1">
          <a:spLocks noChangeArrowheads="1"/>
        </xdr:cNvSpPr>
      </xdr:nvSpPr>
      <xdr:spPr bwMode="auto">
        <a:xfrm>
          <a:off x="230886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24" name="Text Box 7">
          <a:extLst>
            <a:ext uri="{FF2B5EF4-FFF2-40B4-BE49-F238E27FC236}">
              <a16:creationId xmlns:a16="http://schemas.microsoft.com/office/drawing/2014/main" id="{00000000-0008-0000-0C00-0000E0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25" name="Text Box 8">
          <a:extLst>
            <a:ext uri="{FF2B5EF4-FFF2-40B4-BE49-F238E27FC236}">
              <a16:creationId xmlns:a16="http://schemas.microsoft.com/office/drawing/2014/main" id="{00000000-0008-0000-0C00-0000E1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26" name="Text Box 10">
          <a:extLst>
            <a:ext uri="{FF2B5EF4-FFF2-40B4-BE49-F238E27FC236}">
              <a16:creationId xmlns:a16="http://schemas.microsoft.com/office/drawing/2014/main" id="{00000000-0008-0000-0C00-0000E2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27" name="Text Box 11">
          <a:extLst>
            <a:ext uri="{FF2B5EF4-FFF2-40B4-BE49-F238E27FC236}">
              <a16:creationId xmlns:a16="http://schemas.microsoft.com/office/drawing/2014/main" id="{00000000-0008-0000-0C00-0000E3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228" name="Text Box 12">
          <a:extLst>
            <a:ext uri="{FF2B5EF4-FFF2-40B4-BE49-F238E27FC236}">
              <a16:creationId xmlns:a16="http://schemas.microsoft.com/office/drawing/2014/main" id="{00000000-0008-0000-0C00-0000E400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229" name="Text Box 13">
          <a:extLst>
            <a:ext uri="{FF2B5EF4-FFF2-40B4-BE49-F238E27FC236}">
              <a16:creationId xmlns:a16="http://schemas.microsoft.com/office/drawing/2014/main" id="{00000000-0008-0000-0C00-0000E500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230" name="Text Box 14">
          <a:extLst>
            <a:ext uri="{FF2B5EF4-FFF2-40B4-BE49-F238E27FC236}">
              <a16:creationId xmlns:a16="http://schemas.microsoft.com/office/drawing/2014/main" id="{00000000-0008-0000-0C00-0000E600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231" name="Text Box 15">
          <a:extLst>
            <a:ext uri="{FF2B5EF4-FFF2-40B4-BE49-F238E27FC236}">
              <a16:creationId xmlns:a16="http://schemas.microsoft.com/office/drawing/2014/main" id="{00000000-0008-0000-0C00-0000E700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232" name="Text Box 16">
          <a:extLst>
            <a:ext uri="{FF2B5EF4-FFF2-40B4-BE49-F238E27FC236}">
              <a16:creationId xmlns:a16="http://schemas.microsoft.com/office/drawing/2014/main" id="{00000000-0008-0000-0C00-0000E800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233" name="Text Box 17">
          <a:extLst>
            <a:ext uri="{FF2B5EF4-FFF2-40B4-BE49-F238E27FC236}">
              <a16:creationId xmlns:a16="http://schemas.microsoft.com/office/drawing/2014/main" id="{00000000-0008-0000-0C00-0000E900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234" name="Text Box 18">
          <a:extLst>
            <a:ext uri="{FF2B5EF4-FFF2-40B4-BE49-F238E27FC236}">
              <a16:creationId xmlns:a16="http://schemas.microsoft.com/office/drawing/2014/main" id="{00000000-0008-0000-0C00-0000EA00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235" name="Text Box 19">
          <a:extLst>
            <a:ext uri="{FF2B5EF4-FFF2-40B4-BE49-F238E27FC236}">
              <a16:creationId xmlns:a16="http://schemas.microsoft.com/office/drawing/2014/main" id="{00000000-0008-0000-0C00-0000EB000000}"/>
            </a:ext>
          </a:extLst>
        </xdr:cNvPr>
        <xdr:cNvSpPr txBox="1">
          <a:spLocks noChangeArrowheads="1"/>
        </xdr:cNvSpPr>
      </xdr:nvSpPr>
      <xdr:spPr bwMode="auto">
        <a:xfrm>
          <a:off x="230886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36" name="Text Box 1">
          <a:extLst>
            <a:ext uri="{FF2B5EF4-FFF2-40B4-BE49-F238E27FC236}">
              <a16:creationId xmlns:a16="http://schemas.microsoft.com/office/drawing/2014/main" id="{00000000-0008-0000-0C00-0000EC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37" name="Text Box 2">
          <a:extLst>
            <a:ext uri="{FF2B5EF4-FFF2-40B4-BE49-F238E27FC236}">
              <a16:creationId xmlns:a16="http://schemas.microsoft.com/office/drawing/2014/main" id="{00000000-0008-0000-0C00-0000ED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38" name="Text Box 3">
          <a:extLst>
            <a:ext uri="{FF2B5EF4-FFF2-40B4-BE49-F238E27FC236}">
              <a16:creationId xmlns:a16="http://schemas.microsoft.com/office/drawing/2014/main" id="{00000000-0008-0000-0C00-0000EE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39" name="Text Box 4">
          <a:extLst>
            <a:ext uri="{FF2B5EF4-FFF2-40B4-BE49-F238E27FC236}">
              <a16:creationId xmlns:a16="http://schemas.microsoft.com/office/drawing/2014/main" id="{00000000-0008-0000-0C00-0000EF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40" name="Text Box 5">
          <a:extLst>
            <a:ext uri="{FF2B5EF4-FFF2-40B4-BE49-F238E27FC236}">
              <a16:creationId xmlns:a16="http://schemas.microsoft.com/office/drawing/2014/main" id="{00000000-0008-0000-0C00-0000F0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241" name="Text Box 6">
          <a:extLst>
            <a:ext uri="{FF2B5EF4-FFF2-40B4-BE49-F238E27FC236}">
              <a16:creationId xmlns:a16="http://schemas.microsoft.com/office/drawing/2014/main" id="{00000000-0008-0000-0C00-0000F1000000}"/>
            </a:ext>
          </a:extLst>
        </xdr:cNvPr>
        <xdr:cNvSpPr txBox="1">
          <a:spLocks noChangeArrowheads="1"/>
        </xdr:cNvSpPr>
      </xdr:nvSpPr>
      <xdr:spPr bwMode="auto">
        <a:xfrm>
          <a:off x="230886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42" name="Text Box 7">
          <a:extLst>
            <a:ext uri="{FF2B5EF4-FFF2-40B4-BE49-F238E27FC236}">
              <a16:creationId xmlns:a16="http://schemas.microsoft.com/office/drawing/2014/main" id="{00000000-0008-0000-0C00-0000F2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43" name="Text Box 8">
          <a:extLst>
            <a:ext uri="{FF2B5EF4-FFF2-40B4-BE49-F238E27FC236}">
              <a16:creationId xmlns:a16="http://schemas.microsoft.com/office/drawing/2014/main" id="{00000000-0008-0000-0C00-0000F3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44" name="Text Box 10">
          <a:extLst>
            <a:ext uri="{FF2B5EF4-FFF2-40B4-BE49-F238E27FC236}">
              <a16:creationId xmlns:a16="http://schemas.microsoft.com/office/drawing/2014/main" id="{00000000-0008-0000-0C00-0000F4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16</xdr:col>
      <xdr:colOff>0</xdr:colOff>
      <xdr:row>3</xdr:row>
      <xdr:rowOff>10737</xdr:rowOff>
    </xdr:from>
    <xdr:to>
      <xdr:col>16</xdr:col>
      <xdr:colOff>0</xdr:colOff>
      <xdr:row>3</xdr:row>
      <xdr:rowOff>181184</xdr:rowOff>
    </xdr:to>
    <xdr:sp macro="" textlink="">
      <xdr:nvSpPr>
        <xdr:cNvPr id="245" name="Text Box 11">
          <a:extLst>
            <a:ext uri="{FF2B5EF4-FFF2-40B4-BE49-F238E27FC236}">
              <a16:creationId xmlns:a16="http://schemas.microsoft.com/office/drawing/2014/main" id="{00000000-0008-0000-0C00-0000F5000000}"/>
            </a:ext>
          </a:extLst>
        </xdr:cNvPr>
        <xdr:cNvSpPr txBox="1">
          <a:spLocks noChangeArrowheads="1"/>
        </xdr:cNvSpPr>
      </xdr:nvSpPr>
      <xdr:spPr bwMode="auto">
        <a:xfrm>
          <a:off x="135540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246" name="Text Box 12">
          <a:extLst>
            <a:ext uri="{FF2B5EF4-FFF2-40B4-BE49-F238E27FC236}">
              <a16:creationId xmlns:a16="http://schemas.microsoft.com/office/drawing/2014/main" id="{00000000-0008-0000-0C00-0000F600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247" name="Text Box 13">
          <a:extLst>
            <a:ext uri="{FF2B5EF4-FFF2-40B4-BE49-F238E27FC236}">
              <a16:creationId xmlns:a16="http://schemas.microsoft.com/office/drawing/2014/main" id="{00000000-0008-0000-0C00-0000F700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248" name="Text Box 14">
          <a:extLst>
            <a:ext uri="{FF2B5EF4-FFF2-40B4-BE49-F238E27FC236}">
              <a16:creationId xmlns:a16="http://schemas.microsoft.com/office/drawing/2014/main" id="{00000000-0008-0000-0C00-0000F800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249" name="Text Box 15">
          <a:extLst>
            <a:ext uri="{FF2B5EF4-FFF2-40B4-BE49-F238E27FC236}">
              <a16:creationId xmlns:a16="http://schemas.microsoft.com/office/drawing/2014/main" id="{00000000-0008-0000-0C00-0000F900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250" name="Text Box 16">
          <a:extLst>
            <a:ext uri="{FF2B5EF4-FFF2-40B4-BE49-F238E27FC236}">
              <a16:creationId xmlns:a16="http://schemas.microsoft.com/office/drawing/2014/main" id="{00000000-0008-0000-0C00-0000FA00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251" name="Text Box 17">
          <a:extLst>
            <a:ext uri="{FF2B5EF4-FFF2-40B4-BE49-F238E27FC236}">
              <a16:creationId xmlns:a16="http://schemas.microsoft.com/office/drawing/2014/main" id="{00000000-0008-0000-0C00-0000FB00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252" name="Text Box 18">
          <a:extLst>
            <a:ext uri="{FF2B5EF4-FFF2-40B4-BE49-F238E27FC236}">
              <a16:creationId xmlns:a16="http://schemas.microsoft.com/office/drawing/2014/main" id="{00000000-0008-0000-0C00-0000FC00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253" name="Text Box 19">
          <a:extLst>
            <a:ext uri="{FF2B5EF4-FFF2-40B4-BE49-F238E27FC236}">
              <a16:creationId xmlns:a16="http://schemas.microsoft.com/office/drawing/2014/main" id="{00000000-0008-0000-0C00-0000FD000000}"/>
            </a:ext>
          </a:extLst>
        </xdr:cNvPr>
        <xdr:cNvSpPr txBox="1">
          <a:spLocks noChangeArrowheads="1"/>
        </xdr:cNvSpPr>
      </xdr:nvSpPr>
      <xdr:spPr bwMode="auto">
        <a:xfrm>
          <a:off x="230886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254" name="Text Box 12">
          <a:extLst>
            <a:ext uri="{FF2B5EF4-FFF2-40B4-BE49-F238E27FC236}">
              <a16:creationId xmlns:a16="http://schemas.microsoft.com/office/drawing/2014/main" id="{00000000-0008-0000-0C00-0000FE00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255" name="Text Box 12">
          <a:extLst>
            <a:ext uri="{FF2B5EF4-FFF2-40B4-BE49-F238E27FC236}">
              <a16:creationId xmlns:a16="http://schemas.microsoft.com/office/drawing/2014/main" id="{00000000-0008-0000-0C00-0000FF00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256" name="Text Box 12">
          <a:extLst>
            <a:ext uri="{FF2B5EF4-FFF2-40B4-BE49-F238E27FC236}">
              <a16:creationId xmlns:a16="http://schemas.microsoft.com/office/drawing/2014/main" id="{00000000-0008-0000-0C00-000000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257" name="Text Box 12">
          <a:extLst>
            <a:ext uri="{FF2B5EF4-FFF2-40B4-BE49-F238E27FC236}">
              <a16:creationId xmlns:a16="http://schemas.microsoft.com/office/drawing/2014/main" id="{00000000-0008-0000-0C00-000001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258" name="Text Box 12">
          <a:extLst>
            <a:ext uri="{FF2B5EF4-FFF2-40B4-BE49-F238E27FC236}">
              <a16:creationId xmlns:a16="http://schemas.microsoft.com/office/drawing/2014/main" id="{00000000-0008-0000-0C00-00000201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259" name="Text Box 12">
          <a:extLst>
            <a:ext uri="{FF2B5EF4-FFF2-40B4-BE49-F238E27FC236}">
              <a16:creationId xmlns:a16="http://schemas.microsoft.com/office/drawing/2014/main" id="{00000000-0008-0000-0C00-00000301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260" name="Text Box 12">
          <a:extLst>
            <a:ext uri="{FF2B5EF4-FFF2-40B4-BE49-F238E27FC236}">
              <a16:creationId xmlns:a16="http://schemas.microsoft.com/office/drawing/2014/main" id="{00000000-0008-0000-0C00-000004010000}"/>
            </a:ext>
          </a:extLst>
        </xdr:cNvPr>
        <xdr:cNvSpPr txBox="1">
          <a:spLocks noChangeArrowheads="1"/>
        </xdr:cNvSpPr>
      </xdr:nvSpPr>
      <xdr:spPr bwMode="auto">
        <a:xfrm>
          <a:off x="230886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29</xdr:col>
      <xdr:colOff>0</xdr:colOff>
      <xdr:row>3</xdr:row>
      <xdr:rowOff>10737</xdr:rowOff>
    </xdr:from>
    <xdr:to>
      <xdr:col>29</xdr:col>
      <xdr:colOff>0</xdr:colOff>
      <xdr:row>3</xdr:row>
      <xdr:rowOff>181184</xdr:rowOff>
    </xdr:to>
    <xdr:sp macro="" textlink="">
      <xdr:nvSpPr>
        <xdr:cNvPr id="261" name="Text Box 12">
          <a:extLst>
            <a:ext uri="{FF2B5EF4-FFF2-40B4-BE49-F238E27FC236}">
              <a16:creationId xmlns:a16="http://schemas.microsoft.com/office/drawing/2014/main" id="{00000000-0008-0000-0C00-000005010000}"/>
            </a:ext>
          </a:extLst>
        </xdr:cNvPr>
        <xdr:cNvSpPr txBox="1">
          <a:spLocks noChangeArrowheads="1"/>
        </xdr:cNvSpPr>
      </xdr:nvSpPr>
      <xdr:spPr bwMode="auto">
        <a:xfrm>
          <a:off x="230886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62" name="Text Box 22">
          <a:extLst>
            <a:ext uri="{FF2B5EF4-FFF2-40B4-BE49-F238E27FC236}">
              <a16:creationId xmlns:a16="http://schemas.microsoft.com/office/drawing/2014/main" id="{00000000-0008-0000-0C00-000006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63" name="Text Box 23">
          <a:extLst>
            <a:ext uri="{FF2B5EF4-FFF2-40B4-BE49-F238E27FC236}">
              <a16:creationId xmlns:a16="http://schemas.microsoft.com/office/drawing/2014/main" id="{00000000-0008-0000-0C00-000007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64" name="Text Box 28">
          <a:extLst>
            <a:ext uri="{FF2B5EF4-FFF2-40B4-BE49-F238E27FC236}">
              <a16:creationId xmlns:a16="http://schemas.microsoft.com/office/drawing/2014/main" id="{00000000-0008-0000-0C00-000008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65" name="Text Box 29">
          <a:extLst>
            <a:ext uri="{FF2B5EF4-FFF2-40B4-BE49-F238E27FC236}">
              <a16:creationId xmlns:a16="http://schemas.microsoft.com/office/drawing/2014/main" id="{00000000-0008-0000-0C00-000009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66" name="Text Box 22">
          <a:extLst>
            <a:ext uri="{FF2B5EF4-FFF2-40B4-BE49-F238E27FC236}">
              <a16:creationId xmlns:a16="http://schemas.microsoft.com/office/drawing/2014/main" id="{00000000-0008-0000-0C00-00000A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67" name="Text Box 23">
          <a:extLst>
            <a:ext uri="{FF2B5EF4-FFF2-40B4-BE49-F238E27FC236}">
              <a16:creationId xmlns:a16="http://schemas.microsoft.com/office/drawing/2014/main" id="{00000000-0008-0000-0C00-00000B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68" name="Text Box 28">
          <a:extLst>
            <a:ext uri="{FF2B5EF4-FFF2-40B4-BE49-F238E27FC236}">
              <a16:creationId xmlns:a16="http://schemas.microsoft.com/office/drawing/2014/main" id="{00000000-0008-0000-0C00-00000C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69" name="Text Box 29">
          <a:extLst>
            <a:ext uri="{FF2B5EF4-FFF2-40B4-BE49-F238E27FC236}">
              <a16:creationId xmlns:a16="http://schemas.microsoft.com/office/drawing/2014/main" id="{00000000-0008-0000-0C00-00000D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70" name="Text Box 22">
          <a:extLst>
            <a:ext uri="{FF2B5EF4-FFF2-40B4-BE49-F238E27FC236}">
              <a16:creationId xmlns:a16="http://schemas.microsoft.com/office/drawing/2014/main" id="{00000000-0008-0000-0C00-00000E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71" name="Text Box 23">
          <a:extLst>
            <a:ext uri="{FF2B5EF4-FFF2-40B4-BE49-F238E27FC236}">
              <a16:creationId xmlns:a16="http://schemas.microsoft.com/office/drawing/2014/main" id="{00000000-0008-0000-0C00-00000F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72" name="Text Box 28">
          <a:extLst>
            <a:ext uri="{FF2B5EF4-FFF2-40B4-BE49-F238E27FC236}">
              <a16:creationId xmlns:a16="http://schemas.microsoft.com/office/drawing/2014/main" id="{00000000-0008-0000-0C00-000010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73" name="Text Box 29">
          <a:extLst>
            <a:ext uri="{FF2B5EF4-FFF2-40B4-BE49-F238E27FC236}">
              <a16:creationId xmlns:a16="http://schemas.microsoft.com/office/drawing/2014/main" id="{00000000-0008-0000-0C00-000011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274" name="Text Box 13">
          <a:extLst>
            <a:ext uri="{FF2B5EF4-FFF2-40B4-BE49-F238E27FC236}">
              <a16:creationId xmlns:a16="http://schemas.microsoft.com/office/drawing/2014/main" id="{00000000-0008-0000-0C00-000012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275" name="Text Box 16">
          <a:extLst>
            <a:ext uri="{FF2B5EF4-FFF2-40B4-BE49-F238E27FC236}">
              <a16:creationId xmlns:a16="http://schemas.microsoft.com/office/drawing/2014/main" id="{00000000-0008-0000-0C00-000013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276" name="Text Box 13">
          <a:extLst>
            <a:ext uri="{FF2B5EF4-FFF2-40B4-BE49-F238E27FC236}">
              <a16:creationId xmlns:a16="http://schemas.microsoft.com/office/drawing/2014/main" id="{00000000-0008-0000-0C00-000014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277" name="Text Box 16">
          <a:extLst>
            <a:ext uri="{FF2B5EF4-FFF2-40B4-BE49-F238E27FC236}">
              <a16:creationId xmlns:a16="http://schemas.microsoft.com/office/drawing/2014/main" id="{00000000-0008-0000-0C00-000015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278" name="Text Box 12">
          <a:extLst>
            <a:ext uri="{FF2B5EF4-FFF2-40B4-BE49-F238E27FC236}">
              <a16:creationId xmlns:a16="http://schemas.microsoft.com/office/drawing/2014/main" id="{00000000-0008-0000-0C00-000016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279" name="Text Box 12">
          <a:extLst>
            <a:ext uri="{FF2B5EF4-FFF2-40B4-BE49-F238E27FC236}">
              <a16:creationId xmlns:a16="http://schemas.microsoft.com/office/drawing/2014/main" id="{00000000-0008-0000-0C00-000017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80" name="Text Box 22">
          <a:extLst>
            <a:ext uri="{FF2B5EF4-FFF2-40B4-BE49-F238E27FC236}">
              <a16:creationId xmlns:a16="http://schemas.microsoft.com/office/drawing/2014/main" id="{00000000-0008-0000-0C00-000018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81" name="Text Box 23">
          <a:extLst>
            <a:ext uri="{FF2B5EF4-FFF2-40B4-BE49-F238E27FC236}">
              <a16:creationId xmlns:a16="http://schemas.microsoft.com/office/drawing/2014/main" id="{00000000-0008-0000-0C00-000019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82" name="Text Box 28">
          <a:extLst>
            <a:ext uri="{FF2B5EF4-FFF2-40B4-BE49-F238E27FC236}">
              <a16:creationId xmlns:a16="http://schemas.microsoft.com/office/drawing/2014/main" id="{00000000-0008-0000-0C00-00001A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83" name="Text Box 29">
          <a:extLst>
            <a:ext uri="{FF2B5EF4-FFF2-40B4-BE49-F238E27FC236}">
              <a16:creationId xmlns:a16="http://schemas.microsoft.com/office/drawing/2014/main" id="{00000000-0008-0000-0C00-00001B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84" name="Text Box 22">
          <a:extLst>
            <a:ext uri="{FF2B5EF4-FFF2-40B4-BE49-F238E27FC236}">
              <a16:creationId xmlns:a16="http://schemas.microsoft.com/office/drawing/2014/main" id="{00000000-0008-0000-0C00-00001C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85" name="Text Box 23">
          <a:extLst>
            <a:ext uri="{FF2B5EF4-FFF2-40B4-BE49-F238E27FC236}">
              <a16:creationId xmlns:a16="http://schemas.microsoft.com/office/drawing/2014/main" id="{00000000-0008-0000-0C00-00001D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86" name="Text Box 28">
          <a:extLst>
            <a:ext uri="{FF2B5EF4-FFF2-40B4-BE49-F238E27FC236}">
              <a16:creationId xmlns:a16="http://schemas.microsoft.com/office/drawing/2014/main" id="{00000000-0008-0000-0C00-00001E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87" name="Text Box 29">
          <a:extLst>
            <a:ext uri="{FF2B5EF4-FFF2-40B4-BE49-F238E27FC236}">
              <a16:creationId xmlns:a16="http://schemas.microsoft.com/office/drawing/2014/main" id="{00000000-0008-0000-0C00-00001F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88" name="Text Box 22">
          <a:extLst>
            <a:ext uri="{FF2B5EF4-FFF2-40B4-BE49-F238E27FC236}">
              <a16:creationId xmlns:a16="http://schemas.microsoft.com/office/drawing/2014/main" id="{00000000-0008-0000-0C00-000020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89" name="Text Box 23">
          <a:extLst>
            <a:ext uri="{FF2B5EF4-FFF2-40B4-BE49-F238E27FC236}">
              <a16:creationId xmlns:a16="http://schemas.microsoft.com/office/drawing/2014/main" id="{00000000-0008-0000-0C00-000021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90" name="Text Box 28">
          <a:extLst>
            <a:ext uri="{FF2B5EF4-FFF2-40B4-BE49-F238E27FC236}">
              <a16:creationId xmlns:a16="http://schemas.microsoft.com/office/drawing/2014/main" id="{00000000-0008-0000-0C00-000022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91" name="Text Box 29">
          <a:extLst>
            <a:ext uri="{FF2B5EF4-FFF2-40B4-BE49-F238E27FC236}">
              <a16:creationId xmlns:a16="http://schemas.microsoft.com/office/drawing/2014/main" id="{00000000-0008-0000-0C00-000023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292" name="Text Box 13">
          <a:extLst>
            <a:ext uri="{FF2B5EF4-FFF2-40B4-BE49-F238E27FC236}">
              <a16:creationId xmlns:a16="http://schemas.microsoft.com/office/drawing/2014/main" id="{00000000-0008-0000-0C00-000024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293" name="Text Box 16">
          <a:extLst>
            <a:ext uri="{FF2B5EF4-FFF2-40B4-BE49-F238E27FC236}">
              <a16:creationId xmlns:a16="http://schemas.microsoft.com/office/drawing/2014/main" id="{00000000-0008-0000-0C00-000025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294" name="Text Box 13">
          <a:extLst>
            <a:ext uri="{FF2B5EF4-FFF2-40B4-BE49-F238E27FC236}">
              <a16:creationId xmlns:a16="http://schemas.microsoft.com/office/drawing/2014/main" id="{00000000-0008-0000-0C00-000026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295" name="Text Box 16">
          <a:extLst>
            <a:ext uri="{FF2B5EF4-FFF2-40B4-BE49-F238E27FC236}">
              <a16:creationId xmlns:a16="http://schemas.microsoft.com/office/drawing/2014/main" id="{00000000-0008-0000-0C00-000027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296" name="Text Box 12">
          <a:extLst>
            <a:ext uri="{FF2B5EF4-FFF2-40B4-BE49-F238E27FC236}">
              <a16:creationId xmlns:a16="http://schemas.microsoft.com/office/drawing/2014/main" id="{00000000-0008-0000-0C00-000028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297" name="Text Box 12">
          <a:extLst>
            <a:ext uri="{FF2B5EF4-FFF2-40B4-BE49-F238E27FC236}">
              <a16:creationId xmlns:a16="http://schemas.microsoft.com/office/drawing/2014/main" id="{00000000-0008-0000-0C00-000029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98" name="Text Box 22">
          <a:extLst>
            <a:ext uri="{FF2B5EF4-FFF2-40B4-BE49-F238E27FC236}">
              <a16:creationId xmlns:a16="http://schemas.microsoft.com/office/drawing/2014/main" id="{00000000-0008-0000-0C00-00002A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299" name="Text Box 23">
          <a:extLst>
            <a:ext uri="{FF2B5EF4-FFF2-40B4-BE49-F238E27FC236}">
              <a16:creationId xmlns:a16="http://schemas.microsoft.com/office/drawing/2014/main" id="{00000000-0008-0000-0C00-00002B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00" name="Text Box 28">
          <a:extLst>
            <a:ext uri="{FF2B5EF4-FFF2-40B4-BE49-F238E27FC236}">
              <a16:creationId xmlns:a16="http://schemas.microsoft.com/office/drawing/2014/main" id="{00000000-0008-0000-0C00-00002C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01" name="Text Box 29">
          <a:extLst>
            <a:ext uri="{FF2B5EF4-FFF2-40B4-BE49-F238E27FC236}">
              <a16:creationId xmlns:a16="http://schemas.microsoft.com/office/drawing/2014/main" id="{00000000-0008-0000-0C00-00002D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02" name="Text Box 22">
          <a:extLst>
            <a:ext uri="{FF2B5EF4-FFF2-40B4-BE49-F238E27FC236}">
              <a16:creationId xmlns:a16="http://schemas.microsoft.com/office/drawing/2014/main" id="{00000000-0008-0000-0C00-00002E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03" name="Text Box 23">
          <a:extLst>
            <a:ext uri="{FF2B5EF4-FFF2-40B4-BE49-F238E27FC236}">
              <a16:creationId xmlns:a16="http://schemas.microsoft.com/office/drawing/2014/main" id="{00000000-0008-0000-0C00-00002F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04" name="Text Box 28">
          <a:extLst>
            <a:ext uri="{FF2B5EF4-FFF2-40B4-BE49-F238E27FC236}">
              <a16:creationId xmlns:a16="http://schemas.microsoft.com/office/drawing/2014/main" id="{00000000-0008-0000-0C00-000030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05" name="Text Box 29">
          <a:extLst>
            <a:ext uri="{FF2B5EF4-FFF2-40B4-BE49-F238E27FC236}">
              <a16:creationId xmlns:a16="http://schemas.microsoft.com/office/drawing/2014/main" id="{00000000-0008-0000-0C00-000031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06" name="Text Box 22">
          <a:extLst>
            <a:ext uri="{FF2B5EF4-FFF2-40B4-BE49-F238E27FC236}">
              <a16:creationId xmlns:a16="http://schemas.microsoft.com/office/drawing/2014/main" id="{00000000-0008-0000-0C00-000032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07" name="Text Box 23">
          <a:extLst>
            <a:ext uri="{FF2B5EF4-FFF2-40B4-BE49-F238E27FC236}">
              <a16:creationId xmlns:a16="http://schemas.microsoft.com/office/drawing/2014/main" id="{00000000-0008-0000-0C00-000033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08" name="Text Box 28">
          <a:extLst>
            <a:ext uri="{FF2B5EF4-FFF2-40B4-BE49-F238E27FC236}">
              <a16:creationId xmlns:a16="http://schemas.microsoft.com/office/drawing/2014/main" id="{00000000-0008-0000-0C00-000034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09" name="Text Box 29">
          <a:extLst>
            <a:ext uri="{FF2B5EF4-FFF2-40B4-BE49-F238E27FC236}">
              <a16:creationId xmlns:a16="http://schemas.microsoft.com/office/drawing/2014/main" id="{00000000-0008-0000-0C00-000035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310" name="Text Box 13">
          <a:extLst>
            <a:ext uri="{FF2B5EF4-FFF2-40B4-BE49-F238E27FC236}">
              <a16:creationId xmlns:a16="http://schemas.microsoft.com/office/drawing/2014/main" id="{00000000-0008-0000-0C00-000036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311" name="Text Box 16">
          <a:extLst>
            <a:ext uri="{FF2B5EF4-FFF2-40B4-BE49-F238E27FC236}">
              <a16:creationId xmlns:a16="http://schemas.microsoft.com/office/drawing/2014/main" id="{00000000-0008-0000-0C00-000037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312" name="Text Box 13">
          <a:extLst>
            <a:ext uri="{FF2B5EF4-FFF2-40B4-BE49-F238E27FC236}">
              <a16:creationId xmlns:a16="http://schemas.microsoft.com/office/drawing/2014/main" id="{00000000-0008-0000-0C00-000038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313" name="Text Box 16">
          <a:extLst>
            <a:ext uri="{FF2B5EF4-FFF2-40B4-BE49-F238E27FC236}">
              <a16:creationId xmlns:a16="http://schemas.microsoft.com/office/drawing/2014/main" id="{00000000-0008-0000-0C00-000039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314" name="Text Box 12">
          <a:extLst>
            <a:ext uri="{FF2B5EF4-FFF2-40B4-BE49-F238E27FC236}">
              <a16:creationId xmlns:a16="http://schemas.microsoft.com/office/drawing/2014/main" id="{00000000-0008-0000-0C00-00003A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315" name="Text Box 12">
          <a:extLst>
            <a:ext uri="{FF2B5EF4-FFF2-40B4-BE49-F238E27FC236}">
              <a16:creationId xmlns:a16="http://schemas.microsoft.com/office/drawing/2014/main" id="{00000000-0008-0000-0C00-00003B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16" name="Text Box 22">
          <a:extLst>
            <a:ext uri="{FF2B5EF4-FFF2-40B4-BE49-F238E27FC236}">
              <a16:creationId xmlns:a16="http://schemas.microsoft.com/office/drawing/2014/main" id="{00000000-0008-0000-0C00-00003C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17" name="Text Box 23">
          <a:extLst>
            <a:ext uri="{FF2B5EF4-FFF2-40B4-BE49-F238E27FC236}">
              <a16:creationId xmlns:a16="http://schemas.microsoft.com/office/drawing/2014/main" id="{00000000-0008-0000-0C00-00003D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18" name="Text Box 28">
          <a:extLst>
            <a:ext uri="{FF2B5EF4-FFF2-40B4-BE49-F238E27FC236}">
              <a16:creationId xmlns:a16="http://schemas.microsoft.com/office/drawing/2014/main" id="{00000000-0008-0000-0C00-00003E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19" name="Text Box 29">
          <a:extLst>
            <a:ext uri="{FF2B5EF4-FFF2-40B4-BE49-F238E27FC236}">
              <a16:creationId xmlns:a16="http://schemas.microsoft.com/office/drawing/2014/main" id="{00000000-0008-0000-0C00-00003F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20" name="Text Box 22">
          <a:extLst>
            <a:ext uri="{FF2B5EF4-FFF2-40B4-BE49-F238E27FC236}">
              <a16:creationId xmlns:a16="http://schemas.microsoft.com/office/drawing/2014/main" id="{00000000-0008-0000-0C00-000040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21" name="Text Box 23">
          <a:extLst>
            <a:ext uri="{FF2B5EF4-FFF2-40B4-BE49-F238E27FC236}">
              <a16:creationId xmlns:a16="http://schemas.microsoft.com/office/drawing/2014/main" id="{00000000-0008-0000-0C00-000041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22" name="Text Box 28">
          <a:extLst>
            <a:ext uri="{FF2B5EF4-FFF2-40B4-BE49-F238E27FC236}">
              <a16:creationId xmlns:a16="http://schemas.microsoft.com/office/drawing/2014/main" id="{00000000-0008-0000-0C00-000042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23" name="Text Box 29">
          <a:extLst>
            <a:ext uri="{FF2B5EF4-FFF2-40B4-BE49-F238E27FC236}">
              <a16:creationId xmlns:a16="http://schemas.microsoft.com/office/drawing/2014/main" id="{00000000-0008-0000-0C00-000043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24" name="Text Box 22">
          <a:extLst>
            <a:ext uri="{FF2B5EF4-FFF2-40B4-BE49-F238E27FC236}">
              <a16:creationId xmlns:a16="http://schemas.microsoft.com/office/drawing/2014/main" id="{00000000-0008-0000-0C00-000044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25" name="Text Box 23">
          <a:extLst>
            <a:ext uri="{FF2B5EF4-FFF2-40B4-BE49-F238E27FC236}">
              <a16:creationId xmlns:a16="http://schemas.microsoft.com/office/drawing/2014/main" id="{00000000-0008-0000-0C00-000045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26" name="Text Box 28">
          <a:extLst>
            <a:ext uri="{FF2B5EF4-FFF2-40B4-BE49-F238E27FC236}">
              <a16:creationId xmlns:a16="http://schemas.microsoft.com/office/drawing/2014/main" id="{00000000-0008-0000-0C00-000046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19050</xdr:rowOff>
    </xdr:from>
    <xdr:to>
      <xdr:col>17</xdr:col>
      <xdr:colOff>0</xdr:colOff>
      <xdr:row>3</xdr:row>
      <xdr:rowOff>257175</xdr:rowOff>
    </xdr:to>
    <xdr:sp macro="" textlink="">
      <xdr:nvSpPr>
        <xdr:cNvPr id="327" name="Text Box 29">
          <a:extLst>
            <a:ext uri="{FF2B5EF4-FFF2-40B4-BE49-F238E27FC236}">
              <a16:creationId xmlns:a16="http://schemas.microsoft.com/office/drawing/2014/main" id="{00000000-0008-0000-0C00-000047010000}"/>
            </a:ext>
          </a:extLst>
        </xdr:cNvPr>
        <xdr:cNvSpPr txBox="1">
          <a:spLocks noChangeArrowheads="1"/>
        </xdr:cNvSpPr>
      </xdr:nvSpPr>
      <xdr:spPr bwMode="auto">
        <a:xfrm>
          <a:off x="142875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328" name="Text Box 13">
          <a:extLst>
            <a:ext uri="{FF2B5EF4-FFF2-40B4-BE49-F238E27FC236}">
              <a16:creationId xmlns:a16="http://schemas.microsoft.com/office/drawing/2014/main" id="{00000000-0008-0000-0C00-000048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329" name="Text Box 16">
          <a:extLst>
            <a:ext uri="{FF2B5EF4-FFF2-40B4-BE49-F238E27FC236}">
              <a16:creationId xmlns:a16="http://schemas.microsoft.com/office/drawing/2014/main" id="{00000000-0008-0000-0C00-000049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330" name="Text Box 13">
          <a:extLst>
            <a:ext uri="{FF2B5EF4-FFF2-40B4-BE49-F238E27FC236}">
              <a16:creationId xmlns:a16="http://schemas.microsoft.com/office/drawing/2014/main" id="{00000000-0008-0000-0C00-00004A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331" name="Text Box 16">
          <a:extLst>
            <a:ext uri="{FF2B5EF4-FFF2-40B4-BE49-F238E27FC236}">
              <a16:creationId xmlns:a16="http://schemas.microsoft.com/office/drawing/2014/main" id="{00000000-0008-0000-0C00-00004B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332" name="Text Box 12">
          <a:extLst>
            <a:ext uri="{FF2B5EF4-FFF2-40B4-BE49-F238E27FC236}">
              <a16:creationId xmlns:a16="http://schemas.microsoft.com/office/drawing/2014/main" id="{00000000-0008-0000-0C00-00004C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17</xdr:col>
      <xdr:colOff>0</xdr:colOff>
      <xdr:row>3</xdr:row>
      <xdr:rowOff>10737</xdr:rowOff>
    </xdr:from>
    <xdr:to>
      <xdr:col>17</xdr:col>
      <xdr:colOff>0</xdr:colOff>
      <xdr:row>3</xdr:row>
      <xdr:rowOff>181184</xdr:rowOff>
    </xdr:to>
    <xdr:sp macro="" textlink="">
      <xdr:nvSpPr>
        <xdr:cNvPr id="333" name="Text Box 12">
          <a:extLst>
            <a:ext uri="{FF2B5EF4-FFF2-40B4-BE49-F238E27FC236}">
              <a16:creationId xmlns:a16="http://schemas.microsoft.com/office/drawing/2014/main" id="{00000000-0008-0000-0C00-00004D010000}"/>
            </a:ext>
          </a:extLst>
        </xdr:cNvPr>
        <xdr:cNvSpPr txBox="1">
          <a:spLocks noChangeArrowheads="1"/>
        </xdr:cNvSpPr>
      </xdr:nvSpPr>
      <xdr:spPr bwMode="auto">
        <a:xfrm>
          <a:off x="142875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34" name="Text Box 24">
          <a:extLst>
            <a:ext uri="{FF2B5EF4-FFF2-40B4-BE49-F238E27FC236}">
              <a16:creationId xmlns:a16="http://schemas.microsoft.com/office/drawing/2014/main" id="{00000000-0008-0000-0C00-00004E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35" name="Text Box 25">
          <a:extLst>
            <a:ext uri="{FF2B5EF4-FFF2-40B4-BE49-F238E27FC236}">
              <a16:creationId xmlns:a16="http://schemas.microsoft.com/office/drawing/2014/main" id="{00000000-0008-0000-0C00-00004F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36" name="Text Box 30">
          <a:extLst>
            <a:ext uri="{FF2B5EF4-FFF2-40B4-BE49-F238E27FC236}">
              <a16:creationId xmlns:a16="http://schemas.microsoft.com/office/drawing/2014/main" id="{00000000-0008-0000-0C00-000050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37" name="Text Box 31">
          <a:extLst>
            <a:ext uri="{FF2B5EF4-FFF2-40B4-BE49-F238E27FC236}">
              <a16:creationId xmlns:a16="http://schemas.microsoft.com/office/drawing/2014/main" id="{00000000-0008-0000-0C00-000051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38" name="Text Box 24">
          <a:extLst>
            <a:ext uri="{FF2B5EF4-FFF2-40B4-BE49-F238E27FC236}">
              <a16:creationId xmlns:a16="http://schemas.microsoft.com/office/drawing/2014/main" id="{00000000-0008-0000-0C00-000052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39" name="Text Box 25">
          <a:extLst>
            <a:ext uri="{FF2B5EF4-FFF2-40B4-BE49-F238E27FC236}">
              <a16:creationId xmlns:a16="http://schemas.microsoft.com/office/drawing/2014/main" id="{00000000-0008-0000-0C00-000053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40" name="Text Box 30">
          <a:extLst>
            <a:ext uri="{FF2B5EF4-FFF2-40B4-BE49-F238E27FC236}">
              <a16:creationId xmlns:a16="http://schemas.microsoft.com/office/drawing/2014/main" id="{00000000-0008-0000-0C00-000054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41" name="Text Box 31">
          <a:extLst>
            <a:ext uri="{FF2B5EF4-FFF2-40B4-BE49-F238E27FC236}">
              <a16:creationId xmlns:a16="http://schemas.microsoft.com/office/drawing/2014/main" id="{00000000-0008-0000-0C00-000055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42" name="Text Box 24">
          <a:extLst>
            <a:ext uri="{FF2B5EF4-FFF2-40B4-BE49-F238E27FC236}">
              <a16:creationId xmlns:a16="http://schemas.microsoft.com/office/drawing/2014/main" id="{00000000-0008-0000-0C00-000056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43" name="Text Box 25">
          <a:extLst>
            <a:ext uri="{FF2B5EF4-FFF2-40B4-BE49-F238E27FC236}">
              <a16:creationId xmlns:a16="http://schemas.microsoft.com/office/drawing/2014/main" id="{00000000-0008-0000-0C00-000057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44" name="Text Box 30">
          <a:extLst>
            <a:ext uri="{FF2B5EF4-FFF2-40B4-BE49-F238E27FC236}">
              <a16:creationId xmlns:a16="http://schemas.microsoft.com/office/drawing/2014/main" id="{00000000-0008-0000-0C00-000058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45" name="Text Box 31">
          <a:extLst>
            <a:ext uri="{FF2B5EF4-FFF2-40B4-BE49-F238E27FC236}">
              <a16:creationId xmlns:a16="http://schemas.microsoft.com/office/drawing/2014/main" id="{00000000-0008-0000-0C00-000059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46" name="Text Box 14">
          <a:extLst>
            <a:ext uri="{FF2B5EF4-FFF2-40B4-BE49-F238E27FC236}">
              <a16:creationId xmlns:a16="http://schemas.microsoft.com/office/drawing/2014/main" id="{00000000-0008-0000-0C00-00005A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47" name="Text Box 17">
          <a:extLst>
            <a:ext uri="{FF2B5EF4-FFF2-40B4-BE49-F238E27FC236}">
              <a16:creationId xmlns:a16="http://schemas.microsoft.com/office/drawing/2014/main" id="{00000000-0008-0000-0C00-00005B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48" name="Text Box 14">
          <a:extLst>
            <a:ext uri="{FF2B5EF4-FFF2-40B4-BE49-F238E27FC236}">
              <a16:creationId xmlns:a16="http://schemas.microsoft.com/office/drawing/2014/main" id="{00000000-0008-0000-0C00-00005C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49" name="Text Box 17">
          <a:extLst>
            <a:ext uri="{FF2B5EF4-FFF2-40B4-BE49-F238E27FC236}">
              <a16:creationId xmlns:a16="http://schemas.microsoft.com/office/drawing/2014/main" id="{00000000-0008-0000-0C00-00005D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50" name="Text Box 12">
          <a:extLst>
            <a:ext uri="{FF2B5EF4-FFF2-40B4-BE49-F238E27FC236}">
              <a16:creationId xmlns:a16="http://schemas.microsoft.com/office/drawing/2014/main" id="{00000000-0008-0000-0C00-00005E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51" name="Text Box 12">
          <a:extLst>
            <a:ext uri="{FF2B5EF4-FFF2-40B4-BE49-F238E27FC236}">
              <a16:creationId xmlns:a16="http://schemas.microsoft.com/office/drawing/2014/main" id="{00000000-0008-0000-0C00-00005F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52" name="Text Box 24">
          <a:extLst>
            <a:ext uri="{FF2B5EF4-FFF2-40B4-BE49-F238E27FC236}">
              <a16:creationId xmlns:a16="http://schemas.microsoft.com/office/drawing/2014/main" id="{00000000-0008-0000-0C00-000060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53" name="Text Box 25">
          <a:extLst>
            <a:ext uri="{FF2B5EF4-FFF2-40B4-BE49-F238E27FC236}">
              <a16:creationId xmlns:a16="http://schemas.microsoft.com/office/drawing/2014/main" id="{00000000-0008-0000-0C00-000061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54" name="Text Box 30">
          <a:extLst>
            <a:ext uri="{FF2B5EF4-FFF2-40B4-BE49-F238E27FC236}">
              <a16:creationId xmlns:a16="http://schemas.microsoft.com/office/drawing/2014/main" id="{00000000-0008-0000-0C00-000062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55" name="Text Box 31">
          <a:extLst>
            <a:ext uri="{FF2B5EF4-FFF2-40B4-BE49-F238E27FC236}">
              <a16:creationId xmlns:a16="http://schemas.microsoft.com/office/drawing/2014/main" id="{00000000-0008-0000-0C00-000063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56" name="Text Box 24">
          <a:extLst>
            <a:ext uri="{FF2B5EF4-FFF2-40B4-BE49-F238E27FC236}">
              <a16:creationId xmlns:a16="http://schemas.microsoft.com/office/drawing/2014/main" id="{00000000-0008-0000-0C00-000064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57" name="Text Box 25">
          <a:extLst>
            <a:ext uri="{FF2B5EF4-FFF2-40B4-BE49-F238E27FC236}">
              <a16:creationId xmlns:a16="http://schemas.microsoft.com/office/drawing/2014/main" id="{00000000-0008-0000-0C00-000065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58" name="Text Box 30">
          <a:extLst>
            <a:ext uri="{FF2B5EF4-FFF2-40B4-BE49-F238E27FC236}">
              <a16:creationId xmlns:a16="http://schemas.microsoft.com/office/drawing/2014/main" id="{00000000-0008-0000-0C00-000066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59" name="Text Box 31">
          <a:extLst>
            <a:ext uri="{FF2B5EF4-FFF2-40B4-BE49-F238E27FC236}">
              <a16:creationId xmlns:a16="http://schemas.microsoft.com/office/drawing/2014/main" id="{00000000-0008-0000-0C00-000067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60" name="Text Box 24">
          <a:extLst>
            <a:ext uri="{FF2B5EF4-FFF2-40B4-BE49-F238E27FC236}">
              <a16:creationId xmlns:a16="http://schemas.microsoft.com/office/drawing/2014/main" id="{00000000-0008-0000-0C00-000068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61" name="Text Box 25">
          <a:extLst>
            <a:ext uri="{FF2B5EF4-FFF2-40B4-BE49-F238E27FC236}">
              <a16:creationId xmlns:a16="http://schemas.microsoft.com/office/drawing/2014/main" id="{00000000-0008-0000-0C00-000069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62" name="Text Box 30">
          <a:extLst>
            <a:ext uri="{FF2B5EF4-FFF2-40B4-BE49-F238E27FC236}">
              <a16:creationId xmlns:a16="http://schemas.microsoft.com/office/drawing/2014/main" id="{00000000-0008-0000-0C00-00006A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63" name="Text Box 31">
          <a:extLst>
            <a:ext uri="{FF2B5EF4-FFF2-40B4-BE49-F238E27FC236}">
              <a16:creationId xmlns:a16="http://schemas.microsoft.com/office/drawing/2014/main" id="{00000000-0008-0000-0C00-00006B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64" name="Text Box 14">
          <a:extLst>
            <a:ext uri="{FF2B5EF4-FFF2-40B4-BE49-F238E27FC236}">
              <a16:creationId xmlns:a16="http://schemas.microsoft.com/office/drawing/2014/main" id="{00000000-0008-0000-0C00-00006C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65" name="Text Box 17">
          <a:extLst>
            <a:ext uri="{FF2B5EF4-FFF2-40B4-BE49-F238E27FC236}">
              <a16:creationId xmlns:a16="http://schemas.microsoft.com/office/drawing/2014/main" id="{00000000-0008-0000-0C00-00006D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66" name="Text Box 14">
          <a:extLst>
            <a:ext uri="{FF2B5EF4-FFF2-40B4-BE49-F238E27FC236}">
              <a16:creationId xmlns:a16="http://schemas.microsoft.com/office/drawing/2014/main" id="{00000000-0008-0000-0C00-00006E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67" name="Text Box 17">
          <a:extLst>
            <a:ext uri="{FF2B5EF4-FFF2-40B4-BE49-F238E27FC236}">
              <a16:creationId xmlns:a16="http://schemas.microsoft.com/office/drawing/2014/main" id="{00000000-0008-0000-0C00-00006F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68" name="Text Box 12">
          <a:extLst>
            <a:ext uri="{FF2B5EF4-FFF2-40B4-BE49-F238E27FC236}">
              <a16:creationId xmlns:a16="http://schemas.microsoft.com/office/drawing/2014/main" id="{00000000-0008-0000-0C00-000070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69" name="Text Box 12">
          <a:extLst>
            <a:ext uri="{FF2B5EF4-FFF2-40B4-BE49-F238E27FC236}">
              <a16:creationId xmlns:a16="http://schemas.microsoft.com/office/drawing/2014/main" id="{00000000-0008-0000-0C00-000071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70" name="Text Box 24">
          <a:extLst>
            <a:ext uri="{FF2B5EF4-FFF2-40B4-BE49-F238E27FC236}">
              <a16:creationId xmlns:a16="http://schemas.microsoft.com/office/drawing/2014/main" id="{00000000-0008-0000-0C00-000072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71" name="Text Box 25">
          <a:extLst>
            <a:ext uri="{FF2B5EF4-FFF2-40B4-BE49-F238E27FC236}">
              <a16:creationId xmlns:a16="http://schemas.microsoft.com/office/drawing/2014/main" id="{00000000-0008-0000-0C00-000073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72" name="Text Box 30">
          <a:extLst>
            <a:ext uri="{FF2B5EF4-FFF2-40B4-BE49-F238E27FC236}">
              <a16:creationId xmlns:a16="http://schemas.microsoft.com/office/drawing/2014/main" id="{00000000-0008-0000-0C00-000074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73" name="Text Box 31">
          <a:extLst>
            <a:ext uri="{FF2B5EF4-FFF2-40B4-BE49-F238E27FC236}">
              <a16:creationId xmlns:a16="http://schemas.microsoft.com/office/drawing/2014/main" id="{00000000-0008-0000-0C00-000075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74" name="Text Box 24">
          <a:extLst>
            <a:ext uri="{FF2B5EF4-FFF2-40B4-BE49-F238E27FC236}">
              <a16:creationId xmlns:a16="http://schemas.microsoft.com/office/drawing/2014/main" id="{00000000-0008-0000-0C00-000076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75" name="Text Box 25">
          <a:extLst>
            <a:ext uri="{FF2B5EF4-FFF2-40B4-BE49-F238E27FC236}">
              <a16:creationId xmlns:a16="http://schemas.microsoft.com/office/drawing/2014/main" id="{00000000-0008-0000-0C00-000077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76" name="Text Box 30">
          <a:extLst>
            <a:ext uri="{FF2B5EF4-FFF2-40B4-BE49-F238E27FC236}">
              <a16:creationId xmlns:a16="http://schemas.microsoft.com/office/drawing/2014/main" id="{00000000-0008-0000-0C00-000078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77" name="Text Box 31">
          <a:extLst>
            <a:ext uri="{FF2B5EF4-FFF2-40B4-BE49-F238E27FC236}">
              <a16:creationId xmlns:a16="http://schemas.microsoft.com/office/drawing/2014/main" id="{00000000-0008-0000-0C00-000079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78" name="Text Box 24">
          <a:extLst>
            <a:ext uri="{FF2B5EF4-FFF2-40B4-BE49-F238E27FC236}">
              <a16:creationId xmlns:a16="http://schemas.microsoft.com/office/drawing/2014/main" id="{00000000-0008-0000-0C00-00007A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79" name="Text Box 25">
          <a:extLst>
            <a:ext uri="{FF2B5EF4-FFF2-40B4-BE49-F238E27FC236}">
              <a16:creationId xmlns:a16="http://schemas.microsoft.com/office/drawing/2014/main" id="{00000000-0008-0000-0C00-00007B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80" name="Text Box 30">
          <a:extLst>
            <a:ext uri="{FF2B5EF4-FFF2-40B4-BE49-F238E27FC236}">
              <a16:creationId xmlns:a16="http://schemas.microsoft.com/office/drawing/2014/main" id="{00000000-0008-0000-0C00-00007C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81" name="Text Box 31">
          <a:extLst>
            <a:ext uri="{FF2B5EF4-FFF2-40B4-BE49-F238E27FC236}">
              <a16:creationId xmlns:a16="http://schemas.microsoft.com/office/drawing/2014/main" id="{00000000-0008-0000-0C00-00007D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82" name="Text Box 14">
          <a:extLst>
            <a:ext uri="{FF2B5EF4-FFF2-40B4-BE49-F238E27FC236}">
              <a16:creationId xmlns:a16="http://schemas.microsoft.com/office/drawing/2014/main" id="{00000000-0008-0000-0C00-00007E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83" name="Text Box 17">
          <a:extLst>
            <a:ext uri="{FF2B5EF4-FFF2-40B4-BE49-F238E27FC236}">
              <a16:creationId xmlns:a16="http://schemas.microsoft.com/office/drawing/2014/main" id="{00000000-0008-0000-0C00-00007F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84" name="Text Box 14">
          <a:extLst>
            <a:ext uri="{FF2B5EF4-FFF2-40B4-BE49-F238E27FC236}">
              <a16:creationId xmlns:a16="http://schemas.microsoft.com/office/drawing/2014/main" id="{00000000-0008-0000-0C00-000080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85" name="Text Box 17">
          <a:extLst>
            <a:ext uri="{FF2B5EF4-FFF2-40B4-BE49-F238E27FC236}">
              <a16:creationId xmlns:a16="http://schemas.microsoft.com/office/drawing/2014/main" id="{00000000-0008-0000-0C00-000081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86" name="Text Box 12">
          <a:extLst>
            <a:ext uri="{FF2B5EF4-FFF2-40B4-BE49-F238E27FC236}">
              <a16:creationId xmlns:a16="http://schemas.microsoft.com/office/drawing/2014/main" id="{00000000-0008-0000-0C00-000082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387" name="Text Box 12">
          <a:extLst>
            <a:ext uri="{FF2B5EF4-FFF2-40B4-BE49-F238E27FC236}">
              <a16:creationId xmlns:a16="http://schemas.microsoft.com/office/drawing/2014/main" id="{00000000-0008-0000-0C00-000083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88" name="Text Box 24">
          <a:extLst>
            <a:ext uri="{FF2B5EF4-FFF2-40B4-BE49-F238E27FC236}">
              <a16:creationId xmlns:a16="http://schemas.microsoft.com/office/drawing/2014/main" id="{00000000-0008-0000-0C00-000084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89" name="Text Box 25">
          <a:extLst>
            <a:ext uri="{FF2B5EF4-FFF2-40B4-BE49-F238E27FC236}">
              <a16:creationId xmlns:a16="http://schemas.microsoft.com/office/drawing/2014/main" id="{00000000-0008-0000-0C00-000085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90" name="Text Box 30">
          <a:extLst>
            <a:ext uri="{FF2B5EF4-FFF2-40B4-BE49-F238E27FC236}">
              <a16:creationId xmlns:a16="http://schemas.microsoft.com/office/drawing/2014/main" id="{00000000-0008-0000-0C00-000086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91" name="Text Box 31">
          <a:extLst>
            <a:ext uri="{FF2B5EF4-FFF2-40B4-BE49-F238E27FC236}">
              <a16:creationId xmlns:a16="http://schemas.microsoft.com/office/drawing/2014/main" id="{00000000-0008-0000-0C00-000087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92" name="Text Box 24">
          <a:extLst>
            <a:ext uri="{FF2B5EF4-FFF2-40B4-BE49-F238E27FC236}">
              <a16:creationId xmlns:a16="http://schemas.microsoft.com/office/drawing/2014/main" id="{00000000-0008-0000-0C00-000088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93" name="Text Box 25">
          <a:extLst>
            <a:ext uri="{FF2B5EF4-FFF2-40B4-BE49-F238E27FC236}">
              <a16:creationId xmlns:a16="http://schemas.microsoft.com/office/drawing/2014/main" id="{00000000-0008-0000-0C00-000089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94" name="Text Box 30">
          <a:extLst>
            <a:ext uri="{FF2B5EF4-FFF2-40B4-BE49-F238E27FC236}">
              <a16:creationId xmlns:a16="http://schemas.microsoft.com/office/drawing/2014/main" id="{00000000-0008-0000-0C00-00008A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95" name="Text Box 31">
          <a:extLst>
            <a:ext uri="{FF2B5EF4-FFF2-40B4-BE49-F238E27FC236}">
              <a16:creationId xmlns:a16="http://schemas.microsoft.com/office/drawing/2014/main" id="{00000000-0008-0000-0C00-00008B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96" name="Text Box 24">
          <a:extLst>
            <a:ext uri="{FF2B5EF4-FFF2-40B4-BE49-F238E27FC236}">
              <a16:creationId xmlns:a16="http://schemas.microsoft.com/office/drawing/2014/main" id="{00000000-0008-0000-0C00-00008C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97" name="Text Box 25">
          <a:extLst>
            <a:ext uri="{FF2B5EF4-FFF2-40B4-BE49-F238E27FC236}">
              <a16:creationId xmlns:a16="http://schemas.microsoft.com/office/drawing/2014/main" id="{00000000-0008-0000-0C00-00008D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98" name="Text Box 30">
          <a:extLst>
            <a:ext uri="{FF2B5EF4-FFF2-40B4-BE49-F238E27FC236}">
              <a16:creationId xmlns:a16="http://schemas.microsoft.com/office/drawing/2014/main" id="{00000000-0008-0000-0C00-00008E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19050</xdr:rowOff>
    </xdr:from>
    <xdr:to>
      <xdr:col>20</xdr:col>
      <xdr:colOff>0</xdr:colOff>
      <xdr:row>3</xdr:row>
      <xdr:rowOff>257175</xdr:rowOff>
    </xdr:to>
    <xdr:sp macro="" textlink="">
      <xdr:nvSpPr>
        <xdr:cNvPr id="399" name="Text Box 31">
          <a:extLst>
            <a:ext uri="{FF2B5EF4-FFF2-40B4-BE49-F238E27FC236}">
              <a16:creationId xmlns:a16="http://schemas.microsoft.com/office/drawing/2014/main" id="{00000000-0008-0000-0C00-00008F010000}"/>
            </a:ext>
          </a:extLst>
        </xdr:cNvPr>
        <xdr:cNvSpPr txBox="1">
          <a:spLocks noChangeArrowheads="1"/>
        </xdr:cNvSpPr>
      </xdr:nvSpPr>
      <xdr:spPr bwMode="auto">
        <a:xfrm>
          <a:off x="164877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400" name="Text Box 14">
          <a:extLst>
            <a:ext uri="{FF2B5EF4-FFF2-40B4-BE49-F238E27FC236}">
              <a16:creationId xmlns:a16="http://schemas.microsoft.com/office/drawing/2014/main" id="{00000000-0008-0000-0C00-000090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401" name="Text Box 17">
          <a:extLst>
            <a:ext uri="{FF2B5EF4-FFF2-40B4-BE49-F238E27FC236}">
              <a16:creationId xmlns:a16="http://schemas.microsoft.com/office/drawing/2014/main" id="{00000000-0008-0000-0C00-000091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402" name="Text Box 14">
          <a:extLst>
            <a:ext uri="{FF2B5EF4-FFF2-40B4-BE49-F238E27FC236}">
              <a16:creationId xmlns:a16="http://schemas.microsoft.com/office/drawing/2014/main" id="{00000000-0008-0000-0C00-000092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403" name="Text Box 17">
          <a:extLst>
            <a:ext uri="{FF2B5EF4-FFF2-40B4-BE49-F238E27FC236}">
              <a16:creationId xmlns:a16="http://schemas.microsoft.com/office/drawing/2014/main" id="{00000000-0008-0000-0C00-000093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404" name="Text Box 12">
          <a:extLst>
            <a:ext uri="{FF2B5EF4-FFF2-40B4-BE49-F238E27FC236}">
              <a16:creationId xmlns:a16="http://schemas.microsoft.com/office/drawing/2014/main" id="{00000000-0008-0000-0C00-000094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20</xdr:col>
      <xdr:colOff>0</xdr:colOff>
      <xdr:row>3</xdr:row>
      <xdr:rowOff>10737</xdr:rowOff>
    </xdr:from>
    <xdr:to>
      <xdr:col>20</xdr:col>
      <xdr:colOff>0</xdr:colOff>
      <xdr:row>3</xdr:row>
      <xdr:rowOff>181184</xdr:rowOff>
    </xdr:to>
    <xdr:sp macro="" textlink="">
      <xdr:nvSpPr>
        <xdr:cNvPr id="405" name="Text Box 12">
          <a:extLst>
            <a:ext uri="{FF2B5EF4-FFF2-40B4-BE49-F238E27FC236}">
              <a16:creationId xmlns:a16="http://schemas.microsoft.com/office/drawing/2014/main" id="{00000000-0008-0000-0C00-000095010000}"/>
            </a:ext>
          </a:extLst>
        </xdr:cNvPr>
        <xdr:cNvSpPr txBox="1">
          <a:spLocks noChangeArrowheads="1"/>
        </xdr:cNvSpPr>
      </xdr:nvSpPr>
      <xdr:spPr bwMode="auto">
        <a:xfrm>
          <a:off x="164877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06" name="Text Box 26">
          <a:extLst>
            <a:ext uri="{FF2B5EF4-FFF2-40B4-BE49-F238E27FC236}">
              <a16:creationId xmlns:a16="http://schemas.microsoft.com/office/drawing/2014/main" id="{00000000-0008-0000-0C00-000096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07" name="Text Box 27">
          <a:extLst>
            <a:ext uri="{FF2B5EF4-FFF2-40B4-BE49-F238E27FC236}">
              <a16:creationId xmlns:a16="http://schemas.microsoft.com/office/drawing/2014/main" id="{00000000-0008-0000-0C00-000097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08" name="Text Box 32">
          <a:extLst>
            <a:ext uri="{FF2B5EF4-FFF2-40B4-BE49-F238E27FC236}">
              <a16:creationId xmlns:a16="http://schemas.microsoft.com/office/drawing/2014/main" id="{00000000-0008-0000-0C00-000098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09" name="Text Box 33">
          <a:extLst>
            <a:ext uri="{FF2B5EF4-FFF2-40B4-BE49-F238E27FC236}">
              <a16:creationId xmlns:a16="http://schemas.microsoft.com/office/drawing/2014/main" id="{00000000-0008-0000-0C00-000099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10" name="Text Box 26">
          <a:extLst>
            <a:ext uri="{FF2B5EF4-FFF2-40B4-BE49-F238E27FC236}">
              <a16:creationId xmlns:a16="http://schemas.microsoft.com/office/drawing/2014/main" id="{00000000-0008-0000-0C00-00009A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11" name="Text Box 27">
          <a:extLst>
            <a:ext uri="{FF2B5EF4-FFF2-40B4-BE49-F238E27FC236}">
              <a16:creationId xmlns:a16="http://schemas.microsoft.com/office/drawing/2014/main" id="{00000000-0008-0000-0C00-00009B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12" name="Text Box 32">
          <a:extLst>
            <a:ext uri="{FF2B5EF4-FFF2-40B4-BE49-F238E27FC236}">
              <a16:creationId xmlns:a16="http://schemas.microsoft.com/office/drawing/2014/main" id="{00000000-0008-0000-0C00-00009C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13" name="Text Box 33">
          <a:extLst>
            <a:ext uri="{FF2B5EF4-FFF2-40B4-BE49-F238E27FC236}">
              <a16:creationId xmlns:a16="http://schemas.microsoft.com/office/drawing/2014/main" id="{00000000-0008-0000-0C00-00009D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14" name="Text Box 26">
          <a:extLst>
            <a:ext uri="{FF2B5EF4-FFF2-40B4-BE49-F238E27FC236}">
              <a16:creationId xmlns:a16="http://schemas.microsoft.com/office/drawing/2014/main" id="{00000000-0008-0000-0C00-00009E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15" name="Text Box 27">
          <a:extLst>
            <a:ext uri="{FF2B5EF4-FFF2-40B4-BE49-F238E27FC236}">
              <a16:creationId xmlns:a16="http://schemas.microsoft.com/office/drawing/2014/main" id="{00000000-0008-0000-0C00-00009F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16" name="Text Box 32">
          <a:extLst>
            <a:ext uri="{FF2B5EF4-FFF2-40B4-BE49-F238E27FC236}">
              <a16:creationId xmlns:a16="http://schemas.microsoft.com/office/drawing/2014/main" id="{00000000-0008-0000-0C00-0000A0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17" name="Text Box 33">
          <a:extLst>
            <a:ext uri="{FF2B5EF4-FFF2-40B4-BE49-F238E27FC236}">
              <a16:creationId xmlns:a16="http://schemas.microsoft.com/office/drawing/2014/main" id="{00000000-0008-0000-0C00-0000A1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18" name="Text Box 15">
          <a:extLst>
            <a:ext uri="{FF2B5EF4-FFF2-40B4-BE49-F238E27FC236}">
              <a16:creationId xmlns:a16="http://schemas.microsoft.com/office/drawing/2014/main" id="{00000000-0008-0000-0C00-0000A2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19" name="Text Box 18">
          <a:extLst>
            <a:ext uri="{FF2B5EF4-FFF2-40B4-BE49-F238E27FC236}">
              <a16:creationId xmlns:a16="http://schemas.microsoft.com/office/drawing/2014/main" id="{00000000-0008-0000-0C00-0000A3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20" name="Text Box 15">
          <a:extLst>
            <a:ext uri="{FF2B5EF4-FFF2-40B4-BE49-F238E27FC236}">
              <a16:creationId xmlns:a16="http://schemas.microsoft.com/office/drawing/2014/main" id="{00000000-0008-0000-0C00-0000A4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21" name="Text Box 18">
          <a:extLst>
            <a:ext uri="{FF2B5EF4-FFF2-40B4-BE49-F238E27FC236}">
              <a16:creationId xmlns:a16="http://schemas.microsoft.com/office/drawing/2014/main" id="{00000000-0008-0000-0C00-0000A5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22" name="Text Box 12">
          <a:extLst>
            <a:ext uri="{FF2B5EF4-FFF2-40B4-BE49-F238E27FC236}">
              <a16:creationId xmlns:a16="http://schemas.microsoft.com/office/drawing/2014/main" id="{00000000-0008-0000-0C00-0000A6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23" name="Text Box 12">
          <a:extLst>
            <a:ext uri="{FF2B5EF4-FFF2-40B4-BE49-F238E27FC236}">
              <a16:creationId xmlns:a16="http://schemas.microsoft.com/office/drawing/2014/main" id="{00000000-0008-0000-0C00-0000A7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24" name="Text Box 26">
          <a:extLst>
            <a:ext uri="{FF2B5EF4-FFF2-40B4-BE49-F238E27FC236}">
              <a16:creationId xmlns:a16="http://schemas.microsoft.com/office/drawing/2014/main" id="{00000000-0008-0000-0C00-0000A8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25" name="Text Box 27">
          <a:extLst>
            <a:ext uri="{FF2B5EF4-FFF2-40B4-BE49-F238E27FC236}">
              <a16:creationId xmlns:a16="http://schemas.microsoft.com/office/drawing/2014/main" id="{00000000-0008-0000-0C00-0000A9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26" name="Text Box 32">
          <a:extLst>
            <a:ext uri="{FF2B5EF4-FFF2-40B4-BE49-F238E27FC236}">
              <a16:creationId xmlns:a16="http://schemas.microsoft.com/office/drawing/2014/main" id="{00000000-0008-0000-0C00-0000AA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27" name="Text Box 33">
          <a:extLst>
            <a:ext uri="{FF2B5EF4-FFF2-40B4-BE49-F238E27FC236}">
              <a16:creationId xmlns:a16="http://schemas.microsoft.com/office/drawing/2014/main" id="{00000000-0008-0000-0C00-0000AB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28" name="Text Box 26">
          <a:extLst>
            <a:ext uri="{FF2B5EF4-FFF2-40B4-BE49-F238E27FC236}">
              <a16:creationId xmlns:a16="http://schemas.microsoft.com/office/drawing/2014/main" id="{00000000-0008-0000-0C00-0000AC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29" name="Text Box 27">
          <a:extLst>
            <a:ext uri="{FF2B5EF4-FFF2-40B4-BE49-F238E27FC236}">
              <a16:creationId xmlns:a16="http://schemas.microsoft.com/office/drawing/2014/main" id="{00000000-0008-0000-0C00-0000AD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30" name="Text Box 32">
          <a:extLst>
            <a:ext uri="{FF2B5EF4-FFF2-40B4-BE49-F238E27FC236}">
              <a16:creationId xmlns:a16="http://schemas.microsoft.com/office/drawing/2014/main" id="{00000000-0008-0000-0C00-0000AE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31" name="Text Box 33">
          <a:extLst>
            <a:ext uri="{FF2B5EF4-FFF2-40B4-BE49-F238E27FC236}">
              <a16:creationId xmlns:a16="http://schemas.microsoft.com/office/drawing/2014/main" id="{00000000-0008-0000-0C00-0000AF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32" name="Text Box 26">
          <a:extLst>
            <a:ext uri="{FF2B5EF4-FFF2-40B4-BE49-F238E27FC236}">
              <a16:creationId xmlns:a16="http://schemas.microsoft.com/office/drawing/2014/main" id="{00000000-0008-0000-0C00-0000B0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33" name="Text Box 27">
          <a:extLst>
            <a:ext uri="{FF2B5EF4-FFF2-40B4-BE49-F238E27FC236}">
              <a16:creationId xmlns:a16="http://schemas.microsoft.com/office/drawing/2014/main" id="{00000000-0008-0000-0C00-0000B1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34" name="Text Box 32">
          <a:extLst>
            <a:ext uri="{FF2B5EF4-FFF2-40B4-BE49-F238E27FC236}">
              <a16:creationId xmlns:a16="http://schemas.microsoft.com/office/drawing/2014/main" id="{00000000-0008-0000-0C00-0000B2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35" name="Text Box 33">
          <a:extLst>
            <a:ext uri="{FF2B5EF4-FFF2-40B4-BE49-F238E27FC236}">
              <a16:creationId xmlns:a16="http://schemas.microsoft.com/office/drawing/2014/main" id="{00000000-0008-0000-0C00-0000B3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36" name="Text Box 15">
          <a:extLst>
            <a:ext uri="{FF2B5EF4-FFF2-40B4-BE49-F238E27FC236}">
              <a16:creationId xmlns:a16="http://schemas.microsoft.com/office/drawing/2014/main" id="{00000000-0008-0000-0C00-0000B4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37" name="Text Box 18">
          <a:extLst>
            <a:ext uri="{FF2B5EF4-FFF2-40B4-BE49-F238E27FC236}">
              <a16:creationId xmlns:a16="http://schemas.microsoft.com/office/drawing/2014/main" id="{00000000-0008-0000-0C00-0000B5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38" name="Text Box 15">
          <a:extLst>
            <a:ext uri="{FF2B5EF4-FFF2-40B4-BE49-F238E27FC236}">
              <a16:creationId xmlns:a16="http://schemas.microsoft.com/office/drawing/2014/main" id="{00000000-0008-0000-0C00-0000B6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39" name="Text Box 18">
          <a:extLst>
            <a:ext uri="{FF2B5EF4-FFF2-40B4-BE49-F238E27FC236}">
              <a16:creationId xmlns:a16="http://schemas.microsoft.com/office/drawing/2014/main" id="{00000000-0008-0000-0C00-0000B7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40" name="Text Box 12">
          <a:extLst>
            <a:ext uri="{FF2B5EF4-FFF2-40B4-BE49-F238E27FC236}">
              <a16:creationId xmlns:a16="http://schemas.microsoft.com/office/drawing/2014/main" id="{00000000-0008-0000-0C00-0000B8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41" name="Text Box 12">
          <a:extLst>
            <a:ext uri="{FF2B5EF4-FFF2-40B4-BE49-F238E27FC236}">
              <a16:creationId xmlns:a16="http://schemas.microsoft.com/office/drawing/2014/main" id="{00000000-0008-0000-0C00-0000B9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42" name="Text Box 26">
          <a:extLst>
            <a:ext uri="{FF2B5EF4-FFF2-40B4-BE49-F238E27FC236}">
              <a16:creationId xmlns:a16="http://schemas.microsoft.com/office/drawing/2014/main" id="{00000000-0008-0000-0C00-0000BA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43" name="Text Box 27">
          <a:extLst>
            <a:ext uri="{FF2B5EF4-FFF2-40B4-BE49-F238E27FC236}">
              <a16:creationId xmlns:a16="http://schemas.microsoft.com/office/drawing/2014/main" id="{00000000-0008-0000-0C00-0000BB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44" name="Text Box 32">
          <a:extLst>
            <a:ext uri="{FF2B5EF4-FFF2-40B4-BE49-F238E27FC236}">
              <a16:creationId xmlns:a16="http://schemas.microsoft.com/office/drawing/2014/main" id="{00000000-0008-0000-0C00-0000BC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45" name="Text Box 33">
          <a:extLst>
            <a:ext uri="{FF2B5EF4-FFF2-40B4-BE49-F238E27FC236}">
              <a16:creationId xmlns:a16="http://schemas.microsoft.com/office/drawing/2014/main" id="{00000000-0008-0000-0C00-0000BD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46" name="Text Box 26">
          <a:extLst>
            <a:ext uri="{FF2B5EF4-FFF2-40B4-BE49-F238E27FC236}">
              <a16:creationId xmlns:a16="http://schemas.microsoft.com/office/drawing/2014/main" id="{00000000-0008-0000-0C00-0000BE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47" name="Text Box 27">
          <a:extLst>
            <a:ext uri="{FF2B5EF4-FFF2-40B4-BE49-F238E27FC236}">
              <a16:creationId xmlns:a16="http://schemas.microsoft.com/office/drawing/2014/main" id="{00000000-0008-0000-0C00-0000BF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48" name="Text Box 32">
          <a:extLst>
            <a:ext uri="{FF2B5EF4-FFF2-40B4-BE49-F238E27FC236}">
              <a16:creationId xmlns:a16="http://schemas.microsoft.com/office/drawing/2014/main" id="{00000000-0008-0000-0C00-0000C0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49" name="Text Box 33">
          <a:extLst>
            <a:ext uri="{FF2B5EF4-FFF2-40B4-BE49-F238E27FC236}">
              <a16:creationId xmlns:a16="http://schemas.microsoft.com/office/drawing/2014/main" id="{00000000-0008-0000-0C00-0000C1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50" name="Text Box 26">
          <a:extLst>
            <a:ext uri="{FF2B5EF4-FFF2-40B4-BE49-F238E27FC236}">
              <a16:creationId xmlns:a16="http://schemas.microsoft.com/office/drawing/2014/main" id="{00000000-0008-0000-0C00-0000C2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51" name="Text Box 27">
          <a:extLst>
            <a:ext uri="{FF2B5EF4-FFF2-40B4-BE49-F238E27FC236}">
              <a16:creationId xmlns:a16="http://schemas.microsoft.com/office/drawing/2014/main" id="{00000000-0008-0000-0C00-0000C3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52" name="Text Box 32">
          <a:extLst>
            <a:ext uri="{FF2B5EF4-FFF2-40B4-BE49-F238E27FC236}">
              <a16:creationId xmlns:a16="http://schemas.microsoft.com/office/drawing/2014/main" id="{00000000-0008-0000-0C00-0000C4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53" name="Text Box 33">
          <a:extLst>
            <a:ext uri="{FF2B5EF4-FFF2-40B4-BE49-F238E27FC236}">
              <a16:creationId xmlns:a16="http://schemas.microsoft.com/office/drawing/2014/main" id="{00000000-0008-0000-0C00-0000C5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54" name="Text Box 15">
          <a:extLst>
            <a:ext uri="{FF2B5EF4-FFF2-40B4-BE49-F238E27FC236}">
              <a16:creationId xmlns:a16="http://schemas.microsoft.com/office/drawing/2014/main" id="{00000000-0008-0000-0C00-0000C6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55" name="Text Box 18">
          <a:extLst>
            <a:ext uri="{FF2B5EF4-FFF2-40B4-BE49-F238E27FC236}">
              <a16:creationId xmlns:a16="http://schemas.microsoft.com/office/drawing/2014/main" id="{00000000-0008-0000-0C00-0000C7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56" name="Text Box 15">
          <a:extLst>
            <a:ext uri="{FF2B5EF4-FFF2-40B4-BE49-F238E27FC236}">
              <a16:creationId xmlns:a16="http://schemas.microsoft.com/office/drawing/2014/main" id="{00000000-0008-0000-0C00-0000C8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57" name="Text Box 18">
          <a:extLst>
            <a:ext uri="{FF2B5EF4-FFF2-40B4-BE49-F238E27FC236}">
              <a16:creationId xmlns:a16="http://schemas.microsoft.com/office/drawing/2014/main" id="{00000000-0008-0000-0C00-0000C9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58" name="Text Box 12">
          <a:extLst>
            <a:ext uri="{FF2B5EF4-FFF2-40B4-BE49-F238E27FC236}">
              <a16:creationId xmlns:a16="http://schemas.microsoft.com/office/drawing/2014/main" id="{00000000-0008-0000-0C00-0000CA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59" name="Text Box 12">
          <a:extLst>
            <a:ext uri="{FF2B5EF4-FFF2-40B4-BE49-F238E27FC236}">
              <a16:creationId xmlns:a16="http://schemas.microsoft.com/office/drawing/2014/main" id="{00000000-0008-0000-0C00-0000CB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60" name="Text Box 26">
          <a:extLst>
            <a:ext uri="{FF2B5EF4-FFF2-40B4-BE49-F238E27FC236}">
              <a16:creationId xmlns:a16="http://schemas.microsoft.com/office/drawing/2014/main" id="{00000000-0008-0000-0C00-0000CC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61" name="Text Box 27">
          <a:extLst>
            <a:ext uri="{FF2B5EF4-FFF2-40B4-BE49-F238E27FC236}">
              <a16:creationId xmlns:a16="http://schemas.microsoft.com/office/drawing/2014/main" id="{00000000-0008-0000-0C00-0000CD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62" name="Text Box 32">
          <a:extLst>
            <a:ext uri="{FF2B5EF4-FFF2-40B4-BE49-F238E27FC236}">
              <a16:creationId xmlns:a16="http://schemas.microsoft.com/office/drawing/2014/main" id="{00000000-0008-0000-0C00-0000CE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63" name="Text Box 33">
          <a:extLst>
            <a:ext uri="{FF2B5EF4-FFF2-40B4-BE49-F238E27FC236}">
              <a16:creationId xmlns:a16="http://schemas.microsoft.com/office/drawing/2014/main" id="{00000000-0008-0000-0C00-0000CF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64" name="Text Box 26">
          <a:extLst>
            <a:ext uri="{FF2B5EF4-FFF2-40B4-BE49-F238E27FC236}">
              <a16:creationId xmlns:a16="http://schemas.microsoft.com/office/drawing/2014/main" id="{00000000-0008-0000-0C00-0000D0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65" name="Text Box 27">
          <a:extLst>
            <a:ext uri="{FF2B5EF4-FFF2-40B4-BE49-F238E27FC236}">
              <a16:creationId xmlns:a16="http://schemas.microsoft.com/office/drawing/2014/main" id="{00000000-0008-0000-0C00-0000D1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66" name="Text Box 32">
          <a:extLst>
            <a:ext uri="{FF2B5EF4-FFF2-40B4-BE49-F238E27FC236}">
              <a16:creationId xmlns:a16="http://schemas.microsoft.com/office/drawing/2014/main" id="{00000000-0008-0000-0C00-0000D2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67" name="Text Box 33">
          <a:extLst>
            <a:ext uri="{FF2B5EF4-FFF2-40B4-BE49-F238E27FC236}">
              <a16:creationId xmlns:a16="http://schemas.microsoft.com/office/drawing/2014/main" id="{00000000-0008-0000-0C00-0000D3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68" name="Text Box 26">
          <a:extLst>
            <a:ext uri="{FF2B5EF4-FFF2-40B4-BE49-F238E27FC236}">
              <a16:creationId xmlns:a16="http://schemas.microsoft.com/office/drawing/2014/main" id="{00000000-0008-0000-0C00-0000D4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69" name="Text Box 27">
          <a:extLst>
            <a:ext uri="{FF2B5EF4-FFF2-40B4-BE49-F238E27FC236}">
              <a16:creationId xmlns:a16="http://schemas.microsoft.com/office/drawing/2014/main" id="{00000000-0008-0000-0C00-0000D5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70" name="Text Box 32">
          <a:extLst>
            <a:ext uri="{FF2B5EF4-FFF2-40B4-BE49-F238E27FC236}">
              <a16:creationId xmlns:a16="http://schemas.microsoft.com/office/drawing/2014/main" id="{00000000-0008-0000-0C00-0000D6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19050</xdr:rowOff>
    </xdr:from>
    <xdr:to>
      <xdr:col>23</xdr:col>
      <xdr:colOff>0</xdr:colOff>
      <xdr:row>3</xdr:row>
      <xdr:rowOff>257175</xdr:rowOff>
    </xdr:to>
    <xdr:sp macro="" textlink="">
      <xdr:nvSpPr>
        <xdr:cNvPr id="471" name="Text Box 33">
          <a:extLst>
            <a:ext uri="{FF2B5EF4-FFF2-40B4-BE49-F238E27FC236}">
              <a16:creationId xmlns:a16="http://schemas.microsoft.com/office/drawing/2014/main" id="{00000000-0008-0000-0C00-0000D7010000}"/>
            </a:ext>
          </a:extLst>
        </xdr:cNvPr>
        <xdr:cNvSpPr txBox="1">
          <a:spLocks noChangeArrowheads="1"/>
        </xdr:cNvSpPr>
      </xdr:nvSpPr>
      <xdr:spPr bwMode="auto">
        <a:xfrm>
          <a:off x="186880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72" name="Text Box 15">
          <a:extLst>
            <a:ext uri="{FF2B5EF4-FFF2-40B4-BE49-F238E27FC236}">
              <a16:creationId xmlns:a16="http://schemas.microsoft.com/office/drawing/2014/main" id="{00000000-0008-0000-0C00-0000D8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73" name="Text Box 18">
          <a:extLst>
            <a:ext uri="{FF2B5EF4-FFF2-40B4-BE49-F238E27FC236}">
              <a16:creationId xmlns:a16="http://schemas.microsoft.com/office/drawing/2014/main" id="{00000000-0008-0000-0C00-0000D9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74" name="Text Box 15">
          <a:extLst>
            <a:ext uri="{FF2B5EF4-FFF2-40B4-BE49-F238E27FC236}">
              <a16:creationId xmlns:a16="http://schemas.microsoft.com/office/drawing/2014/main" id="{00000000-0008-0000-0C00-0000DA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75" name="Text Box 18">
          <a:extLst>
            <a:ext uri="{FF2B5EF4-FFF2-40B4-BE49-F238E27FC236}">
              <a16:creationId xmlns:a16="http://schemas.microsoft.com/office/drawing/2014/main" id="{00000000-0008-0000-0C00-0000DB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76" name="Text Box 12">
          <a:extLst>
            <a:ext uri="{FF2B5EF4-FFF2-40B4-BE49-F238E27FC236}">
              <a16:creationId xmlns:a16="http://schemas.microsoft.com/office/drawing/2014/main" id="{00000000-0008-0000-0C00-0000DC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23</xdr:col>
      <xdr:colOff>0</xdr:colOff>
      <xdr:row>3</xdr:row>
      <xdr:rowOff>10737</xdr:rowOff>
    </xdr:from>
    <xdr:to>
      <xdr:col>23</xdr:col>
      <xdr:colOff>0</xdr:colOff>
      <xdr:row>3</xdr:row>
      <xdr:rowOff>181184</xdr:rowOff>
    </xdr:to>
    <xdr:sp macro="" textlink="">
      <xdr:nvSpPr>
        <xdr:cNvPr id="477" name="Text Box 12">
          <a:extLst>
            <a:ext uri="{FF2B5EF4-FFF2-40B4-BE49-F238E27FC236}">
              <a16:creationId xmlns:a16="http://schemas.microsoft.com/office/drawing/2014/main" id="{00000000-0008-0000-0C00-0000DD010000}"/>
            </a:ext>
          </a:extLst>
        </xdr:cNvPr>
        <xdr:cNvSpPr txBox="1">
          <a:spLocks noChangeArrowheads="1"/>
        </xdr:cNvSpPr>
      </xdr:nvSpPr>
      <xdr:spPr bwMode="auto">
        <a:xfrm>
          <a:off x="186880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478" name="Text Box 12">
          <a:extLst>
            <a:ext uri="{FF2B5EF4-FFF2-40B4-BE49-F238E27FC236}">
              <a16:creationId xmlns:a16="http://schemas.microsoft.com/office/drawing/2014/main" id="{00000000-0008-0000-0C00-0000DE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479" name="Text Box 13">
          <a:extLst>
            <a:ext uri="{FF2B5EF4-FFF2-40B4-BE49-F238E27FC236}">
              <a16:creationId xmlns:a16="http://schemas.microsoft.com/office/drawing/2014/main" id="{00000000-0008-0000-0C00-0000DF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480" name="Text Box 34">
          <a:extLst>
            <a:ext uri="{FF2B5EF4-FFF2-40B4-BE49-F238E27FC236}">
              <a16:creationId xmlns:a16="http://schemas.microsoft.com/office/drawing/2014/main" id="{00000000-0008-0000-0C00-0000E0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481" name="Text Box 35">
          <a:extLst>
            <a:ext uri="{FF2B5EF4-FFF2-40B4-BE49-F238E27FC236}">
              <a16:creationId xmlns:a16="http://schemas.microsoft.com/office/drawing/2014/main" id="{00000000-0008-0000-0C00-0000E1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482" name="Text Box 12">
          <a:extLst>
            <a:ext uri="{FF2B5EF4-FFF2-40B4-BE49-F238E27FC236}">
              <a16:creationId xmlns:a16="http://schemas.microsoft.com/office/drawing/2014/main" id="{00000000-0008-0000-0C00-0000E2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483" name="Text Box 13">
          <a:extLst>
            <a:ext uri="{FF2B5EF4-FFF2-40B4-BE49-F238E27FC236}">
              <a16:creationId xmlns:a16="http://schemas.microsoft.com/office/drawing/2014/main" id="{00000000-0008-0000-0C00-0000E3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484" name="Text Box 34">
          <a:extLst>
            <a:ext uri="{FF2B5EF4-FFF2-40B4-BE49-F238E27FC236}">
              <a16:creationId xmlns:a16="http://schemas.microsoft.com/office/drawing/2014/main" id="{00000000-0008-0000-0C00-0000E4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485" name="Text Box 35">
          <a:extLst>
            <a:ext uri="{FF2B5EF4-FFF2-40B4-BE49-F238E27FC236}">
              <a16:creationId xmlns:a16="http://schemas.microsoft.com/office/drawing/2014/main" id="{00000000-0008-0000-0C00-0000E5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486" name="Text Box 12">
          <a:extLst>
            <a:ext uri="{FF2B5EF4-FFF2-40B4-BE49-F238E27FC236}">
              <a16:creationId xmlns:a16="http://schemas.microsoft.com/office/drawing/2014/main" id="{00000000-0008-0000-0C00-0000E6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487" name="Text Box 13">
          <a:extLst>
            <a:ext uri="{FF2B5EF4-FFF2-40B4-BE49-F238E27FC236}">
              <a16:creationId xmlns:a16="http://schemas.microsoft.com/office/drawing/2014/main" id="{00000000-0008-0000-0C00-0000E7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488" name="Text Box 34">
          <a:extLst>
            <a:ext uri="{FF2B5EF4-FFF2-40B4-BE49-F238E27FC236}">
              <a16:creationId xmlns:a16="http://schemas.microsoft.com/office/drawing/2014/main" id="{00000000-0008-0000-0C00-0000E8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489" name="Text Box 35">
          <a:extLst>
            <a:ext uri="{FF2B5EF4-FFF2-40B4-BE49-F238E27FC236}">
              <a16:creationId xmlns:a16="http://schemas.microsoft.com/office/drawing/2014/main" id="{00000000-0008-0000-0C00-0000E9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490" name="Text Box 6">
          <a:extLst>
            <a:ext uri="{FF2B5EF4-FFF2-40B4-BE49-F238E27FC236}">
              <a16:creationId xmlns:a16="http://schemas.microsoft.com/office/drawing/2014/main" id="{00000000-0008-0000-0C00-0000EA01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491" name="Text Box 19">
          <a:extLst>
            <a:ext uri="{FF2B5EF4-FFF2-40B4-BE49-F238E27FC236}">
              <a16:creationId xmlns:a16="http://schemas.microsoft.com/office/drawing/2014/main" id="{00000000-0008-0000-0C00-0000EB01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492" name="Text Box 6">
          <a:extLst>
            <a:ext uri="{FF2B5EF4-FFF2-40B4-BE49-F238E27FC236}">
              <a16:creationId xmlns:a16="http://schemas.microsoft.com/office/drawing/2014/main" id="{00000000-0008-0000-0C00-0000EC01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493" name="Text Box 19">
          <a:extLst>
            <a:ext uri="{FF2B5EF4-FFF2-40B4-BE49-F238E27FC236}">
              <a16:creationId xmlns:a16="http://schemas.microsoft.com/office/drawing/2014/main" id="{00000000-0008-0000-0C00-0000ED01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494" name="Text Box 12">
          <a:extLst>
            <a:ext uri="{FF2B5EF4-FFF2-40B4-BE49-F238E27FC236}">
              <a16:creationId xmlns:a16="http://schemas.microsoft.com/office/drawing/2014/main" id="{00000000-0008-0000-0C00-0000EE01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495" name="Text Box 12">
          <a:extLst>
            <a:ext uri="{FF2B5EF4-FFF2-40B4-BE49-F238E27FC236}">
              <a16:creationId xmlns:a16="http://schemas.microsoft.com/office/drawing/2014/main" id="{00000000-0008-0000-0C00-0000EF01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496" name="Text Box 12">
          <a:extLst>
            <a:ext uri="{FF2B5EF4-FFF2-40B4-BE49-F238E27FC236}">
              <a16:creationId xmlns:a16="http://schemas.microsoft.com/office/drawing/2014/main" id="{00000000-0008-0000-0C00-0000F0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497" name="Text Box 13">
          <a:extLst>
            <a:ext uri="{FF2B5EF4-FFF2-40B4-BE49-F238E27FC236}">
              <a16:creationId xmlns:a16="http://schemas.microsoft.com/office/drawing/2014/main" id="{00000000-0008-0000-0C00-0000F1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498" name="Text Box 34">
          <a:extLst>
            <a:ext uri="{FF2B5EF4-FFF2-40B4-BE49-F238E27FC236}">
              <a16:creationId xmlns:a16="http://schemas.microsoft.com/office/drawing/2014/main" id="{00000000-0008-0000-0C00-0000F2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499" name="Text Box 35">
          <a:extLst>
            <a:ext uri="{FF2B5EF4-FFF2-40B4-BE49-F238E27FC236}">
              <a16:creationId xmlns:a16="http://schemas.microsoft.com/office/drawing/2014/main" id="{00000000-0008-0000-0C00-0000F3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00" name="Text Box 12">
          <a:extLst>
            <a:ext uri="{FF2B5EF4-FFF2-40B4-BE49-F238E27FC236}">
              <a16:creationId xmlns:a16="http://schemas.microsoft.com/office/drawing/2014/main" id="{00000000-0008-0000-0C00-0000F4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01" name="Text Box 13">
          <a:extLst>
            <a:ext uri="{FF2B5EF4-FFF2-40B4-BE49-F238E27FC236}">
              <a16:creationId xmlns:a16="http://schemas.microsoft.com/office/drawing/2014/main" id="{00000000-0008-0000-0C00-0000F5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02" name="Text Box 34">
          <a:extLst>
            <a:ext uri="{FF2B5EF4-FFF2-40B4-BE49-F238E27FC236}">
              <a16:creationId xmlns:a16="http://schemas.microsoft.com/office/drawing/2014/main" id="{00000000-0008-0000-0C00-0000F6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03" name="Text Box 35">
          <a:extLst>
            <a:ext uri="{FF2B5EF4-FFF2-40B4-BE49-F238E27FC236}">
              <a16:creationId xmlns:a16="http://schemas.microsoft.com/office/drawing/2014/main" id="{00000000-0008-0000-0C00-0000F7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04" name="Text Box 12">
          <a:extLst>
            <a:ext uri="{FF2B5EF4-FFF2-40B4-BE49-F238E27FC236}">
              <a16:creationId xmlns:a16="http://schemas.microsoft.com/office/drawing/2014/main" id="{00000000-0008-0000-0C00-0000F8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05" name="Text Box 13">
          <a:extLst>
            <a:ext uri="{FF2B5EF4-FFF2-40B4-BE49-F238E27FC236}">
              <a16:creationId xmlns:a16="http://schemas.microsoft.com/office/drawing/2014/main" id="{00000000-0008-0000-0C00-0000F9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06" name="Text Box 34">
          <a:extLst>
            <a:ext uri="{FF2B5EF4-FFF2-40B4-BE49-F238E27FC236}">
              <a16:creationId xmlns:a16="http://schemas.microsoft.com/office/drawing/2014/main" id="{00000000-0008-0000-0C00-0000FA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07" name="Text Box 35">
          <a:extLst>
            <a:ext uri="{FF2B5EF4-FFF2-40B4-BE49-F238E27FC236}">
              <a16:creationId xmlns:a16="http://schemas.microsoft.com/office/drawing/2014/main" id="{00000000-0008-0000-0C00-0000FB01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08" name="Text Box 6">
          <a:extLst>
            <a:ext uri="{FF2B5EF4-FFF2-40B4-BE49-F238E27FC236}">
              <a16:creationId xmlns:a16="http://schemas.microsoft.com/office/drawing/2014/main" id="{00000000-0008-0000-0C00-0000FC01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09" name="Text Box 19">
          <a:extLst>
            <a:ext uri="{FF2B5EF4-FFF2-40B4-BE49-F238E27FC236}">
              <a16:creationId xmlns:a16="http://schemas.microsoft.com/office/drawing/2014/main" id="{00000000-0008-0000-0C00-0000FD01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10" name="Text Box 6">
          <a:extLst>
            <a:ext uri="{FF2B5EF4-FFF2-40B4-BE49-F238E27FC236}">
              <a16:creationId xmlns:a16="http://schemas.microsoft.com/office/drawing/2014/main" id="{00000000-0008-0000-0C00-0000FE01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11" name="Text Box 19">
          <a:extLst>
            <a:ext uri="{FF2B5EF4-FFF2-40B4-BE49-F238E27FC236}">
              <a16:creationId xmlns:a16="http://schemas.microsoft.com/office/drawing/2014/main" id="{00000000-0008-0000-0C00-0000FF01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12" name="Text Box 12">
          <a:extLst>
            <a:ext uri="{FF2B5EF4-FFF2-40B4-BE49-F238E27FC236}">
              <a16:creationId xmlns:a16="http://schemas.microsoft.com/office/drawing/2014/main" id="{00000000-0008-0000-0C00-00000002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13" name="Text Box 12">
          <a:extLst>
            <a:ext uri="{FF2B5EF4-FFF2-40B4-BE49-F238E27FC236}">
              <a16:creationId xmlns:a16="http://schemas.microsoft.com/office/drawing/2014/main" id="{00000000-0008-0000-0C00-00000102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14" name="Text Box 12">
          <a:extLst>
            <a:ext uri="{FF2B5EF4-FFF2-40B4-BE49-F238E27FC236}">
              <a16:creationId xmlns:a16="http://schemas.microsoft.com/office/drawing/2014/main" id="{00000000-0008-0000-0C00-000002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15" name="Text Box 13">
          <a:extLst>
            <a:ext uri="{FF2B5EF4-FFF2-40B4-BE49-F238E27FC236}">
              <a16:creationId xmlns:a16="http://schemas.microsoft.com/office/drawing/2014/main" id="{00000000-0008-0000-0C00-000003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16" name="Text Box 34">
          <a:extLst>
            <a:ext uri="{FF2B5EF4-FFF2-40B4-BE49-F238E27FC236}">
              <a16:creationId xmlns:a16="http://schemas.microsoft.com/office/drawing/2014/main" id="{00000000-0008-0000-0C00-000004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17" name="Text Box 35">
          <a:extLst>
            <a:ext uri="{FF2B5EF4-FFF2-40B4-BE49-F238E27FC236}">
              <a16:creationId xmlns:a16="http://schemas.microsoft.com/office/drawing/2014/main" id="{00000000-0008-0000-0C00-000005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18" name="Text Box 12">
          <a:extLst>
            <a:ext uri="{FF2B5EF4-FFF2-40B4-BE49-F238E27FC236}">
              <a16:creationId xmlns:a16="http://schemas.microsoft.com/office/drawing/2014/main" id="{00000000-0008-0000-0C00-000006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19" name="Text Box 13">
          <a:extLst>
            <a:ext uri="{FF2B5EF4-FFF2-40B4-BE49-F238E27FC236}">
              <a16:creationId xmlns:a16="http://schemas.microsoft.com/office/drawing/2014/main" id="{00000000-0008-0000-0C00-000007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20" name="Text Box 34">
          <a:extLst>
            <a:ext uri="{FF2B5EF4-FFF2-40B4-BE49-F238E27FC236}">
              <a16:creationId xmlns:a16="http://schemas.microsoft.com/office/drawing/2014/main" id="{00000000-0008-0000-0C00-000008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21" name="Text Box 35">
          <a:extLst>
            <a:ext uri="{FF2B5EF4-FFF2-40B4-BE49-F238E27FC236}">
              <a16:creationId xmlns:a16="http://schemas.microsoft.com/office/drawing/2014/main" id="{00000000-0008-0000-0C00-000009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22" name="Text Box 12">
          <a:extLst>
            <a:ext uri="{FF2B5EF4-FFF2-40B4-BE49-F238E27FC236}">
              <a16:creationId xmlns:a16="http://schemas.microsoft.com/office/drawing/2014/main" id="{00000000-0008-0000-0C00-00000A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23" name="Text Box 13">
          <a:extLst>
            <a:ext uri="{FF2B5EF4-FFF2-40B4-BE49-F238E27FC236}">
              <a16:creationId xmlns:a16="http://schemas.microsoft.com/office/drawing/2014/main" id="{00000000-0008-0000-0C00-00000B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24" name="Text Box 34">
          <a:extLst>
            <a:ext uri="{FF2B5EF4-FFF2-40B4-BE49-F238E27FC236}">
              <a16:creationId xmlns:a16="http://schemas.microsoft.com/office/drawing/2014/main" id="{00000000-0008-0000-0C00-00000C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25" name="Text Box 35">
          <a:extLst>
            <a:ext uri="{FF2B5EF4-FFF2-40B4-BE49-F238E27FC236}">
              <a16:creationId xmlns:a16="http://schemas.microsoft.com/office/drawing/2014/main" id="{00000000-0008-0000-0C00-00000D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26" name="Text Box 6">
          <a:extLst>
            <a:ext uri="{FF2B5EF4-FFF2-40B4-BE49-F238E27FC236}">
              <a16:creationId xmlns:a16="http://schemas.microsoft.com/office/drawing/2014/main" id="{00000000-0008-0000-0C00-00000E02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27" name="Text Box 19">
          <a:extLst>
            <a:ext uri="{FF2B5EF4-FFF2-40B4-BE49-F238E27FC236}">
              <a16:creationId xmlns:a16="http://schemas.microsoft.com/office/drawing/2014/main" id="{00000000-0008-0000-0C00-00000F02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28" name="Text Box 6">
          <a:extLst>
            <a:ext uri="{FF2B5EF4-FFF2-40B4-BE49-F238E27FC236}">
              <a16:creationId xmlns:a16="http://schemas.microsoft.com/office/drawing/2014/main" id="{00000000-0008-0000-0C00-00001002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29" name="Text Box 19">
          <a:extLst>
            <a:ext uri="{FF2B5EF4-FFF2-40B4-BE49-F238E27FC236}">
              <a16:creationId xmlns:a16="http://schemas.microsoft.com/office/drawing/2014/main" id="{00000000-0008-0000-0C00-00001102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30" name="Text Box 12">
          <a:extLst>
            <a:ext uri="{FF2B5EF4-FFF2-40B4-BE49-F238E27FC236}">
              <a16:creationId xmlns:a16="http://schemas.microsoft.com/office/drawing/2014/main" id="{00000000-0008-0000-0C00-00001202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31" name="Text Box 12">
          <a:extLst>
            <a:ext uri="{FF2B5EF4-FFF2-40B4-BE49-F238E27FC236}">
              <a16:creationId xmlns:a16="http://schemas.microsoft.com/office/drawing/2014/main" id="{00000000-0008-0000-0C00-00001302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32" name="Text Box 12">
          <a:extLst>
            <a:ext uri="{FF2B5EF4-FFF2-40B4-BE49-F238E27FC236}">
              <a16:creationId xmlns:a16="http://schemas.microsoft.com/office/drawing/2014/main" id="{00000000-0008-0000-0C00-000014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33" name="Text Box 13">
          <a:extLst>
            <a:ext uri="{FF2B5EF4-FFF2-40B4-BE49-F238E27FC236}">
              <a16:creationId xmlns:a16="http://schemas.microsoft.com/office/drawing/2014/main" id="{00000000-0008-0000-0C00-000015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34" name="Text Box 34">
          <a:extLst>
            <a:ext uri="{FF2B5EF4-FFF2-40B4-BE49-F238E27FC236}">
              <a16:creationId xmlns:a16="http://schemas.microsoft.com/office/drawing/2014/main" id="{00000000-0008-0000-0C00-000016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35" name="Text Box 35">
          <a:extLst>
            <a:ext uri="{FF2B5EF4-FFF2-40B4-BE49-F238E27FC236}">
              <a16:creationId xmlns:a16="http://schemas.microsoft.com/office/drawing/2014/main" id="{00000000-0008-0000-0C00-000017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36" name="Text Box 12">
          <a:extLst>
            <a:ext uri="{FF2B5EF4-FFF2-40B4-BE49-F238E27FC236}">
              <a16:creationId xmlns:a16="http://schemas.microsoft.com/office/drawing/2014/main" id="{00000000-0008-0000-0C00-000018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37" name="Text Box 13">
          <a:extLst>
            <a:ext uri="{FF2B5EF4-FFF2-40B4-BE49-F238E27FC236}">
              <a16:creationId xmlns:a16="http://schemas.microsoft.com/office/drawing/2014/main" id="{00000000-0008-0000-0C00-000019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38" name="Text Box 34">
          <a:extLst>
            <a:ext uri="{FF2B5EF4-FFF2-40B4-BE49-F238E27FC236}">
              <a16:creationId xmlns:a16="http://schemas.microsoft.com/office/drawing/2014/main" id="{00000000-0008-0000-0C00-00001A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39" name="Text Box 35">
          <a:extLst>
            <a:ext uri="{FF2B5EF4-FFF2-40B4-BE49-F238E27FC236}">
              <a16:creationId xmlns:a16="http://schemas.microsoft.com/office/drawing/2014/main" id="{00000000-0008-0000-0C00-00001B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40" name="Text Box 12">
          <a:extLst>
            <a:ext uri="{FF2B5EF4-FFF2-40B4-BE49-F238E27FC236}">
              <a16:creationId xmlns:a16="http://schemas.microsoft.com/office/drawing/2014/main" id="{00000000-0008-0000-0C00-00001C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41" name="Text Box 13">
          <a:extLst>
            <a:ext uri="{FF2B5EF4-FFF2-40B4-BE49-F238E27FC236}">
              <a16:creationId xmlns:a16="http://schemas.microsoft.com/office/drawing/2014/main" id="{00000000-0008-0000-0C00-00001D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42" name="Text Box 34">
          <a:extLst>
            <a:ext uri="{FF2B5EF4-FFF2-40B4-BE49-F238E27FC236}">
              <a16:creationId xmlns:a16="http://schemas.microsoft.com/office/drawing/2014/main" id="{00000000-0008-0000-0C00-00001E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19050</xdr:rowOff>
    </xdr:from>
    <xdr:to>
      <xdr:col>26</xdr:col>
      <xdr:colOff>0</xdr:colOff>
      <xdr:row>3</xdr:row>
      <xdr:rowOff>257175</xdr:rowOff>
    </xdr:to>
    <xdr:sp macro="" textlink="">
      <xdr:nvSpPr>
        <xdr:cNvPr id="543" name="Text Box 35">
          <a:extLst>
            <a:ext uri="{FF2B5EF4-FFF2-40B4-BE49-F238E27FC236}">
              <a16:creationId xmlns:a16="http://schemas.microsoft.com/office/drawing/2014/main" id="{00000000-0008-0000-0C00-00001F020000}"/>
            </a:ext>
          </a:extLst>
        </xdr:cNvPr>
        <xdr:cNvSpPr txBox="1">
          <a:spLocks noChangeArrowheads="1"/>
        </xdr:cNvSpPr>
      </xdr:nvSpPr>
      <xdr:spPr bwMode="auto">
        <a:xfrm>
          <a:off x="208883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44" name="Text Box 6">
          <a:extLst>
            <a:ext uri="{FF2B5EF4-FFF2-40B4-BE49-F238E27FC236}">
              <a16:creationId xmlns:a16="http://schemas.microsoft.com/office/drawing/2014/main" id="{00000000-0008-0000-0C00-00002002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45" name="Text Box 19">
          <a:extLst>
            <a:ext uri="{FF2B5EF4-FFF2-40B4-BE49-F238E27FC236}">
              <a16:creationId xmlns:a16="http://schemas.microsoft.com/office/drawing/2014/main" id="{00000000-0008-0000-0C00-00002102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46" name="Text Box 6">
          <a:extLst>
            <a:ext uri="{FF2B5EF4-FFF2-40B4-BE49-F238E27FC236}">
              <a16:creationId xmlns:a16="http://schemas.microsoft.com/office/drawing/2014/main" id="{00000000-0008-0000-0C00-00002202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47" name="Text Box 19">
          <a:extLst>
            <a:ext uri="{FF2B5EF4-FFF2-40B4-BE49-F238E27FC236}">
              <a16:creationId xmlns:a16="http://schemas.microsoft.com/office/drawing/2014/main" id="{00000000-0008-0000-0C00-00002302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48" name="Text Box 12">
          <a:extLst>
            <a:ext uri="{FF2B5EF4-FFF2-40B4-BE49-F238E27FC236}">
              <a16:creationId xmlns:a16="http://schemas.microsoft.com/office/drawing/2014/main" id="{00000000-0008-0000-0C00-00002402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26</xdr:col>
      <xdr:colOff>0</xdr:colOff>
      <xdr:row>3</xdr:row>
      <xdr:rowOff>10737</xdr:rowOff>
    </xdr:from>
    <xdr:to>
      <xdr:col>26</xdr:col>
      <xdr:colOff>0</xdr:colOff>
      <xdr:row>3</xdr:row>
      <xdr:rowOff>181184</xdr:rowOff>
    </xdr:to>
    <xdr:sp macro="" textlink="">
      <xdr:nvSpPr>
        <xdr:cNvPr id="549" name="Text Box 12">
          <a:extLst>
            <a:ext uri="{FF2B5EF4-FFF2-40B4-BE49-F238E27FC236}">
              <a16:creationId xmlns:a16="http://schemas.microsoft.com/office/drawing/2014/main" id="{00000000-0008-0000-0C00-000025020000}"/>
            </a:ext>
          </a:extLst>
        </xdr:cNvPr>
        <xdr:cNvSpPr txBox="1">
          <a:spLocks noChangeArrowheads="1"/>
        </xdr:cNvSpPr>
      </xdr:nvSpPr>
      <xdr:spPr bwMode="auto">
        <a:xfrm>
          <a:off x="208883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50" name="Text Box 20">
          <a:extLst>
            <a:ext uri="{FF2B5EF4-FFF2-40B4-BE49-F238E27FC236}">
              <a16:creationId xmlns:a16="http://schemas.microsoft.com/office/drawing/2014/main" id="{00000000-0008-0000-0C00-000026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51" name="Text Box 21">
          <a:extLst>
            <a:ext uri="{FF2B5EF4-FFF2-40B4-BE49-F238E27FC236}">
              <a16:creationId xmlns:a16="http://schemas.microsoft.com/office/drawing/2014/main" id="{00000000-0008-0000-0C00-000027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52" name="Text Box 20">
          <a:extLst>
            <a:ext uri="{FF2B5EF4-FFF2-40B4-BE49-F238E27FC236}">
              <a16:creationId xmlns:a16="http://schemas.microsoft.com/office/drawing/2014/main" id="{00000000-0008-0000-0C00-000028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53" name="Text Box 21">
          <a:extLst>
            <a:ext uri="{FF2B5EF4-FFF2-40B4-BE49-F238E27FC236}">
              <a16:creationId xmlns:a16="http://schemas.microsoft.com/office/drawing/2014/main" id="{00000000-0008-0000-0C00-000029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54" name="Text Box 20">
          <a:extLst>
            <a:ext uri="{FF2B5EF4-FFF2-40B4-BE49-F238E27FC236}">
              <a16:creationId xmlns:a16="http://schemas.microsoft.com/office/drawing/2014/main" id="{00000000-0008-0000-0C00-00002A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55" name="Text Box 21">
          <a:extLst>
            <a:ext uri="{FF2B5EF4-FFF2-40B4-BE49-F238E27FC236}">
              <a16:creationId xmlns:a16="http://schemas.microsoft.com/office/drawing/2014/main" id="{00000000-0008-0000-0C00-00002B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556" name="Text Box 12">
          <a:extLst>
            <a:ext uri="{FF2B5EF4-FFF2-40B4-BE49-F238E27FC236}">
              <a16:creationId xmlns:a16="http://schemas.microsoft.com/office/drawing/2014/main" id="{00000000-0008-0000-0C00-00002C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557" name="Text Box 12">
          <a:extLst>
            <a:ext uri="{FF2B5EF4-FFF2-40B4-BE49-F238E27FC236}">
              <a16:creationId xmlns:a16="http://schemas.microsoft.com/office/drawing/2014/main" id="{00000000-0008-0000-0C00-00002D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58" name="Text Box 20">
          <a:extLst>
            <a:ext uri="{FF2B5EF4-FFF2-40B4-BE49-F238E27FC236}">
              <a16:creationId xmlns:a16="http://schemas.microsoft.com/office/drawing/2014/main" id="{00000000-0008-0000-0C00-00002E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59" name="Text Box 21">
          <a:extLst>
            <a:ext uri="{FF2B5EF4-FFF2-40B4-BE49-F238E27FC236}">
              <a16:creationId xmlns:a16="http://schemas.microsoft.com/office/drawing/2014/main" id="{00000000-0008-0000-0C00-00002F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60" name="Text Box 20">
          <a:extLst>
            <a:ext uri="{FF2B5EF4-FFF2-40B4-BE49-F238E27FC236}">
              <a16:creationId xmlns:a16="http://schemas.microsoft.com/office/drawing/2014/main" id="{00000000-0008-0000-0C00-000030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61" name="Text Box 21">
          <a:extLst>
            <a:ext uri="{FF2B5EF4-FFF2-40B4-BE49-F238E27FC236}">
              <a16:creationId xmlns:a16="http://schemas.microsoft.com/office/drawing/2014/main" id="{00000000-0008-0000-0C00-000031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62" name="Text Box 20">
          <a:extLst>
            <a:ext uri="{FF2B5EF4-FFF2-40B4-BE49-F238E27FC236}">
              <a16:creationId xmlns:a16="http://schemas.microsoft.com/office/drawing/2014/main" id="{00000000-0008-0000-0C00-000032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63" name="Text Box 21">
          <a:extLst>
            <a:ext uri="{FF2B5EF4-FFF2-40B4-BE49-F238E27FC236}">
              <a16:creationId xmlns:a16="http://schemas.microsoft.com/office/drawing/2014/main" id="{00000000-0008-0000-0C00-000033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564" name="Text Box 12">
          <a:extLst>
            <a:ext uri="{FF2B5EF4-FFF2-40B4-BE49-F238E27FC236}">
              <a16:creationId xmlns:a16="http://schemas.microsoft.com/office/drawing/2014/main" id="{00000000-0008-0000-0C00-000034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565" name="Text Box 12">
          <a:extLst>
            <a:ext uri="{FF2B5EF4-FFF2-40B4-BE49-F238E27FC236}">
              <a16:creationId xmlns:a16="http://schemas.microsoft.com/office/drawing/2014/main" id="{00000000-0008-0000-0C00-000035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66" name="Text Box 22">
          <a:extLst>
            <a:ext uri="{FF2B5EF4-FFF2-40B4-BE49-F238E27FC236}">
              <a16:creationId xmlns:a16="http://schemas.microsoft.com/office/drawing/2014/main" id="{00000000-0008-0000-0C00-000036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67" name="Text Box 23">
          <a:extLst>
            <a:ext uri="{FF2B5EF4-FFF2-40B4-BE49-F238E27FC236}">
              <a16:creationId xmlns:a16="http://schemas.microsoft.com/office/drawing/2014/main" id="{00000000-0008-0000-0C00-000037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68" name="Text Box 28">
          <a:extLst>
            <a:ext uri="{FF2B5EF4-FFF2-40B4-BE49-F238E27FC236}">
              <a16:creationId xmlns:a16="http://schemas.microsoft.com/office/drawing/2014/main" id="{00000000-0008-0000-0C00-000038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69" name="Text Box 29">
          <a:extLst>
            <a:ext uri="{FF2B5EF4-FFF2-40B4-BE49-F238E27FC236}">
              <a16:creationId xmlns:a16="http://schemas.microsoft.com/office/drawing/2014/main" id="{00000000-0008-0000-0C00-000039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70" name="Text Box 22">
          <a:extLst>
            <a:ext uri="{FF2B5EF4-FFF2-40B4-BE49-F238E27FC236}">
              <a16:creationId xmlns:a16="http://schemas.microsoft.com/office/drawing/2014/main" id="{00000000-0008-0000-0C00-00003A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71" name="Text Box 23">
          <a:extLst>
            <a:ext uri="{FF2B5EF4-FFF2-40B4-BE49-F238E27FC236}">
              <a16:creationId xmlns:a16="http://schemas.microsoft.com/office/drawing/2014/main" id="{00000000-0008-0000-0C00-00003B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72" name="Text Box 28">
          <a:extLst>
            <a:ext uri="{FF2B5EF4-FFF2-40B4-BE49-F238E27FC236}">
              <a16:creationId xmlns:a16="http://schemas.microsoft.com/office/drawing/2014/main" id="{00000000-0008-0000-0C00-00003C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73" name="Text Box 29">
          <a:extLst>
            <a:ext uri="{FF2B5EF4-FFF2-40B4-BE49-F238E27FC236}">
              <a16:creationId xmlns:a16="http://schemas.microsoft.com/office/drawing/2014/main" id="{00000000-0008-0000-0C00-00003D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74" name="Text Box 22">
          <a:extLst>
            <a:ext uri="{FF2B5EF4-FFF2-40B4-BE49-F238E27FC236}">
              <a16:creationId xmlns:a16="http://schemas.microsoft.com/office/drawing/2014/main" id="{00000000-0008-0000-0C00-00003E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75" name="Text Box 23">
          <a:extLst>
            <a:ext uri="{FF2B5EF4-FFF2-40B4-BE49-F238E27FC236}">
              <a16:creationId xmlns:a16="http://schemas.microsoft.com/office/drawing/2014/main" id="{00000000-0008-0000-0C00-00003F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76" name="Text Box 28">
          <a:extLst>
            <a:ext uri="{FF2B5EF4-FFF2-40B4-BE49-F238E27FC236}">
              <a16:creationId xmlns:a16="http://schemas.microsoft.com/office/drawing/2014/main" id="{00000000-0008-0000-0C00-000040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77" name="Text Box 29">
          <a:extLst>
            <a:ext uri="{FF2B5EF4-FFF2-40B4-BE49-F238E27FC236}">
              <a16:creationId xmlns:a16="http://schemas.microsoft.com/office/drawing/2014/main" id="{00000000-0008-0000-0C00-000041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578" name="Text Box 13">
          <a:extLst>
            <a:ext uri="{FF2B5EF4-FFF2-40B4-BE49-F238E27FC236}">
              <a16:creationId xmlns:a16="http://schemas.microsoft.com/office/drawing/2014/main" id="{00000000-0008-0000-0C00-000042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579" name="Text Box 16">
          <a:extLst>
            <a:ext uri="{FF2B5EF4-FFF2-40B4-BE49-F238E27FC236}">
              <a16:creationId xmlns:a16="http://schemas.microsoft.com/office/drawing/2014/main" id="{00000000-0008-0000-0C00-000043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580" name="Text Box 13">
          <a:extLst>
            <a:ext uri="{FF2B5EF4-FFF2-40B4-BE49-F238E27FC236}">
              <a16:creationId xmlns:a16="http://schemas.microsoft.com/office/drawing/2014/main" id="{00000000-0008-0000-0C00-000044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581" name="Text Box 16">
          <a:extLst>
            <a:ext uri="{FF2B5EF4-FFF2-40B4-BE49-F238E27FC236}">
              <a16:creationId xmlns:a16="http://schemas.microsoft.com/office/drawing/2014/main" id="{00000000-0008-0000-0C00-000045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582" name="Text Box 12">
          <a:extLst>
            <a:ext uri="{FF2B5EF4-FFF2-40B4-BE49-F238E27FC236}">
              <a16:creationId xmlns:a16="http://schemas.microsoft.com/office/drawing/2014/main" id="{00000000-0008-0000-0C00-000046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583" name="Text Box 12">
          <a:extLst>
            <a:ext uri="{FF2B5EF4-FFF2-40B4-BE49-F238E27FC236}">
              <a16:creationId xmlns:a16="http://schemas.microsoft.com/office/drawing/2014/main" id="{00000000-0008-0000-0C00-000047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84" name="Text Box 22">
          <a:extLst>
            <a:ext uri="{FF2B5EF4-FFF2-40B4-BE49-F238E27FC236}">
              <a16:creationId xmlns:a16="http://schemas.microsoft.com/office/drawing/2014/main" id="{00000000-0008-0000-0C00-000048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85" name="Text Box 23">
          <a:extLst>
            <a:ext uri="{FF2B5EF4-FFF2-40B4-BE49-F238E27FC236}">
              <a16:creationId xmlns:a16="http://schemas.microsoft.com/office/drawing/2014/main" id="{00000000-0008-0000-0C00-000049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86" name="Text Box 28">
          <a:extLst>
            <a:ext uri="{FF2B5EF4-FFF2-40B4-BE49-F238E27FC236}">
              <a16:creationId xmlns:a16="http://schemas.microsoft.com/office/drawing/2014/main" id="{00000000-0008-0000-0C00-00004A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87" name="Text Box 29">
          <a:extLst>
            <a:ext uri="{FF2B5EF4-FFF2-40B4-BE49-F238E27FC236}">
              <a16:creationId xmlns:a16="http://schemas.microsoft.com/office/drawing/2014/main" id="{00000000-0008-0000-0C00-00004B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88" name="Text Box 22">
          <a:extLst>
            <a:ext uri="{FF2B5EF4-FFF2-40B4-BE49-F238E27FC236}">
              <a16:creationId xmlns:a16="http://schemas.microsoft.com/office/drawing/2014/main" id="{00000000-0008-0000-0C00-00004C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89" name="Text Box 23">
          <a:extLst>
            <a:ext uri="{FF2B5EF4-FFF2-40B4-BE49-F238E27FC236}">
              <a16:creationId xmlns:a16="http://schemas.microsoft.com/office/drawing/2014/main" id="{00000000-0008-0000-0C00-00004D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90" name="Text Box 28">
          <a:extLst>
            <a:ext uri="{FF2B5EF4-FFF2-40B4-BE49-F238E27FC236}">
              <a16:creationId xmlns:a16="http://schemas.microsoft.com/office/drawing/2014/main" id="{00000000-0008-0000-0C00-00004E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91" name="Text Box 29">
          <a:extLst>
            <a:ext uri="{FF2B5EF4-FFF2-40B4-BE49-F238E27FC236}">
              <a16:creationId xmlns:a16="http://schemas.microsoft.com/office/drawing/2014/main" id="{00000000-0008-0000-0C00-00004F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92" name="Text Box 22">
          <a:extLst>
            <a:ext uri="{FF2B5EF4-FFF2-40B4-BE49-F238E27FC236}">
              <a16:creationId xmlns:a16="http://schemas.microsoft.com/office/drawing/2014/main" id="{00000000-0008-0000-0C00-000050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93" name="Text Box 23">
          <a:extLst>
            <a:ext uri="{FF2B5EF4-FFF2-40B4-BE49-F238E27FC236}">
              <a16:creationId xmlns:a16="http://schemas.microsoft.com/office/drawing/2014/main" id="{00000000-0008-0000-0C00-000051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94" name="Text Box 28">
          <a:extLst>
            <a:ext uri="{FF2B5EF4-FFF2-40B4-BE49-F238E27FC236}">
              <a16:creationId xmlns:a16="http://schemas.microsoft.com/office/drawing/2014/main" id="{00000000-0008-0000-0C00-000052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595" name="Text Box 29">
          <a:extLst>
            <a:ext uri="{FF2B5EF4-FFF2-40B4-BE49-F238E27FC236}">
              <a16:creationId xmlns:a16="http://schemas.microsoft.com/office/drawing/2014/main" id="{00000000-0008-0000-0C00-000053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596" name="Text Box 13">
          <a:extLst>
            <a:ext uri="{FF2B5EF4-FFF2-40B4-BE49-F238E27FC236}">
              <a16:creationId xmlns:a16="http://schemas.microsoft.com/office/drawing/2014/main" id="{00000000-0008-0000-0C00-000054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597" name="Text Box 16">
          <a:extLst>
            <a:ext uri="{FF2B5EF4-FFF2-40B4-BE49-F238E27FC236}">
              <a16:creationId xmlns:a16="http://schemas.microsoft.com/office/drawing/2014/main" id="{00000000-0008-0000-0C00-000055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598" name="Text Box 13">
          <a:extLst>
            <a:ext uri="{FF2B5EF4-FFF2-40B4-BE49-F238E27FC236}">
              <a16:creationId xmlns:a16="http://schemas.microsoft.com/office/drawing/2014/main" id="{00000000-0008-0000-0C00-000056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599" name="Text Box 16">
          <a:extLst>
            <a:ext uri="{FF2B5EF4-FFF2-40B4-BE49-F238E27FC236}">
              <a16:creationId xmlns:a16="http://schemas.microsoft.com/office/drawing/2014/main" id="{00000000-0008-0000-0C00-000057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600" name="Text Box 12">
          <a:extLst>
            <a:ext uri="{FF2B5EF4-FFF2-40B4-BE49-F238E27FC236}">
              <a16:creationId xmlns:a16="http://schemas.microsoft.com/office/drawing/2014/main" id="{00000000-0008-0000-0C00-000058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601" name="Text Box 12">
          <a:extLst>
            <a:ext uri="{FF2B5EF4-FFF2-40B4-BE49-F238E27FC236}">
              <a16:creationId xmlns:a16="http://schemas.microsoft.com/office/drawing/2014/main" id="{00000000-0008-0000-0C00-000059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02" name="Text Box 22">
          <a:extLst>
            <a:ext uri="{FF2B5EF4-FFF2-40B4-BE49-F238E27FC236}">
              <a16:creationId xmlns:a16="http://schemas.microsoft.com/office/drawing/2014/main" id="{00000000-0008-0000-0C00-00005A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03" name="Text Box 23">
          <a:extLst>
            <a:ext uri="{FF2B5EF4-FFF2-40B4-BE49-F238E27FC236}">
              <a16:creationId xmlns:a16="http://schemas.microsoft.com/office/drawing/2014/main" id="{00000000-0008-0000-0C00-00005B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04" name="Text Box 28">
          <a:extLst>
            <a:ext uri="{FF2B5EF4-FFF2-40B4-BE49-F238E27FC236}">
              <a16:creationId xmlns:a16="http://schemas.microsoft.com/office/drawing/2014/main" id="{00000000-0008-0000-0C00-00005C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05" name="Text Box 29">
          <a:extLst>
            <a:ext uri="{FF2B5EF4-FFF2-40B4-BE49-F238E27FC236}">
              <a16:creationId xmlns:a16="http://schemas.microsoft.com/office/drawing/2014/main" id="{00000000-0008-0000-0C00-00005D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06" name="Text Box 22">
          <a:extLst>
            <a:ext uri="{FF2B5EF4-FFF2-40B4-BE49-F238E27FC236}">
              <a16:creationId xmlns:a16="http://schemas.microsoft.com/office/drawing/2014/main" id="{00000000-0008-0000-0C00-00005E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07" name="Text Box 23">
          <a:extLst>
            <a:ext uri="{FF2B5EF4-FFF2-40B4-BE49-F238E27FC236}">
              <a16:creationId xmlns:a16="http://schemas.microsoft.com/office/drawing/2014/main" id="{00000000-0008-0000-0C00-00005F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08" name="Text Box 28">
          <a:extLst>
            <a:ext uri="{FF2B5EF4-FFF2-40B4-BE49-F238E27FC236}">
              <a16:creationId xmlns:a16="http://schemas.microsoft.com/office/drawing/2014/main" id="{00000000-0008-0000-0C00-000060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09" name="Text Box 29">
          <a:extLst>
            <a:ext uri="{FF2B5EF4-FFF2-40B4-BE49-F238E27FC236}">
              <a16:creationId xmlns:a16="http://schemas.microsoft.com/office/drawing/2014/main" id="{00000000-0008-0000-0C00-000061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10" name="Text Box 22">
          <a:extLst>
            <a:ext uri="{FF2B5EF4-FFF2-40B4-BE49-F238E27FC236}">
              <a16:creationId xmlns:a16="http://schemas.microsoft.com/office/drawing/2014/main" id="{00000000-0008-0000-0C00-000062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11" name="Text Box 23">
          <a:extLst>
            <a:ext uri="{FF2B5EF4-FFF2-40B4-BE49-F238E27FC236}">
              <a16:creationId xmlns:a16="http://schemas.microsoft.com/office/drawing/2014/main" id="{00000000-0008-0000-0C00-000063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12" name="Text Box 28">
          <a:extLst>
            <a:ext uri="{FF2B5EF4-FFF2-40B4-BE49-F238E27FC236}">
              <a16:creationId xmlns:a16="http://schemas.microsoft.com/office/drawing/2014/main" id="{00000000-0008-0000-0C00-000064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13" name="Text Box 29">
          <a:extLst>
            <a:ext uri="{FF2B5EF4-FFF2-40B4-BE49-F238E27FC236}">
              <a16:creationId xmlns:a16="http://schemas.microsoft.com/office/drawing/2014/main" id="{00000000-0008-0000-0C00-000065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614" name="Text Box 13">
          <a:extLst>
            <a:ext uri="{FF2B5EF4-FFF2-40B4-BE49-F238E27FC236}">
              <a16:creationId xmlns:a16="http://schemas.microsoft.com/office/drawing/2014/main" id="{00000000-0008-0000-0C00-000066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615" name="Text Box 16">
          <a:extLst>
            <a:ext uri="{FF2B5EF4-FFF2-40B4-BE49-F238E27FC236}">
              <a16:creationId xmlns:a16="http://schemas.microsoft.com/office/drawing/2014/main" id="{00000000-0008-0000-0C00-000067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616" name="Text Box 13">
          <a:extLst>
            <a:ext uri="{FF2B5EF4-FFF2-40B4-BE49-F238E27FC236}">
              <a16:creationId xmlns:a16="http://schemas.microsoft.com/office/drawing/2014/main" id="{00000000-0008-0000-0C00-000068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617" name="Text Box 16">
          <a:extLst>
            <a:ext uri="{FF2B5EF4-FFF2-40B4-BE49-F238E27FC236}">
              <a16:creationId xmlns:a16="http://schemas.microsoft.com/office/drawing/2014/main" id="{00000000-0008-0000-0C00-000069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618" name="Text Box 12">
          <a:extLst>
            <a:ext uri="{FF2B5EF4-FFF2-40B4-BE49-F238E27FC236}">
              <a16:creationId xmlns:a16="http://schemas.microsoft.com/office/drawing/2014/main" id="{00000000-0008-0000-0C00-00006A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619" name="Text Box 12">
          <a:extLst>
            <a:ext uri="{FF2B5EF4-FFF2-40B4-BE49-F238E27FC236}">
              <a16:creationId xmlns:a16="http://schemas.microsoft.com/office/drawing/2014/main" id="{00000000-0008-0000-0C00-00006B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20" name="Text Box 22">
          <a:extLst>
            <a:ext uri="{FF2B5EF4-FFF2-40B4-BE49-F238E27FC236}">
              <a16:creationId xmlns:a16="http://schemas.microsoft.com/office/drawing/2014/main" id="{00000000-0008-0000-0C00-00006C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21" name="Text Box 23">
          <a:extLst>
            <a:ext uri="{FF2B5EF4-FFF2-40B4-BE49-F238E27FC236}">
              <a16:creationId xmlns:a16="http://schemas.microsoft.com/office/drawing/2014/main" id="{00000000-0008-0000-0C00-00006D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22" name="Text Box 28">
          <a:extLst>
            <a:ext uri="{FF2B5EF4-FFF2-40B4-BE49-F238E27FC236}">
              <a16:creationId xmlns:a16="http://schemas.microsoft.com/office/drawing/2014/main" id="{00000000-0008-0000-0C00-00006E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23" name="Text Box 29">
          <a:extLst>
            <a:ext uri="{FF2B5EF4-FFF2-40B4-BE49-F238E27FC236}">
              <a16:creationId xmlns:a16="http://schemas.microsoft.com/office/drawing/2014/main" id="{00000000-0008-0000-0C00-00006F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24" name="Text Box 22">
          <a:extLst>
            <a:ext uri="{FF2B5EF4-FFF2-40B4-BE49-F238E27FC236}">
              <a16:creationId xmlns:a16="http://schemas.microsoft.com/office/drawing/2014/main" id="{00000000-0008-0000-0C00-000070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25" name="Text Box 23">
          <a:extLst>
            <a:ext uri="{FF2B5EF4-FFF2-40B4-BE49-F238E27FC236}">
              <a16:creationId xmlns:a16="http://schemas.microsoft.com/office/drawing/2014/main" id="{00000000-0008-0000-0C00-000071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26" name="Text Box 28">
          <a:extLst>
            <a:ext uri="{FF2B5EF4-FFF2-40B4-BE49-F238E27FC236}">
              <a16:creationId xmlns:a16="http://schemas.microsoft.com/office/drawing/2014/main" id="{00000000-0008-0000-0C00-000072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27" name="Text Box 29">
          <a:extLst>
            <a:ext uri="{FF2B5EF4-FFF2-40B4-BE49-F238E27FC236}">
              <a16:creationId xmlns:a16="http://schemas.microsoft.com/office/drawing/2014/main" id="{00000000-0008-0000-0C00-000073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28" name="Text Box 22">
          <a:extLst>
            <a:ext uri="{FF2B5EF4-FFF2-40B4-BE49-F238E27FC236}">
              <a16:creationId xmlns:a16="http://schemas.microsoft.com/office/drawing/2014/main" id="{00000000-0008-0000-0C00-000074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29" name="Text Box 23">
          <a:extLst>
            <a:ext uri="{FF2B5EF4-FFF2-40B4-BE49-F238E27FC236}">
              <a16:creationId xmlns:a16="http://schemas.microsoft.com/office/drawing/2014/main" id="{00000000-0008-0000-0C00-000075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30" name="Text Box 28">
          <a:extLst>
            <a:ext uri="{FF2B5EF4-FFF2-40B4-BE49-F238E27FC236}">
              <a16:creationId xmlns:a16="http://schemas.microsoft.com/office/drawing/2014/main" id="{00000000-0008-0000-0C00-000076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31" name="Text Box 29">
          <a:extLst>
            <a:ext uri="{FF2B5EF4-FFF2-40B4-BE49-F238E27FC236}">
              <a16:creationId xmlns:a16="http://schemas.microsoft.com/office/drawing/2014/main" id="{00000000-0008-0000-0C00-000077020000}"/>
            </a:ext>
          </a:extLst>
        </xdr:cNvPr>
        <xdr:cNvSpPr txBox="1">
          <a:spLocks noChangeArrowheads="1"/>
        </xdr:cNvSpPr>
      </xdr:nvSpPr>
      <xdr:spPr bwMode="auto">
        <a:xfrm>
          <a:off x="120872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632" name="Text Box 13">
          <a:extLst>
            <a:ext uri="{FF2B5EF4-FFF2-40B4-BE49-F238E27FC236}">
              <a16:creationId xmlns:a16="http://schemas.microsoft.com/office/drawing/2014/main" id="{00000000-0008-0000-0C00-000078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633" name="Text Box 16">
          <a:extLst>
            <a:ext uri="{FF2B5EF4-FFF2-40B4-BE49-F238E27FC236}">
              <a16:creationId xmlns:a16="http://schemas.microsoft.com/office/drawing/2014/main" id="{00000000-0008-0000-0C00-000079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634" name="Text Box 13">
          <a:extLst>
            <a:ext uri="{FF2B5EF4-FFF2-40B4-BE49-F238E27FC236}">
              <a16:creationId xmlns:a16="http://schemas.microsoft.com/office/drawing/2014/main" id="{00000000-0008-0000-0C00-00007A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635" name="Text Box 16">
          <a:extLst>
            <a:ext uri="{FF2B5EF4-FFF2-40B4-BE49-F238E27FC236}">
              <a16:creationId xmlns:a16="http://schemas.microsoft.com/office/drawing/2014/main" id="{00000000-0008-0000-0C00-00007B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636" name="Text Box 12">
          <a:extLst>
            <a:ext uri="{FF2B5EF4-FFF2-40B4-BE49-F238E27FC236}">
              <a16:creationId xmlns:a16="http://schemas.microsoft.com/office/drawing/2014/main" id="{00000000-0008-0000-0C00-00007C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637" name="Text Box 12">
          <a:extLst>
            <a:ext uri="{FF2B5EF4-FFF2-40B4-BE49-F238E27FC236}">
              <a16:creationId xmlns:a16="http://schemas.microsoft.com/office/drawing/2014/main" id="{00000000-0008-0000-0C00-00007D020000}"/>
            </a:ext>
          </a:extLst>
        </xdr:cNvPr>
        <xdr:cNvSpPr txBox="1">
          <a:spLocks noChangeArrowheads="1"/>
        </xdr:cNvSpPr>
      </xdr:nvSpPr>
      <xdr:spPr bwMode="auto">
        <a:xfrm>
          <a:off x="120872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38" name="Text Box 2">
          <a:extLst>
            <a:ext uri="{FF2B5EF4-FFF2-40B4-BE49-F238E27FC236}">
              <a16:creationId xmlns:a16="http://schemas.microsoft.com/office/drawing/2014/main" id="{00000000-0008-0000-0C00-00007E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39" name="Text Box 3">
          <a:extLst>
            <a:ext uri="{FF2B5EF4-FFF2-40B4-BE49-F238E27FC236}">
              <a16:creationId xmlns:a16="http://schemas.microsoft.com/office/drawing/2014/main" id="{00000000-0008-0000-0C00-00007F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40" name="Text Box 4">
          <a:extLst>
            <a:ext uri="{FF2B5EF4-FFF2-40B4-BE49-F238E27FC236}">
              <a16:creationId xmlns:a16="http://schemas.microsoft.com/office/drawing/2014/main" id="{00000000-0008-0000-0C00-000080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41" name="Text Box 5">
          <a:extLst>
            <a:ext uri="{FF2B5EF4-FFF2-40B4-BE49-F238E27FC236}">
              <a16:creationId xmlns:a16="http://schemas.microsoft.com/office/drawing/2014/main" id="{00000000-0008-0000-0C00-000081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42" name="Text Box 6">
          <a:extLst>
            <a:ext uri="{FF2B5EF4-FFF2-40B4-BE49-F238E27FC236}">
              <a16:creationId xmlns:a16="http://schemas.microsoft.com/office/drawing/2014/main" id="{00000000-0008-0000-0C00-000082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43" name="Text Box 7">
          <a:extLst>
            <a:ext uri="{FF2B5EF4-FFF2-40B4-BE49-F238E27FC236}">
              <a16:creationId xmlns:a16="http://schemas.microsoft.com/office/drawing/2014/main" id="{00000000-0008-0000-0C00-000083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44" name="Text Box 8">
          <a:extLst>
            <a:ext uri="{FF2B5EF4-FFF2-40B4-BE49-F238E27FC236}">
              <a16:creationId xmlns:a16="http://schemas.microsoft.com/office/drawing/2014/main" id="{00000000-0008-0000-0C00-000084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45" name="Text Box 9">
          <a:extLst>
            <a:ext uri="{FF2B5EF4-FFF2-40B4-BE49-F238E27FC236}">
              <a16:creationId xmlns:a16="http://schemas.microsoft.com/office/drawing/2014/main" id="{00000000-0008-0000-0C00-000085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46" name="Text Box 10">
          <a:extLst>
            <a:ext uri="{FF2B5EF4-FFF2-40B4-BE49-F238E27FC236}">
              <a16:creationId xmlns:a16="http://schemas.microsoft.com/office/drawing/2014/main" id="{00000000-0008-0000-0C00-000086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47" name="Text Box 11">
          <a:extLst>
            <a:ext uri="{FF2B5EF4-FFF2-40B4-BE49-F238E27FC236}">
              <a16:creationId xmlns:a16="http://schemas.microsoft.com/office/drawing/2014/main" id="{00000000-0008-0000-0C00-000087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48" name="Text Box 14">
          <a:extLst>
            <a:ext uri="{FF2B5EF4-FFF2-40B4-BE49-F238E27FC236}">
              <a16:creationId xmlns:a16="http://schemas.microsoft.com/office/drawing/2014/main" id="{00000000-0008-0000-0C00-000088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49" name="Text Box 15">
          <a:extLst>
            <a:ext uri="{FF2B5EF4-FFF2-40B4-BE49-F238E27FC236}">
              <a16:creationId xmlns:a16="http://schemas.microsoft.com/office/drawing/2014/main" id="{00000000-0008-0000-0C00-000089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50" name="Text Box 16">
          <a:extLst>
            <a:ext uri="{FF2B5EF4-FFF2-40B4-BE49-F238E27FC236}">
              <a16:creationId xmlns:a16="http://schemas.microsoft.com/office/drawing/2014/main" id="{00000000-0008-0000-0C00-00008A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51" name="Text Box 17">
          <a:extLst>
            <a:ext uri="{FF2B5EF4-FFF2-40B4-BE49-F238E27FC236}">
              <a16:creationId xmlns:a16="http://schemas.microsoft.com/office/drawing/2014/main" id="{00000000-0008-0000-0C00-00008B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52" name="Text Box 18">
          <a:extLst>
            <a:ext uri="{FF2B5EF4-FFF2-40B4-BE49-F238E27FC236}">
              <a16:creationId xmlns:a16="http://schemas.microsoft.com/office/drawing/2014/main" id="{00000000-0008-0000-0C00-00008C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53" name="Text Box 19">
          <a:extLst>
            <a:ext uri="{FF2B5EF4-FFF2-40B4-BE49-F238E27FC236}">
              <a16:creationId xmlns:a16="http://schemas.microsoft.com/office/drawing/2014/main" id="{00000000-0008-0000-0C00-00008D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54" name="Text Box 20">
          <a:extLst>
            <a:ext uri="{FF2B5EF4-FFF2-40B4-BE49-F238E27FC236}">
              <a16:creationId xmlns:a16="http://schemas.microsoft.com/office/drawing/2014/main" id="{00000000-0008-0000-0C00-00008E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55" name="Text Box 21">
          <a:extLst>
            <a:ext uri="{FF2B5EF4-FFF2-40B4-BE49-F238E27FC236}">
              <a16:creationId xmlns:a16="http://schemas.microsoft.com/office/drawing/2014/main" id="{00000000-0008-0000-0C00-00008F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56" name="Text Box 2">
          <a:extLst>
            <a:ext uri="{FF2B5EF4-FFF2-40B4-BE49-F238E27FC236}">
              <a16:creationId xmlns:a16="http://schemas.microsoft.com/office/drawing/2014/main" id="{00000000-0008-0000-0C00-000090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57" name="Text Box 3">
          <a:extLst>
            <a:ext uri="{FF2B5EF4-FFF2-40B4-BE49-F238E27FC236}">
              <a16:creationId xmlns:a16="http://schemas.microsoft.com/office/drawing/2014/main" id="{00000000-0008-0000-0C00-000091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58" name="Text Box 4">
          <a:extLst>
            <a:ext uri="{FF2B5EF4-FFF2-40B4-BE49-F238E27FC236}">
              <a16:creationId xmlns:a16="http://schemas.microsoft.com/office/drawing/2014/main" id="{00000000-0008-0000-0C00-000092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59" name="Text Box 5">
          <a:extLst>
            <a:ext uri="{FF2B5EF4-FFF2-40B4-BE49-F238E27FC236}">
              <a16:creationId xmlns:a16="http://schemas.microsoft.com/office/drawing/2014/main" id="{00000000-0008-0000-0C00-000093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60" name="Text Box 6">
          <a:extLst>
            <a:ext uri="{FF2B5EF4-FFF2-40B4-BE49-F238E27FC236}">
              <a16:creationId xmlns:a16="http://schemas.microsoft.com/office/drawing/2014/main" id="{00000000-0008-0000-0C00-000094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61" name="Text Box 7">
          <a:extLst>
            <a:ext uri="{FF2B5EF4-FFF2-40B4-BE49-F238E27FC236}">
              <a16:creationId xmlns:a16="http://schemas.microsoft.com/office/drawing/2014/main" id="{00000000-0008-0000-0C00-000095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62" name="Text Box 8">
          <a:extLst>
            <a:ext uri="{FF2B5EF4-FFF2-40B4-BE49-F238E27FC236}">
              <a16:creationId xmlns:a16="http://schemas.microsoft.com/office/drawing/2014/main" id="{00000000-0008-0000-0C00-000096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63" name="Text Box 9">
          <a:extLst>
            <a:ext uri="{FF2B5EF4-FFF2-40B4-BE49-F238E27FC236}">
              <a16:creationId xmlns:a16="http://schemas.microsoft.com/office/drawing/2014/main" id="{00000000-0008-0000-0C00-000097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64" name="Text Box 10">
          <a:extLst>
            <a:ext uri="{FF2B5EF4-FFF2-40B4-BE49-F238E27FC236}">
              <a16:creationId xmlns:a16="http://schemas.microsoft.com/office/drawing/2014/main" id="{00000000-0008-0000-0C00-000098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65" name="Text Box 11">
          <a:extLst>
            <a:ext uri="{FF2B5EF4-FFF2-40B4-BE49-F238E27FC236}">
              <a16:creationId xmlns:a16="http://schemas.microsoft.com/office/drawing/2014/main" id="{00000000-0008-0000-0C00-000099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66" name="Text Box 14">
          <a:extLst>
            <a:ext uri="{FF2B5EF4-FFF2-40B4-BE49-F238E27FC236}">
              <a16:creationId xmlns:a16="http://schemas.microsoft.com/office/drawing/2014/main" id="{00000000-0008-0000-0C00-00009A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67" name="Text Box 15">
          <a:extLst>
            <a:ext uri="{FF2B5EF4-FFF2-40B4-BE49-F238E27FC236}">
              <a16:creationId xmlns:a16="http://schemas.microsoft.com/office/drawing/2014/main" id="{00000000-0008-0000-0C00-00009B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68" name="Text Box 16">
          <a:extLst>
            <a:ext uri="{FF2B5EF4-FFF2-40B4-BE49-F238E27FC236}">
              <a16:creationId xmlns:a16="http://schemas.microsoft.com/office/drawing/2014/main" id="{00000000-0008-0000-0C00-00009C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69" name="Text Box 17">
          <a:extLst>
            <a:ext uri="{FF2B5EF4-FFF2-40B4-BE49-F238E27FC236}">
              <a16:creationId xmlns:a16="http://schemas.microsoft.com/office/drawing/2014/main" id="{00000000-0008-0000-0C00-00009D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70" name="Text Box 18">
          <a:extLst>
            <a:ext uri="{FF2B5EF4-FFF2-40B4-BE49-F238E27FC236}">
              <a16:creationId xmlns:a16="http://schemas.microsoft.com/office/drawing/2014/main" id="{00000000-0008-0000-0C00-00009E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71" name="Text Box 19">
          <a:extLst>
            <a:ext uri="{FF2B5EF4-FFF2-40B4-BE49-F238E27FC236}">
              <a16:creationId xmlns:a16="http://schemas.microsoft.com/office/drawing/2014/main" id="{00000000-0008-0000-0C00-00009F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72" name="Text Box 20">
          <a:extLst>
            <a:ext uri="{FF2B5EF4-FFF2-40B4-BE49-F238E27FC236}">
              <a16:creationId xmlns:a16="http://schemas.microsoft.com/office/drawing/2014/main" id="{00000000-0008-0000-0C00-0000A0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73" name="Text Box 21">
          <a:extLst>
            <a:ext uri="{FF2B5EF4-FFF2-40B4-BE49-F238E27FC236}">
              <a16:creationId xmlns:a16="http://schemas.microsoft.com/office/drawing/2014/main" id="{00000000-0008-0000-0C00-0000A1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74" name="Text Box 20">
          <a:extLst>
            <a:ext uri="{FF2B5EF4-FFF2-40B4-BE49-F238E27FC236}">
              <a16:creationId xmlns:a16="http://schemas.microsoft.com/office/drawing/2014/main" id="{00000000-0008-0000-0C00-0000A2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75" name="Text Box 21">
          <a:extLst>
            <a:ext uri="{FF2B5EF4-FFF2-40B4-BE49-F238E27FC236}">
              <a16:creationId xmlns:a16="http://schemas.microsoft.com/office/drawing/2014/main" id="{00000000-0008-0000-0C00-0000A3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76" name="Text Box 1">
          <a:extLst>
            <a:ext uri="{FF2B5EF4-FFF2-40B4-BE49-F238E27FC236}">
              <a16:creationId xmlns:a16="http://schemas.microsoft.com/office/drawing/2014/main" id="{00000000-0008-0000-0C00-0000A4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77" name="Text Box 2">
          <a:extLst>
            <a:ext uri="{FF2B5EF4-FFF2-40B4-BE49-F238E27FC236}">
              <a16:creationId xmlns:a16="http://schemas.microsoft.com/office/drawing/2014/main" id="{00000000-0008-0000-0C00-0000A5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78" name="Text Box 3">
          <a:extLst>
            <a:ext uri="{FF2B5EF4-FFF2-40B4-BE49-F238E27FC236}">
              <a16:creationId xmlns:a16="http://schemas.microsoft.com/office/drawing/2014/main" id="{00000000-0008-0000-0C00-0000A6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79" name="Text Box 4">
          <a:extLst>
            <a:ext uri="{FF2B5EF4-FFF2-40B4-BE49-F238E27FC236}">
              <a16:creationId xmlns:a16="http://schemas.microsoft.com/office/drawing/2014/main" id="{00000000-0008-0000-0C00-0000A7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80" name="Text Box 5">
          <a:extLst>
            <a:ext uri="{FF2B5EF4-FFF2-40B4-BE49-F238E27FC236}">
              <a16:creationId xmlns:a16="http://schemas.microsoft.com/office/drawing/2014/main" id="{00000000-0008-0000-0C00-0000A8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81" name="Text Box 7">
          <a:extLst>
            <a:ext uri="{FF2B5EF4-FFF2-40B4-BE49-F238E27FC236}">
              <a16:creationId xmlns:a16="http://schemas.microsoft.com/office/drawing/2014/main" id="{00000000-0008-0000-0C00-0000A9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82" name="Text Box 8">
          <a:extLst>
            <a:ext uri="{FF2B5EF4-FFF2-40B4-BE49-F238E27FC236}">
              <a16:creationId xmlns:a16="http://schemas.microsoft.com/office/drawing/2014/main" id="{00000000-0008-0000-0C00-0000AA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83" name="Text Box 10">
          <a:extLst>
            <a:ext uri="{FF2B5EF4-FFF2-40B4-BE49-F238E27FC236}">
              <a16:creationId xmlns:a16="http://schemas.microsoft.com/office/drawing/2014/main" id="{00000000-0008-0000-0C00-0000AB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84" name="Text Box 11">
          <a:extLst>
            <a:ext uri="{FF2B5EF4-FFF2-40B4-BE49-F238E27FC236}">
              <a16:creationId xmlns:a16="http://schemas.microsoft.com/office/drawing/2014/main" id="{00000000-0008-0000-0C00-0000AC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685" name="Text Box 12">
          <a:extLst>
            <a:ext uri="{FF2B5EF4-FFF2-40B4-BE49-F238E27FC236}">
              <a16:creationId xmlns:a16="http://schemas.microsoft.com/office/drawing/2014/main" id="{00000000-0008-0000-0C00-0000AD02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86" name="Text Box 1">
          <a:extLst>
            <a:ext uri="{FF2B5EF4-FFF2-40B4-BE49-F238E27FC236}">
              <a16:creationId xmlns:a16="http://schemas.microsoft.com/office/drawing/2014/main" id="{00000000-0008-0000-0C00-0000AE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87" name="Text Box 2">
          <a:extLst>
            <a:ext uri="{FF2B5EF4-FFF2-40B4-BE49-F238E27FC236}">
              <a16:creationId xmlns:a16="http://schemas.microsoft.com/office/drawing/2014/main" id="{00000000-0008-0000-0C00-0000AF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88" name="Text Box 3">
          <a:extLst>
            <a:ext uri="{FF2B5EF4-FFF2-40B4-BE49-F238E27FC236}">
              <a16:creationId xmlns:a16="http://schemas.microsoft.com/office/drawing/2014/main" id="{00000000-0008-0000-0C00-0000B0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89" name="Text Box 4">
          <a:extLst>
            <a:ext uri="{FF2B5EF4-FFF2-40B4-BE49-F238E27FC236}">
              <a16:creationId xmlns:a16="http://schemas.microsoft.com/office/drawing/2014/main" id="{00000000-0008-0000-0C00-0000B1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90" name="Text Box 5">
          <a:extLst>
            <a:ext uri="{FF2B5EF4-FFF2-40B4-BE49-F238E27FC236}">
              <a16:creationId xmlns:a16="http://schemas.microsoft.com/office/drawing/2014/main" id="{00000000-0008-0000-0C00-0000B2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91" name="Text Box 7">
          <a:extLst>
            <a:ext uri="{FF2B5EF4-FFF2-40B4-BE49-F238E27FC236}">
              <a16:creationId xmlns:a16="http://schemas.microsoft.com/office/drawing/2014/main" id="{00000000-0008-0000-0C00-0000B3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92" name="Text Box 8">
          <a:extLst>
            <a:ext uri="{FF2B5EF4-FFF2-40B4-BE49-F238E27FC236}">
              <a16:creationId xmlns:a16="http://schemas.microsoft.com/office/drawing/2014/main" id="{00000000-0008-0000-0C00-0000B4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93" name="Text Box 10">
          <a:extLst>
            <a:ext uri="{FF2B5EF4-FFF2-40B4-BE49-F238E27FC236}">
              <a16:creationId xmlns:a16="http://schemas.microsoft.com/office/drawing/2014/main" id="{00000000-0008-0000-0C00-0000B5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694" name="Text Box 11">
          <a:extLst>
            <a:ext uri="{FF2B5EF4-FFF2-40B4-BE49-F238E27FC236}">
              <a16:creationId xmlns:a16="http://schemas.microsoft.com/office/drawing/2014/main" id="{00000000-0008-0000-0C00-0000B6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695" name="Text Box 12">
          <a:extLst>
            <a:ext uri="{FF2B5EF4-FFF2-40B4-BE49-F238E27FC236}">
              <a16:creationId xmlns:a16="http://schemas.microsoft.com/office/drawing/2014/main" id="{00000000-0008-0000-0C00-0000B702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96" name="Text Box 2">
          <a:extLst>
            <a:ext uri="{FF2B5EF4-FFF2-40B4-BE49-F238E27FC236}">
              <a16:creationId xmlns:a16="http://schemas.microsoft.com/office/drawing/2014/main" id="{00000000-0008-0000-0C00-0000B8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97" name="Text Box 3">
          <a:extLst>
            <a:ext uri="{FF2B5EF4-FFF2-40B4-BE49-F238E27FC236}">
              <a16:creationId xmlns:a16="http://schemas.microsoft.com/office/drawing/2014/main" id="{00000000-0008-0000-0C00-0000B9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98" name="Text Box 4">
          <a:extLst>
            <a:ext uri="{FF2B5EF4-FFF2-40B4-BE49-F238E27FC236}">
              <a16:creationId xmlns:a16="http://schemas.microsoft.com/office/drawing/2014/main" id="{00000000-0008-0000-0C00-0000BA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699" name="Text Box 5">
          <a:extLst>
            <a:ext uri="{FF2B5EF4-FFF2-40B4-BE49-F238E27FC236}">
              <a16:creationId xmlns:a16="http://schemas.microsoft.com/office/drawing/2014/main" id="{00000000-0008-0000-0C00-0000BB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00" name="Text Box 6">
          <a:extLst>
            <a:ext uri="{FF2B5EF4-FFF2-40B4-BE49-F238E27FC236}">
              <a16:creationId xmlns:a16="http://schemas.microsoft.com/office/drawing/2014/main" id="{00000000-0008-0000-0C00-0000BC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01" name="Text Box 7">
          <a:extLst>
            <a:ext uri="{FF2B5EF4-FFF2-40B4-BE49-F238E27FC236}">
              <a16:creationId xmlns:a16="http://schemas.microsoft.com/office/drawing/2014/main" id="{00000000-0008-0000-0C00-0000BD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02" name="Text Box 8">
          <a:extLst>
            <a:ext uri="{FF2B5EF4-FFF2-40B4-BE49-F238E27FC236}">
              <a16:creationId xmlns:a16="http://schemas.microsoft.com/office/drawing/2014/main" id="{00000000-0008-0000-0C00-0000BE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03" name="Text Box 9">
          <a:extLst>
            <a:ext uri="{FF2B5EF4-FFF2-40B4-BE49-F238E27FC236}">
              <a16:creationId xmlns:a16="http://schemas.microsoft.com/office/drawing/2014/main" id="{00000000-0008-0000-0C00-0000BF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04" name="Text Box 10">
          <a:extLst>
            <a:ext uri="{FF2B5EF4-FFF2-40B4-BE49-F238E27FC236}">
              <a16:creationId xmlns:a16="http://schemas.microsoft.com/office/drawing/2014/main" id="{00000000-0008-0000-0C00-0000C0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05" name="Text Box 11">
          <a:extLst>
            <a:ext uri="{FF2B5EF4-FFF2-40B4-BE49-F238E27FC236}">
              <a16:creationId xmlns:a16="http://schemas.microsoft.com/office/drawing/2014/main" id="{00000000-0008-0000-0C00-0000C1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06" name="Text Box 14">
          <a:extLst>
            <a:ext uri="{FF2B5EF4-FFF2-40B4-BE49-F238E27FC236}">
              <a16:creationId xmlns:a16="http://schemas.microsoft.com/office/drawing/2014/main" id="{00000000-0008-0000-0C00-0000C2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07" name="Text Box 15">
          <a:extLst>
            <a:ext uri="{FF2B5EF4-FFF2-40B4-BE49-F238E27FC236}">
              <a16:creationId xmlns:a16="http://schemas.microsoft.com/office/drawing/2014/main" id="{00000000-0008-0000-0C00-0000C3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08" name="Text Box 16">
          <a:extLst>
            <a:ext uri="{FF2B5EF4-FFF2-40B4-BE49-F238E27FC236}">
              <a16:creationId xmlns:a16="http://schemas.microsoft.com/office/drawing/2014/main" id="{00000000-0008-0000-0C00-0000C4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09" name="Text Box 17">
          <a:extLst>
            <a:ext uri="{FF2B5EF4-FFF2-40B4-BE49-F238E27FC236}">
              <a16:creationId xmlns:a16="http://schemas.microsoft.com/office/drawing/2014/main" id="{00000000-0008-0000-0C00-0000C5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10" name="Text Box 18">
          <a:extLst>
            <a:ext uri="{FF2B5EF4-FFF2-40B4-BE49-F238E27FC236}">
              <a16:creationId xmlns:a16="http://schemas.microsoft.com/office/drawing/2014/main" id="{00000000-0008-0000-0C00-0000C6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11" name="Text Box 19">
          <a:extLst>
            <a:ext uri="{FF2B5EF4-FFF2-40B4-BE49-F238E27FC236}">
              <a16:creationId xmlns:a16="http://schemas.microsoft.com/office/drawing/2014/main" id="{00000000-0008-0000-0C00-0000C7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12" name="Text Box 20">
          <a:extLst>
            <a:ext uri="{FF2B5EF4-FFF2-40B4-BE49-F238E27FC236}">
              <a16:creationId xmlns:a16="http://schemas.microsoft.com/office/drawing/2014/main" id="{00000000-0008-0000-0C00-0000C8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13" name="Text Box 21">
          <a:extLst>
            <a:ext uri="{FF2B5EF4-FFF2-40B4-BE49-F238E27FC236}">
              <a16:creationId xmlns:a16="http://schemas.microsoft.com/office/drawing/2014/main" id="{00000000-0008-0000-0C00-0000C9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14" name="Text Box 2">
          <a:extLst>
            <a:ext uri="{FF2B5EF4-FFF2-40B4-BE49-F238E27FC236}">
              <a16:creationId xmlns:a16="http://schemas.microsoft.com/office/drawing/2014/main" id="{00000000-0008-0000-0C00-0000CA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15" name="Text Box 3">
          <a:extLst>
            <a:ext uri="{FF2B5EF4-FFF2-40B4-BE49-F238E27FC236}">
              <a16:creationId xmlns:a16="http://schemas.microsoft.com/office/drawing/2014/main" id="{00000000-0008-0000-0C00-0000CB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16" name="Text Box 4">
          <a:extLst>
            <a:ext uri="{FF2B5EF4-FFF2-40B4-BE49-F238E27FC236}">
              <a16:creationId xmlns:a16="http://schemas.microsoft.com/office/drawing/2014/main" id="{00000000-0008-0000-0C00-0000CC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17" name="Text Box 5">
          <a:extLst>
            <a:ext uri="{FF2B5EF4-FFF2-40B4-BE49-F238E27FC236}">
              <a16:creationId xmlns:a16="http://schemas.microsoft.com/office/drawing/2014/main" id="{00000000-0008-0000-0C00-0000CD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18" name="Text Box 6">
          <a:extLst>
            <a:ext uri="{FF2B5EF4-FFF2-40B4-BE49-F238E27FC236}">
              <a16:creationId xmlns:a16="http://schemas.microsoft.com/office/drawing/2014/main" id="{00000000-0008-0000-0C00-0000CE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19" name="Text Box 7">
          <a:extLst>
            <a:ext uri="{FF2B5EF4-FFF2-40B4-BE49-F238E27FC236}">
              <a16:creationId xmlns:a16="http://schemas.microsoft.com/office/drawing/2014/main" id="{00000000-0008-0000-0C00-0000CF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20" name="Text Box 8">
          <a:extLst>
            <a:ext uri="{FF2B5EF4-FFF2-40B4-BE49-F238E27FC236}">
              <a16:creationId xmlns:a16="http://schemas.microsoft.com/office/drawing/2014/main" id="{00000000-0008-0000-0C00-0000D0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21" name="Text Box 9">
          <a:extLst>
            <a:ext uri="{FF2B5EF4-FFF2-40B4-BE49-F238E27FC236}">
              <a16:creationId xmlns:a16="http://schemas.microsoft.com/office/drawing/2014/main" id="{00000000-0008-0000-0C00-0000D1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22" name="Text Box 10">
          <a:extLst>
            <a:ext uri="{FF2B5EF4-FFF2-40B4-BE49-F238E27FC236}">
              <a16:creationId xmlns:a16="http://schemas.microsoft.com/office/drawing/2014/main" id="{00000000-0008-0000-0C00-0000D2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23" name="Text Box 11">
          <a:extLst>
            <a:ext uri="{FF2B5EF4-FFF2-40B4-BE49-F238E27FC236}">
              <a16:creationId xmlns:a16="http://schemas.microsoft.com/office/drawing/2014/main" id="{00000000-0008-0000-0C00-0000D3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24" name="Text Box 14">
          <a:extLst>
            <a:ext uri="{FF2B5EF4-FFF2-40B4-BE49-F238E27FC236}">
              <a16:creationId xmlns:a16="http://schemas.microsoft.com/office/drawing/2014/main" id="{00000000-0008-0000-0C00-0000D4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25" name="Text Box 15">
          <a:extLst>
            <a:ext uri="{FF2B5EF4-FFF2-40B4-BE49-F238E27FC236}">
              <a16:creationId xmlns:a16="http://schemas.microsoft.com/office/drawing/2014/main" id="{00000000-0008-0000-0C00-0000D5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26" name="Text Box 16">
          <a:extLst>
            <a:ext uri="{FF2B5EF4-FFF2-40B4-BE49-F238E27FC236}">
              <a16:creationId xmlns:a16="http://schemas.microsoft.com/office/drawing/2014/main" id="{00000000-0008-0000-0C00-0000D6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27" name="Text Box 17">
          <a:extLst>
            <a:ext uri="{FF2B5EF4-FFF2-40B4-BE49-F238E27FC236}">
              <a16:creationId xmlns:a16="http://schemas.microsoft.com/office/drawing/2014/main" id="{00000000-0008-0000-0C00-0000D7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28" name="Text Box 18">
          <a:extLst>
            <a:ext uri="{FF2B5EF4-FFF2-40B4-BE49-F238E27FC236}">
              <a16:creationId xmlns:a16="http://schemas.microsoft.com/office/drawing/2014/main" id="{00000000-0008-0000-0C00-0000D8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19050</xdr:rowOff>
    </xdr:from>
    <xdr:to>
      <xdr:col>10</xdr:col>
      <xdr:colOff>0</xdr:colOff>
      <xdr:row>3</xdr:row>
      <xdr:rowOff>257175</xdr:rowOff>
    </xdr:to>
    <xdr:sp macro="" textlink="">
      <xdr:nvSpPr>
        <xdr:cNvPr id="729" name="Text Box 19">
          <a:extLst>
            <a:ext uri="{FF2B5EF4-FFF2-40B4-BE49-F238E27FC236}">
              <a16:creationId xmlns:a16="http://schemas.microsoft.com/office/drawing/2014/main" id="{00000000-0008-0000-0C00-0000D9020000}"/>
            </a:ext>
          </a:extLst>
        </xdr:cNvPr>
        <xdr:cNvSpPr txBox="1">
          <a:spLocks noChangeArrowheads="1"/>
        </xdr:cNvSpPr>
      </xdr:nvSpPr>
      <xdr:spPr bwMode="auto">
        <a:xfrm>
          <a:off x="91535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30" name="Text Box 20">
          <a:extLst>
            <a:ext uri="{FF2B5EF4-FFF2-40B4-BE49-F238E27FC236}">
              <a16:creationId xmlns:a16="http://schemas.microsoft.com/office/drawing/2014/main" id="{00000000-0008-0000-0C00-0000DA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31" name="Text Box 21">
          <a:extLst>
            <a:ext uri="{FF2B5EF4-FFF2-40B4-BE49-F238E27FC236}">
              <a16:creationId xmlns:a16="http://schemas.microsoft.com/office/drawing/2014/main" id="{00000000-0008-0000-0C00-0000DB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32" name="Text Box 20">
          <a:extLst>
            <a:ext uri="{FF2B5EF4-FFF2-40B4-BE49-F238E27FC236}">
              <a16:creationId xmlns:a16="http://schemas.microsoft.com/office/drawing/2014/main" id="{00000000-0008-0000-0C00-0000DC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33" name="Text Box 21">
          <a:extLst>
            <a:ext uri="{FF2B5EF4-FFF2-40B4-BE49-F238E27FC236}">
              <a16:creationId xmlns:a16="http://schemas.microsoft.com/office/drawing/2014/main" id="{00000000-0008-0000-0C00-0000DD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34" name="Text Box 1">
          <a:extLst>
            <a:ext uri="{FF2B5EF4-FFF2-40B4-BE49-F238E27FC236}">
              <a16:creationId xmlns:a16="http://schemas.microsoft.com/office/drawing/2014/main" id="{00000000-0008-0000-0C00-0000DE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35" name="Text Box 2">
          <a:extLst>
            <a:ext uri="{FF2B5EF4-FFF2-40B4-BE49-F238E27FC236}">
              <a16:creationId xmlns:a16="http://schemas.microsoft.com/office/drawing/2014/main" id="{00000000-0008-0000-0C00-0000DF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36" name="Text Box 3">
          <a:extLst>
            <a:ext uri="{FF2B5EF4-FFF2-40B4-BE49-F238E27FC236}">
              <a16:creationId xmlns:a16="http://schemas.microsoft.com/office/drawing/2014/main" id="{00000000-0008-0000-0C00-0000E0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37" name="Text Box 4">
          <a:extLst>
            <a:ext uri="{FF2B5EF4-FFF2-40B4-BE49-F238E27FC236}">
              <a16:creationId xmlns:a16="http://schemas.microsoft.com/office/drawing/2014/main" id="{00000000-0008-0000-0C00-0000E1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38" name="Text Box 5">
          <a:extLst>
            <a:ext uri="{FF2B5EF4-FFF2-40B4-BE49-F238E27FC236}">
              <a16:creationId xmlns:a16="http://schemas.microsoft.com/office/drawing/2014/main" id="{00000000-0008-0000-0C00-0000E2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39" name="Text Box 7">
          <a:extLst>
            <a:ext uri="{FF2B5EF4-FFF2-40B4-BE49-F238E27FC236}">
              <a16:creationId xmlns:a16="http://schemas.microsoft.com/office/drawing/2014/main" id="{00000000-0008-0000-0C00-0000E3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40" name="Text Box 8">
          <a:extLst>
            <a:ext uri="{FF2B5EF4-FFF2-40B4-BE49-F238E27FC236}">
              <a16:creationId xmlns:a16="http://schemas.microsoft.com/office/drawing/2014/main" id="{00000000-0008-0000-0C00-0000E4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41" name="Text Box 10">
          <a:extLst>
            <a:ext uri="{FF2B5EF4-FFF2-40B4-BE49-F238E27FC236}">
              <a16:creationId xmlns:a16="http://schemas.microsoft.com/office/drawing/2014/main" id="{00000000-0008-0000-0C00-0000E5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42" name="Text Box 11">
          <a:extLst>
            <a:ext uri="{FF2B5EF4-FFF2-40B4-BE49-F238E27FC236}">
              <a16:creationId xmlns:a16="http://schemas.microsoft.com/office/drawing/2014/main" id="{00000000-0008-0000-0C00-0000E6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743" name="Text Box 12">
          <a:extLst>
            <a:ext uri="{FF2B5EF4-FFF2-40B4-BE49-F238E27FC236}">
              <a16:creationId xmlns:a16="http://schemas.microsoft.com/office/drawing/2014/main" id="{00000000-0008-0000-0C00-0000E702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44" name="Text Box 1">
          <a:extLst>
            <a:ext uri="{FF2B5EF4-FFF2-40B4-BE49-F238E27FC236}">
              <a16:creationId xmlns:a16="http://schemas.microsoft.com/office/drawing/2014/main" id="{00000000-0008-0000-0C00-0000E8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45" name="Text Box 2">
          <a:extLst>
            <a:ext uri="{FF2B5EF4-FFF2-40B4-BE49-F238E27FC236}">
              <a16:creationId xmlns:a16="http://schemas.microsoft.com/office/drawing/2014/main" id="{00000000-0008-0000-0C00-0000E9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46" name="Text Box 3">
          <a:extLst>
            <a:ext uri="{FF2B5EF4-FFF2-40B4-BE49-F238E27FC236}">
              <a16:creationId xmlns:a16="http://schemas.microsoft.com/office/drawing/2014/main" id="{00000000-0008-0000-0C00-0000EA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47" name="Text Box 4">
          <a:extLst>
            <a:ext uri="{FF2B5EF4-FFF2-40B4-BE49-F238E27FC236}">
              <a16:creationId xmlns:a16="http://schemas.microsoft.com/office/drawing/2014/main" id="{00000000-0008-0000-0C00-0000EB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48" name="Text Box 5">
          <a:extLst>
            <a:ext uri="{FF2B5EF4-FFF2-40B4-BE49-F238E27FC236}">
              <a16:creationId xmlns:a16="http://schemas.microsoft.com/office/drawing/2014/main" id="{00000000-0008-0000-0C00-0000EC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49" name="Text Box 7">
          <a:extLst>
            <a:ext uri="{FF2B5EF4-FFF2-40B4-BE49-F238E27FC236}">
              <a16:creationId xmlns:a16="http://schemas.microsoft.com/office/drawing/2014/main" id="{00000000-0008-0000-0C00-0000ED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50" name="Text Box 8">
          <a:extLst>
            <a:ext uri="{FF2B5EF4-FFF2-40B4-BE49-F238E27FC236}">
              <a16:creationId xmlns:a16="http://schemas.microsoft.com/office/drawing/2014/main" id="{00000000-0008-0000-0C00-0000EE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51" name="Text Box 10">
          <a:extLst>
            <a:ext uri="{FF2B5EF4-FFF2-40B4-BE49-F238E27FC236}">
              <a16:creationId xmlns:a16="http://schemas.microsoft.com/office/drawing/2014/main" id="{00000000-0008-0000-0C00-0000EF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10</xdr:col>
      <xdr:colOff>0</xdr:colOff>
      <xdr:row>3</xdr:row>
      <xdr:rowOff>10737</xdr:rowOff>
    </xdr:from>
    <xdr:to>
      <xdr:col>10</xdr:col>
      <xdr:colOff>0</xdr:colOff>
      <xdr:row>3</xdr:row>
      <xdr:rowOff>181184</xdr:rowOff>
    </xdr:to>
    <xdr:sp macro="" textlink="">
      <xdr:nvSpPr>
        <xdr:cNvPr id="752" name="Text Box 11">
          <a:extLst>
            <a:ext uri="{FF2B5EF4-FFF2-40B4-BE49-F238E27FC236}">
              <a16:creationId xmlns:a16="http://schemas.microsoft.com/office/drawing/2014/main" id="{00000000-0008-0000-0C00-0000F0020000}"/>
            </a:ext>
          </a:extLst>
        </xdr:cNvPr>
        <xdr:cNvSpPr txBox="1">
          <a:spLocks noChangeArrowheads="1"/>
        </xdr:cNvSpPr>
      </xdr:nvSpPr>
      <xdr:spPr bwMode="auto">
        <a:xfrm>
          <a:off x="91535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753" name="Text Box 12">
          <a:extLst>
            <a:ext uri="{FF2B5EF4-FFF2-40B4-BE49-F238E27FC236}">
              <a16:creationId xmlns:a16="http://schemas.microsoft.com/office/drawing/2014/main" id="{00000000-0008-0000-0C00-0000F102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54" name="Text Box 22">
          <a:extLst>
            <a:ext uri="{FF2B5EF4-FFF2-40B4-BE49-F238E27FC236}">
              <a16:creationId xmlns:a16="http://schemas.microsoft.com/office/drawing/2014/main" id="{00000000-0008-0000-0C00-0000F2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55" name="Text Box 23">
          <a:extLst>
            <a:ext uri="{FF2B5EF4-FFF2-40B4-BE49-F238E27FC236}">
              <a16:creationId xmlns:a16="http://schemas.microsoft.com/office/drawing/2014/main" id="{00000000-0008-0000-0C00-0000F3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56" name="Text Box 28">
          <a:extLst>
            <a:ext uri="{FF2B5EF4-FFF2-40B4-BE49-F238E27FC236}">
              <a16:creationId xmlns:a16="http://schemas.microsoft.com/office/drawing/2014/main" id="{00000000-0008-0000-0C00-0000F4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57" name="Text Box 29">
          <a:extLst>
            <a:ext uri="{FF2B5EF4-FFF2-40B4-BE49-F238E27FC236}">
              <a16:creationId xmlns:a16="http://schemas.microsoft.com/office/drawing/2014/main" id="{00000000-0008-0000-0C00-0000F5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58" name="Text Box 22">
          <a:extLst>
            <a:ext uri="{FF2B5EF4-FFF2-40B4-BE49-F238E27FC236}">
              <a16:creationId xmlns:a16="http://schemas.microsoft.com/office/drawing/2014/main" id="{00000000-0008-0000-0C00-0000F6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59" name="Text Box 23">
          <a:extLst>
            <a:ext uri="{FF2B5EF4-FFF2-40B4-BE49-F238E27FC236}">
              <a16:creationId xmlns:a16="http://schemas.microsoft.com/office/drawing/2014/main" id="{00000000-0008-0000-0C00-0000F7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60" name="Text Box 28">
          <a:extLst>
            <a:ext uri="{FF2B5EF4-FFF2-40B4-BE49-F238E27FC236}">
              <a16:creationId xmlns:a16="http://schemas.microsoft.com/office/drawing/2014/main" id="{00000000-0008-0000-0C00-0000F8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61" name="Text Box 29">
          <a:extLst>
            <a:ext uri="{FF2B5EF4-FFF2-40B4-BE49-F238E27FC236}">
              <a16:creationId xmlns:a16="http://schemas.microsoft.com/office/drawing/2014/main" id="{00000000-0008-0000-0C00-0000F9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62" name="Text Box 22">
          <a:extLst>
            <a:ext uri="{FF2B5EF4-FFF2-40B4-BE49-F238E27FC236}">
              <a16:creationId xmlns:a16="http://schemas.microsoft.com/office/drawing/2014/main" id="{00000000-0008-0000-0C00-0000FA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63" name="Text Box 23">
          <a:extLst>
            <a:ext uri="{FF2B5EF4-FFF2-40B4-BE49-F238E27FC236}">
              <a16:creationId xmlns:a16="http://schemas.microsoft.com/office/drawing/2014/main" id="{00000000-0008-0000-0C00-0000FB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64" name="Text Box 28">
          <a:extLst>
            <a:ext uri="{FF2B5EF4-FFF2-40B4-BE49-F238E27FC236}">
              <a16:creationId xmlns:a16="http://schemas.microsoft.com/office/drawing/2014/main" id="{00000000-0008-0000-0C00-0000FC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65" name="Text Box 29">
          <a:extLst>
            <a:ext uri="{FF2B5EF4-FFF2-40B4-BE49-F238E27FC236}">
              <a16:creationId xmlns:a16="http://schemas.microsoft.com/office/drawing/2014/main" id="{00000000-0008-0000-0C00-0000FD02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766" name="Text Box 13">
          <a:extLst>
            <a:ext uri="{FF2B5EF4-FFF2-40B4-BE49-F238E27FC236}">
              <a16:creationId xmlns:a16="http://schemas.microsoft.com/office/drawing/2014/main" id="{00000000-0008-0000-0C00-0000FE02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767" name="Text Box 16">
          <a:extLst>
            <a:ext uri="{FF2B5EF4-FFF2-40B4-BE49-F238E27FC236}">
              <a16:creationId xmlns:a16="http://schemas.microsoft.com/office/drawing/2014/main" id="{00000000-0008-0000-0C00-0000FF02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768" name="Text Box 13">
          <a:extLst>
            <a:ext uri="{FF2B5EF4-FFF2-40B4-BE49-F238E27FC236}">
              <a16:creationId xmlns:a16="http://schemas.microsoft.com/office/drawing/2014/main" id="{00000000-0008-0000-0C00-000000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769" name="Text Box 16">
          <a:extLst>
            <a:ext uri="{FF2B5EF4-FFF2-40B4-BE49-F238E27FC236}">
              <a16:creationId xmlns:a16="http://schemas.microsoft.com/office/drawing/2014/main" id="{00000000-0008-0000-0C00-000001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770" name="Text Box 12">
          <a:extLst>
            <a:ext uri="{FF2B5EF4-FFF2-40B4-BE49-F238E27FC236}">
              <a16:creationId xmlns:a16="http://schemas.microsoft.com/office/drawing/2014/main" id="{00000000-0008-0000-0C00-000002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771" name="Text Box 12">
          <a:extLst>
            <a:ext uri="{FF2B5EF4-FFF2-40B4-BE49-F238E27FC236}">
              <a16:creationId xmlns:a16="http://schemas.microsoft.com/office/drawing/2014/main" id="{00000000-0008-0000-0C00-000003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72" name="Text Box 22">
          <a:extLst>
            <a:ext uri="{FF2B5EF4-FFF2-40B4-BE49-F238E27FC236}">
              <a16:creationId xmlns:a16="http://schemas.microsoft.com/office/drawing/2014/main" id="{00000000-0008-0000-0C00-000004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73" name="Text Box 23">
          <a:extLst>
            <a:ext uri="{FF2B5EF4-FFF2-40B4-BE49-F238E27FC236}">
              <a16:creationId xmlns:a16="http://schemas.microsoft.com/office/drawing/2014/main" id="{00000000-0008-0000-0C00-000005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74" name="Text Box 28">
          <a:extLst>
            <a:ext uri="{FF2B5EF4-FFF2-40B4-BE49-F238E27FC236}">
              <a16:creationId xmlns:a16="http://schemas.microsoft.com/office/drawing/2014/main" id="{00000000-0008-0000-0C00-000006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75" name="Text Box 29">
          <a:extLst>
            <a:ext uri="{FF2B5EF4-FFF2-40B4-BE49-F238E27FC236}">
              <a16:creationId xmlns:a16="http://schemas.microsoft.com/office/drawing/2014/main" id="{00000000-0008-0000-0C00-000007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76" name="Text Box 22">
          <a:extLst>
            <a:ext uri="{FF2B5EF4-FFF2-40B4-BE49-F238E27FC236}">
              <a16:creationId xmlns:a16="http://schemas.microsoft.com/office/drawing/2014/main" id="{00000000-0008-0000-0C00-000008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77" name="Text Box 23">
          <a:extLst>
            <a:ext uri="{FF2B5EF4-FFF2-40B4-BE49-F238E27FC236}">
              <a16:creationId xmlns:a16="http://schemas.microsoft.com/office/drawing/2014/main" id="{00000000-0008-0000-0C00-000009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78" name="Text Box 28">
          <a:extLst>
            <a:ext uri="{FF2B5EF4-FFF2-40B4-BE49-F238E27FC236}">
              <a16:creationId xmlns:a16="http://schemas.microsoft.com/office/drawing/2014/main" id="{00000000-0008-0000-0C00-00000A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79" name="Text Box 29">
          <a:extLst>
            <a:ext uri="{FF2B5EF4-FFF2-40B4-BE49-F238E27FC236}">
              <a16:creationId xmlns:a16="http://schemas.microsoft.com/office/drawing/2014/main" id="{00000000-0008-0000-0C00-00000B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80" name="Text Box 22">
          <a:extLst>
            <a:ext uri="{FF2B5EF4-FFF2-40B4-BE49-F238E27FC236}">
              <a16:creationId xmlns:a16="http://schemas.microsoft.com/office/drawing/2014/main" id="{00000000-0008-0000-0C00-00000C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81" name="Text Box 23">
          <a:extLst>
            <a:ext uri="{FF2B5EF4-FFF2-40B4-BE49-F238E27FC236}">
              <a16:creationId xmlns:a16="http://schemas.microsoft.com/office/drawing/2014/main" id="{00000000-0008-0000-0C00-00000D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82" name="Text Box 28">
          <a:extLst>
            <a:ext uri="{FF2B5EF4-FFF2-40B4-BE49-F238E27FC236}">
              <a16:creationId xmlns:a16="http://schemas.microsoft.com/office/drawing/2014/main" id="{00000000-0008-0000-0C00-00000E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83" name="Text Box 29">
          <a:extLst>
            <a:ext uri="{FF2B5EF4-FFF2-40B4-BE49-F238E27FC236}">
              <a16:creationId xmlns:a16="http://schemas.microsoft.com/office/drawing/2014/main" id="{00000000-0008-0000-0C00-00000F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784" name="Text Box 13">
          <a:extLst>
            <a:ext uri="{FF2B5EF4-FFF2-40B4-BE49-F238E27FC236}">
              <a16:creationId xmlns:a16="http://schemas.microsoft.com/office/drawing/2014/main" id="{00000000-0008-0000-0C00-000010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785" name="Text Box 16">
          <a:extLst>
            <a:ext uri="{FF2B5EF4-FFF2-40B4-BE49-F238E27FC236}">
              <a16:creationId xmlns:a16="http://schemas.microsoft.com/office/drawing/2014/main" id="{00000000-0008-0000-0C00-000011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786" name="Text Box 13">
          <a:extLst>
            <a:ext uri="{FF2B5EF4-FFF2-40B4-BE49-F238E27FC236}">
              <a16:creationId xmlns:a16="http://schemas.microsoft.com/office/drawing/2014/main" id="{00000000-0008-0000-0C00-000012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787" name="Text Box 16">
          <a:extLst>
            <a:ext uri="{FF2B5EF4-FFF2-40B4-BE49-F238E27FC236}">
              <a16:creationId xmlns:a16="http://schemas.microsoft.com/office/drawing/2014/main" id="{00000000-0008-0000-0C00-000013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788" name="Text Box 12">
          <a:extLst>
            <a:ext uri="{FF2B5EF4-FFF2-40B4-BE49-F238E27FC236}">
              <a16:creationId xmlns:a16="http://schemas.microsoft.com/office/drawing/2014/main" id="{00000000-0008-0000-0C00-000014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789" name="Text Box 12">
          <a:extLst>
            <a:ext uri="{FF2B5EF4-FFF2-40B4-BE49-F238E27FC236}">
              <a16:creationId xmlns:a16="http://schemas.microsoft.com/office/drawing/2014/main" id="{00000000-0008-0000-0C00-000015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90" name="Text Box 22">
          <a:extLst>
            <a:ext uri="{FF2B5EF4-FFF2-40B4-BE49-F238E27FC236}">
              <a16:creationId xmlns:a16="http://schemas.microsoft.com/office/drawing/2014/main" id="{00000000-0008-0000-0C00-000016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91" name="Text Box 23">
          <a:extLst>
            <a:ext uri="{FF2B5EF4-FFF2-40B4-BE49-F238E27FC236}">
              <a16:creationId xmlns:a16="http://schemas.microsoft.com/office/drawing/2014/main" id="{00000000-0008-0000-0C00-000017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92" name="Text Box 28">
          <a:extLst>
            <a:ext uri="{FF2B5EF4-FFF2-40B4-BE49-F238E27FC236}">
              <a16:creationId xmlns:a16="http://schemas.microsoft.com/office/drawing/2014/main" id="{00000000-0008-0000-0C00-000018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93" name="Text Box 29">
          <a:extLst>
            <a:ext uri="{FF2B5EF4-FFF2-40B4-BE49-F238E27FC236}">
              <a16:creationId xmlns:a16="http://schemas.microsoft.com/office/drawing/2014/main" id="{00000000-0008-0000-0C00-000019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94" name="Text Box 22">
          <a:extLst>
            <a:ext uri="{FF2B5EF4-FFF2-40B4-BE49-F238E27FC236}">
              <a16:creationId xmlns:a16="http://schemas.microsoft.com/office/drawing/2014/main" id="{00000000-0008-0000-0C00-00001A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95" name="Text Box 23">
          <a:extLst>
            <a:ext uri="{FF2B5EF4-FFF2-40B4-BE49-F238E27FC236}">
              <a16:creationId xmlns:a16="http://schemas.microsoft.com/office/drawing/2014/main" id="{00000000-0008-0000-0C00-00001B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96" name="Text Box 28">
          <a:extLst>
            <a:ext uri="{FF2B5EF4-FFF2-40B4-BE49-F238E27FC236}">
              <a16:creationId xmlns:a16="http://schemas.microsoft.com/office/drawing/2014/main" id="{00000000-0008-0000-0C00-00001C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97" name="Text Box 29">
          <a:extLst>
            <a:ext uri="{FF2B5EF4-FFF2-40B4-BE49-F238E27FC236}">
              <a16:creationId xmlns:a16="http://schemas.microsoft.com/office/drawing/2014/main" id="{00000000-0008-0000-0C00-00001D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98" name="Text Box 22">
          <a:extLst>
            <a:ext uri="{FF2B5EF4-FFF2-40B4-BE49-F238E27FC236}">
              <a16:creationId xmlns:a16="http://schemas.microsoft.com/office/drawing/2014/main" id="{00000000-0008-0000-0C00-00001E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99" name="Text Box 23">
          <a:extLst>
            <a:ext uri="{FF2B5EF4-FFF2-40B4-BE49-F238E27FC236}">
              <a16:creationId xmlns:a16="http://schemas.microsoft.com/office/drawing/2014/main" id="{00000000-0008-0000-0C00-00001F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00" name="Text Box 28">
          <a:extLst>
            <a:ext uri="{FF2B5EF4-FFF2-40B4-BE49-F238E27FC236}">
              <a16:creationId xmlns:a16="http://schemas.microsoft.com/office/drawing/2014/main" id="{00000000-0008-0000-0C00-000020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01" name="Text Box 29">
          <a:extLst>
            <a:ext uri="{FF2B5EF4-FFF2-40B4-BE49-F238E27FC236}">
              <a16:creationId xmlns:a16="http://schemas.microsoft.com/office/drawing/2014/main" id="{00000000-0008-0000-0C00-000021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802" name="Text Box 13">
          <a:extLst>
            <a:ext uri="{FF2B5EF4-FFF2-40B4-BE49-F238E27FC236}">
              <a16:creationId xmlns:a16="http://schemas.microsoft.com/office/drawing/2014/main" id="{00000000-0008-0000-0C00-000022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803" name="Text Box 16">
          <a:extLst>
            <a:ext uri="{FF2B5EF4-FFF2-40B4-BE49-F238E27FC236}">
              <a16:creationId xmlns:a16="http://schemas.microsoft.com/office/drawing/2014/main" id="{00000000-0008-0000-0C00-000023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804" name="Text Box 13">
          <a:extLst>
            <a:ext uri="{FF2B5EF4-FFF2-40B4-BE49-F238E27FC236}">
              <a16:creationId xmlns:a16="http://schemas.microsoft.com/office/drawing/2014/main" id="{00000000-0008-0000-0C00-000024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805" name="Text Box 16">
          <a:extLst>
            <a:ext uri="{FF2B5EF4-FFF2-40B4-BE49-F238E27FC236}">
              <a16:creationId xmlns:a16="http://schemas.microsoft.com/office/drawing/2014/main" id="{00000000-0008-0000-0C00-000025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806" name="Text Box 12">
          <a:extLst>
            <a:ext uri="{FF2B5EF4-FFF2-40B4-BE49-F238E27FC236}">
              <a16:creationId xmlns:a16="http://schemas.microsoft.com/office/drawing/2014/main" id="{00000000-0008-0000-0C00-000026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807" name="Text Box 12">
          <a:extLst>
            <a:ext uri="{FF2B5EF4-FFF2-40B4-BE49-F238E27FC236}">
              <a16:creationId xmlns:a16="http://schemas.microsoft.com/office/drawing/2014/main" id="{00000000-0008-0000-0C00-000027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08" name="Text Box 22">
          <a:extLst>
            <a:ext uri="{FF2B5EF4-FFF2-40B4-BE49-F238E27FC236}">
              <a16:creationId xmlns:a16="http://schemas.microsoft.com/office/drawing/2014/main" id="{00000000-0008-0000-0C00-000028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09" name="Text Box 23">
          <a:extLst>
            <a:ext uri="{FF2B5EF4-FFF2-40B4-BE49-F238E27FC236}">
              <a16:creationId xmlns:a16="http://schemas.microsoft.com/office/drawing/2014/main" id="{00000000-0008-0000-0C00-000029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10" name="Text Box 28">
          <a:extLst>
            <a:ext uri="{FF2B5EF4-FFF2-40B4-BE49-F238E27FC236}">
              <a16:creationId xmlns:a16="http://schemas.microsoft.com/office/drawing/2014/main" id="{00000000-0008-0000-0C00-00002A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11" name="Text Box 29">
          <a:extLst>
            <a:ext uri="{FF2B5EF4-FFF2-40B4-BE49-F238E27FC236}">
              <a16:creationId xmlns:a16="http://schemas.microsoft.com/office/drawing/2014/main" id="{00000000-0008-0000-0C00-00002B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12" name="Text Box 22">
          <a:extLst>
            <a:ext uri="{FF2B5EF4-FFF2-40B4-BE49-F238E27FC236}">
              <a16:creationId xmlns:a16="http://schemas.microsoft.com/office/drawing/2014/main" id="{00000000-0008-0000-0C00-00002C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13" name="Text Box 23">
          <a:extLst>
            <a:ext uri="{FF2B5EF4-FFF2-40B4-BE49-F238E27FC236}">
              <a16:creationId xmlns:a16="http://schemas.microsoft.com/office/drawing/2014/main" id="{00000000-0008-0000-0C00-00002D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14" name="Text Box 28">
          <a:extLst>
            <a:ext uri="{FF2B5EF4-FFF2-40B4-BE49-F238E27FC236}">
              <a16:creationId xmlns:a16="http://schemas.microsoft.com/office/drawing/2014/main" id="{00000000-0008-0000-0C00-00002E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15" name="Text Box 29">
          <a:extLst>
            <a:ext uri="{FF2B5EF4-FFF2-40B4-BE49-F238E27FC236}">
              <a16:creationId xmlns:a16="http://schemas.microsoft.com/office/drawing/2014/main" id="{00000000-0008-0000-0C00-00002F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16" name="Text Box 22">
          <a:extLst>
            <a:ext uri="{FF2B5EF4-FFF2-40B4-BE49-F238E27FC236}">
              <a16:creationId xmlns:a16="http://schemas.microsoft.com/office/drawing/2014/main" id="{00000000-0008-0000-0C00-000030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17" name="Text Box 23">
          <a:extLst>
            <a:ext uri="{FF2B5EF4-FFF2-40B4-BE49-F238E27FC236}">
              <a16:creationId xmlns:a16="http://schemas.microsoft.com/office/drawing/2014/main" id="{00000000-0008-0000-0C00-000031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18" name="Text Box 28">
          <a:extLst>
            <a:ext uri="{FF2B5EF4-FFF2-40B4-BE49-F238E27FC236}">
              <a16:creationId xmlns:a16="http://schemas.microsoft.com/office/drawing/2014/main" id="{00000000-0008-0000-0C00-000032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19" name="Text Box 29">
          <a:extLst>
            <a:ext uri="{FF2B5EF4-FFF2-40B4-BE49-F238E27FC236}">
              <a16:creationId xmlns:a16="http://schemas.microsoft.com/office/drawing/2014/main" id="{00000000-0008-0000-0C00-000033030000}"/>
            </a:ext>
          </a:extLst>
        </xdr:cNvPr>
        <xdr:cNvSpPr txBox="1">
          <a:spLocks noChangeArrowheads="1"/>
        </xdr:cNvSpPr>
      </xdr:nvSpPr>
      <xdr:spPr bwMode="auto">
        <a:xfrm>
          <a:off x="988695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820" name="Text Box 13">
          <a:extLst>
            <a:ext uri="{FF2B5EF4-FFF2-40B4-BE49-F238E27FC236}">
              <a16:creationId xmlns:a16="http://schemas.microsoft.com/office/drawing/2014/main" id="{00000000-0008-0000-0C00-000034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821" name="Text Box 16">
          <a:extLst>
            <a:ext uri="{FF2B5EF4-FFF2-40B4-BE49-F238E27FC236}">
              <a16:creationId xmlns:a16="http://schemas.microsoft.com/office/drawing/2014/main" id="{00000000-0008-0000-0C00-000035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822" name="Text Box 13">
          <a:extLst>
            <a:ext uri="{FF2B5EF4-FFF2-40B4-BE49-F238E27FC236}">
              <a16:creationId xmlns:a16="http://schemas.microsoft.com/office/drawing/2014/main" id="{00000000-0008-0000-0C00-000036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823" name="Text Box 16">
          <a:extLst>
            <a:ext uri="{FF2B5EF4-FFF2-40B4-BE49-F238E27FC236}">
              <a16:creationId xmlns:a16="http://schemas.microsoft.com/office/drawing/2014/main" id="{00000000-0008-0000-0C00-000037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824" name="Text Box 12">
          <a:extLst>
            <a:ext uri="{FF2B5EF4-FFF2-40B4-BE49-F238E27FC236}">
              <a16:creationId xmlns:a16="http://schemas.microsoft.com/office/drawing/2014/main" id="{00000000-0008-0000-0C00-000038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825" name="Text Box 12">
          <a:extLst>
            <a:ext uri="{FF2B5EF4-FFF2-40B4-BE49-F238E27FC236}">
              <a16:creationId xmlns:a16="http://schemas.microsoft.com/office/drawing/2014/main" id="{00000000-0008-0000-0C00-000039030000}"/>
            </a:ext>
          </a:extLst>
        </xdr:cNvPr>
        <xdr:cNvSpPr txBox="1">
          <a:spLocks noChangeArrowheads="1"/>
        </xdr:cNvSpPr>
      </xdr:nvSpPr>
      <xdr:spPr bwMode="auto">
        <a:xfrm>
          <a:off x="988695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26" name="Text Box 20">
          <a:extLst>
            <a:ext uri="{FF2B5EF4-FFF2-40B4-BE49-F238E27FC236}">
              <a16:creationId xmlns:a16="http://schemas.microsoft.com/office/drawing/2014/main" id="{00000000-0008-0000-0C00-00003A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27" name="Text Box 21">
          <a:extLst>
            <a:ext uri="{FF2B5EF4-FFF2-40B4-BE49-F238E27FC236}">
              <a16:creationId xmlns:a16="http://schemas.microsoft.com/office/drawing/2014/main" id="{00000000-0008-0000-0C00-00003B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28" name="Text Box 20">
          <a:extLst>
            <a:ext uri="{FF2B5EF4-FFF2-40B4-BE49-F238E27FC236}">
              <a16:creationId xmlns:a16="http://schemas.microsoft.com/office/drawing/2014/main" id="{00000000-0008-0000-0C00-00003C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29" name="Text Box 21">
          <a:extLst>
            <a:ext uri="{FF2B5EF4-FFF2-40B4-BE49-F238E27FC236}">
              <a16:creationId xmlns:a16="http://schemas.microsoft.com/office/drawing/2014/main" id="{00000000-0008-0000-0C00-00003D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30" name="Text Box 20">
          <a:extLst>
            <a:ext uri="{FF2B5EF4-FFF2-40B4-BE49-F238E27FC236}">
              <a16:creationId xmlns:a16="http://schemas.microsoft.com/office/drawing/2014/main" id="{00000000-0008-0000-0C00-00003E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31" name="Text Box 21">
          <a:extLst>
            <a:ext uri="{FF2B5EF4-FFF2-40B4-BE49-F238E27FC236}">
              <a16:creationId xmlns:a16="http://schemas.microsoft.com/office/drawing/2014/main" id="{00000000-0008-0000-0C00-00003F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32" name="Text Box 12">
          <a:extLst>
            <a:ext uri="{FF2B5EF4-FFF2-40B4-BE49-F238E27FC236}">
              <a16:creationId xmlns:a16="http://schemas.microsoft.com/office/drawing/2014/main" id="{00000000-0008-0000-0C00-000040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33" name="Text Box 12">
          <a:extLst>
            <a:ext uri="{FF2B5EF4-FFF2-40B4-BE49-F238E27FC236}">
              <a16:creationId xmlns:a16="http://schemas.microsoft.com/office/drawing/2014/main" id="{00000000-0008-0000-0C00-000041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34" name="Text Box 20">
          <a:extLst>
            <a:ext uri="{FF2B5EF4-FFF2-40B4-BE49-F238E27FC236}">
              <a16:creationId xmlns:a16="http://schemas.microsoft.com/office/drawing/2014/main" id="{00000000-0008-0000-0C00-000042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35" name="Text Box 21">
          <a:extLst>
            <a:ext uri="{FF2B5EF4-FFF2-40B4-BE49-F238E27FC236}">
              <a16:creationId xmlns:a16="http://schemas.microsoft.com/office/drawing/2014/main" id="{00000000-0008-0000-0C00-000043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36" name="Text Box 20">
          <a:extLst>
            <a:ext uri="{FF2B5EF4-FFF2-40B4-BE49-F238E27FC236}">
              <a16:creationId xmlns:a16="http://schemas.microsoft.com/office/drawing/2014/main" id="{00000000-0008-0000-0C00-000044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37" name="Text Box 21">
          <a:extLst>
            <a:ext uri="{FF2B5EF4-FFF2-40B4-BE49-F238E27FC236}">
              <a16:creationId xmlns:a16="http://schemas.microsoft.com/office/drawing/2014/main" id="{00000000-0008-0000-0C00-000045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38" name="Text Box 20">
          <a:extLst>
            <a:ext uri="{FF2B5EF4-FFF2-40B4-BE49-F238E27FC236}">
              <a16:creationId xmlns:a16="http://schemas.microsoft.com/office/drawing/2014/main" id="{00000000-0008-0000-0C00-000046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39" name="Text Box 21">
          <a:extLst>
            <a:ext uri="{FF2B5EF4-FFF2-40B4-BE49-F238E27FC236}">
              <a16:creationId xmlns:a16="http://schemas.microsoft.com/office/drawing/2014/main" id="{00000000-0008-0000-0C00-000047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40" name="Text Box 12">
          <a:extLst>
            <a:ext uri="{FF2B5EF4-FFF2-40B4-BE49-F238E27FC236}">
              <a16:creationId xmlns:a16="http://schemas.microsoft.com/office/drawing/2014/main" id="{00000000-0008-0000-0C00-000048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41" name="Text Box 12">
          <a:extLst>
            <a:ext uri="{FF2B5EF4-FFF2-40B4-BE49-F238E27FC236}">
              <a16:creationId xmlns:a16="http://schemas.microsoft.com/office/drawing/2014/main" id="{00000000-0008-0000-0C00-000049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42" name="Text Box 22">
          <a:extLst>
            <a:ext uri="{FF2B5EF4-FFF2-40B4-BE49-F238E27FC236}">
              <a16:creationId xmlns:a16="http://schemas.microsoft.com/office/drawing/2014/main" id="{00000000-0008-0000-0C00-00004A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43" name="Text Box 23">
          <a:extLst>
            <a:ext uri="{FF2B5EF4-FFF2-40B4-BE49-F238E27FC236}">
              <a16:creationId xmlns:a16="http://schemas.microsoft.com/office/drawing/2014/main" id="{00000000-0008-0000-0C00-00004B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44" name="Text Box 28">
          <a:extLst>
            <a:ext uri="{FF2B5EF4-FFF2-40B4-BE49-F238E27FC236}">
              <a16:creationId xmlns:a16="http://schemas.microsoft.com/office/drawing/2014/main" id="{00000000-0008-0000-0C00-00004C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45" name="Text Box 29">
          <a:extLst>
            <a:ext uri="{FF2B5EF4-FFF2-40B4-BE49-F238E27FC236}">
              <a16:creationId xmlns:a16="http://schemas.microsoft.com/office/drawing/2014/main" id="{00000000-0008-0000-0C00-00004D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46" name="Text Box 22">
          <a:extLst>
            <a:ext uri="{FF2B5EF4-FFF2-40B4-BE49-F238E27FC236}">
              <a16:creationId xmlns:a16="http://schemas.microsoft.com/office/drawing/2014/main" id="{00000000-0008-0000-0C00-00004E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47" name="Text Box 23">
          <a:extLst>
            <a:ext uri="{FF2B5EF4-FFF2-40B4-BE49-F238E27FC236}">
              <a16:creationId xmlns:a16="http://schemas.microsoft.com/office/drawing/2014/main" id="{00000000-0008-0000-0C00-00004F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48" name="Text Box 28">
          <a:extLst>
            <a:ext uri="{FF2B5EF4-FFF2-40B4-BE49-F238E27FC236}">
              <a16:creationId xmlns:a16="http://schemas.microsoft.com/office/drawing/2014/main" id="{00000000-0008-0000-0C00-000050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49" name="Text Box 29">
          <a:extLst>
            <a:ext uri="{FF2B5EF4-FFF2-40B4-BE49-F238E27FC236}">
              <a16:creationId xmlns:a16="http://schemas.microsoft.com/office/drawing/2014/main" id="{00000000-0008-0000-0C00-000051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50" name="Text Box 22">
          <a:extLst>
            <a:ext uri="{FF2B5EF4-FFF2-40B4-BE49-F238E27FC236}">
              <a16:creationId xmlns:a16="http://schemas.microsoft.com/office/drawing/2014/main" id="{00000000-0008-0000-0C00-000052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51" name="Text Box 23">
          <a:extLst>
            <a:ext uri="{FF2B5EF4-FFF2-40B4-BE49-F238E27FC236}">
              <a16:creationId xmlns:a16="http://schemas.microsoft.com/office/drawing/2014/main" id="{00000000-0008-0000-0C00-000053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52" name="Text Box 28">
          <a:extLst>
            <a:ext uri="{FF2B5EF4-FFF2-40B4-BE49-F238E27FC236}">
              <a16:creationId xmlns:a16="http://schemas.microsoft.com/office/drawing/2014/main" id="{00000000-0008-0000-0C00-000054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53" name="Text Box 29">
          <a:extLst>
            <a:ext uri="{FF2B5EF4-FFF2-40B4-BE49-F238E27FC236}">
              <a16:creationId xmlns:a16="http://schemas.microsoft.com/office/drawing/2014/main" id="{00000000-0008-0000-0C00-000055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54" name="Text Box 13">
          <a:extLst>
            <a:ext uri="{FF2B5EF4-FFF2-40B4-BE49-F238E27FC236}">
              <a16:creationId xmlns:a16="http://schemas.microsoft.com/office/drawing/2014/main" id="{00000000-0008-0000-0C00-000056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55" name="Text Box 16">
          <a:extLst>
            <a:ext uri="{FF2B5EF4-FFF2-40B4-BE49-F238E27FC236}">
              <a16:creationId xmlns:a16="http://schemas.microsoft.com/office/drawing/2014/main" id="{00000000-0008-0000-0C00-000057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56" name="Text Box 13">
          <a:extLst>
            <a:ext uri="{FF2B5EF4-FFF2-40B4-BE49-F238E27FC236}">
              <a16:creationId xmlns:a16="http://schemas.microsoft.com/office/drawing/2014/main" id="{00000000-0008-0000-0C00-000058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57" name="Text Box 16">
          <a:extLst>
            <a:ext uri="{FF2B5EF4-FFF2-40B4-BE49-F238E27FC236}">
              <a16:creationId xmlns:a16="http://schemas.microsoft.com/office/drawing/2014/main" id="{00000000-0008-0000-0C00-000059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58" name="Text Box 12">
          <a:extLst>
            <a:ext uri="{FF2B5EF4-FFF2-40B4-BE49-F238E27FC236}">
              <a16:creationId xmlns:a16="http://schemas.microsoft.com/office/drawing/2014/main" id="{00000000-0008-0000-0C00-00005A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59" name="Text Box 12">
          <a:extLst>
            <a:ext uri="{FF2B5EF4-FFF2-40B4-BE49-F238E27FC236}">
              <a16:creationId xmlns:a16="http://schemas.microsoft.com/office/drawing/2014/main" id="{00000000-0008-0000-0C00-00005B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60" name="Text Box 22">
          <a:extLst>
            <a:ext uri="{FF2B5EF4-FFF2-40B4-BE49-F238E27FC236}">
              <a16:creationId xmlns:a16="http://schemas.microsoft.com/office/drawing/2014/main" id="{00000000-0008-0000-0C00-00005C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61" name="Text Box 23">
          <a:extLst>
            <a:ext uri="{FF2B5EF4-FFF2-40B4-BE49-F238E27FC236}">
              <a16:creationId xmlns:a16="http://schemas.microsoft.com/office/drawing/2014/main" id="{00000000-0008-0000-0C00-00005D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62" name="Text Box 28">
          <a:extLst>
            <a:ext uri="{FF2B5EF4-FFF2-40B4-BE49-F238E27FC236}">
              <a16:creationId xmlns:a16="http://schemas.microsoft.com/office/drawing/2014/main" id="{00000000-0008-0000-0C00-00005E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63" name="Text Box 29">
          <a:extLst>
            <a:ext uri="{FF2B5EF4-FFF2-40B4-BE49-F238E27FC236}">
              <a16:creationId xmlns:a16="http://schemas.microsoft.com/office/drawing/2014/main" id="{00000000-0008-0000-0C00-00005F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64" name="Text Box 22">
          <a:extLst>
            <a:ext uri="{FF2B5EF4-FFF2-40B4-BE49-F238E27FC236}">
              <a16:creationId xmlns:a16="http://schemas.microsoft.com/office/drawing/2014/main" id="{00000000-0008-0000-0C00-000060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65" name="Text Box 23">
          <a:extLst>
            <a:ext uri="{FF2B5EF4-FFF2-40B4-BE49-F238E27FC236}">
              <a16:creationId xmlns:a16="http://schemas.microsoft.com/office/drawing/2014/main" id="{00000000-0008-0000-0C00-000061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66" name="Text Box 28">
          <a:extLst>
            <a:ext uri="{FF2B5EF4-FFF2-40B4-BE49-F238E27FC236}">
              <a16:creationId xmlns:a16="http://schemas.microsoft.com/office/drawing/2014/main" id="{00000000-0008-0000-0C00-000062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67" name="Text Box 29">
          <a:extLst>
            <a:ext uri="{FF2B5EF4-FFF2-40B4-BE49-F238E27FC236}">
              <a16:creationId xmlns:a16="http://schemas.microsoft.com/office/drawing/2014/main" id="{00000000-0008-0000-0C00-000063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68" name="Text Box 22">
          <a:extLst>
            <a:ext uri="{FF2B5EF4-FFF2-40B4-BE49-F238E27FC236}">
              <a16:creationId xmlns:a16="http://schemas.microsoft.com/office/drawing/2014/main" id="{00000000-0008-0000-0C00-000064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69" name="Text Box 23">
          <a:extLst>
            <a:ext uri="{FF2B5EF4-FFF2-40B4-BE49-F238E27FC236}">
              <a16:creationId xmlns:a16="http://schemas.microsoft.com/office/drawing/2014/main" id="{00000000-0008-0000-0C00-000065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70" name="Text Box 28">
          <a:extLst>
            <a:ext uri="{FF2B5EF4-FFF2-40B4-BE49-F238E27FC236}">
              <a16:creationId xmlns:a16="http://schemas.microsoft.com/office/drawing/2014/main" id="{00000000-0008-0000-0C00-000066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71" name="Text Box 29">
          <a:extLst>
            <a:ext uri="{FF2B5EF4-FFF2-40B4-BE49-F238E27FC236}">
              <a16:creationId xmlns:a16="http://schemas.microsoft.com/office/drawing/2014/main" id="{00000000-0008-0000-0C00-000067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72" name="Text Box 13">
          <a:extLst>
            <a:ext uri="{FF2B5EF4-FFF2-40B4-BE49-F238E27FC236}">
              <a16:creationId xmlns:a16="http://schemas.microsoft.com/office/drawing/2014/main" id="{00000000-0008-0000-0C00-000068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73" name="Text Box 16">
          <a:extLst>
            <a:ext uri="{FF2B5EF4-FFF2-40B4-BE49-F238E27FC236}">
              <a16:creationId xmlns:a16="http://schemas.microsoft.com/office/drawing/2014/main" id="{00000000-0008-0000-0C00-000069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74" name="Text Box 13">
          <a:extLst>
            <a:ext uri="{FF2B5EF4-FFF2-40B4-BE49-F238E27FC236}">
              <a16:creationId xmlns:a16="http://schemas.microsoft.com/office/drawing/2014/main" id="{00000000-0008-0000-0C00-00006A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75" name="Text Box 16">
          <a:extLst>
            <a:ext uri="{FF2B5EF4-FFF2-40B4-BE49-F238E27FC236}">
              <a16:creationId xmlns:a16="http://schemas.microsoft.com/office/drawing/2014/main" id="{00000000-0008-0000-0C00-00006B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76" name="Text Box 12">
          <a:extLst>
            <a:ext uri="{FF2B5EF4-FFF2-40B4-BE49-F238E27FC236}">
              <a16:creationId xmlns:a16="http://schemas.microsoft.com/office/drawing/2014/main" id="{00000000-0008-0000-0C00-00006C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77" name="Text Box 12">
          <a:extLst>
            <a:ext uri="{FF2B5EF4-FFF2-40B4-BE49-F238E27FC236}">
              <a16:creationId xmlns:a16="http://schemas.microsoft.com/office/drawing/2014/main" id="{00000000-0008-0000-0C00-00006D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78" name="Text Box 22">
          <a:extLst>
            <a:ext uri="{FF2B5EF4-FFF2-40B4-BE49-F238E27FC236}">
              <a16:creationId xmlns:a16="http://schemas.microsoft.com/office/drawing/2014/main" id="{00000000-0008-0000-0C00-00006E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79" name="Text Box 23">
          <a:extLst>
            <a:ext uri="{FF2B5EF4-FFF2-40B4-BE49-F238E27FC236}">
              <a16:creationId xmlns:a16="http://schemas.microsoft.com/office/drawing/2014/main" id="{00000000-0008-0000-0C00-00006F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80" name="Text Box 28">
          <a:extLst>
            <a:ext uri="{FF2B5EF4-FFF2-40B4-BE49-F238E27FC236}">
              <a16:creationId xmlns:a16="http://schemas.microsoft.com/office/drawing/2014/main" id="{00000000-0008-0000-0C00-000070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81" name="Text Box 29">
          <a:extLst>
            <a:ext uri="{FF2B5EF4-FFF2-40B4-BE49-F238E27FC236}">
              <a16:creationId xmlns:a16="http://schemas.microsoft.com/office/drawing/2014/main" id="{00000000-0008-0000-0C00-000071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82" name="Text Box 22">
          <a:extLst>
            <a:ext uri="{FF2B5EF4-FFF2-40B4-BE49-F238E27FC236}">
              <a16:creationId xmlns:a16="http://schemas.microsoft.com/office/drawing/2014/main" id="{00000000-0008-0000-0C00-000072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83" name="Text Box 23">
          <a:extLst>
            <a:ext uri="{FF2B5EF4-FFF2-40B4-BE49-F238E27FC236}">
              <a16:creationId xmlns:a16="http://schemas.microsoft.com/office/drawing/2014/main" id="{00000000-0008-0000-0C00-000073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84" name="Text Box 28">
          <a:extLst>
            <a:ext uri="{FF2B5EF4-FFF2-40B4-BE49-F238E27FC236}">
              <a16:creationId xmlns:a16="http://schemas.microsoft.com/office/drawing/2014/main" id="{00000000-0008-0000-0C00-000074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85" name="Text Box 29">
          <a:extLst>
            <a:ext uri="{FF2B5EF4-FFF2-40B4-BE49-F238E27FC236}">
              <a16:creationId xmlns:a16="http://schemas.microsoft.com/office/drawing/2014/main" id="{00000000-0008-0000-0C00-000075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86" name="Text Box 22">
          <a:extLst>
            <a:ext uri="{FF2B5EF4-FFF2-40B4-BE49-F238E27FC236}">
              <a16:creationId xmlns:a16="http://schemas.microsoft.com/office/drawing/2014/main" id="{00000000-0008-0000-0C00-000076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87" name="Text Box 23">
          <a:extLst>
            <a:ext uri="{FF2B5EF4-FFF2-40B4-BE49-F238E27FC236}">
              <a16:creationId xmlns:a16="http://schemas.microsoft.com/office/drawing/2014/main" id="{00000000-0008-0000-0C00-000077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88" name="Text Box 28">
          <a:extLst>
            <a:ext uri="{FF2B5EF4-FFF2-40B4-BE49-F238E27FC236}">
              <a16:creationId xmlns:a16="http://schemas.microsoft.com/office/drawing/2014/main" id="{00000000-0008-0000-0C00-000078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89" name="Text Box 29">
          <a:extLst>
            <a:ext uri="{FF2B5EF4-FFF2-40B4-BE49-F238E27FC236}">
              <a16:creationId xmlns:a16="http://schemas.microsoft.com/office/drawing/2014/main" id="{00000000-0008-0000-0C00-000079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90" name="Text Box 13">
          <a:extLst>
            <a:ext uri="{FF2B5EF4-FFF2-40B4-BE49-F238E27FC236}">
              <a16:creationId xmlns:a16="http://schemas.microsoft.com/office/drawing/2014/main" id="{00000000-0008-0000-0C00-00007A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91" name="Text Box 16">
          <a:extLst>
            <a:ext uri="{FF2B5EF4-FFF2-40B4-BE49-F238E27FC236}">
              <a16:creationId xmlns:a16="http://schemas.microsoft.com/office/drawing/2014/main" id="{00000000-0008-0000-0C00-00007B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92" name="Text Box 13">
          <a:extLst>
            <a:ext uri="{FF2B5EF4-FFF2-40B4-BE49-F238E27FC236}">
              <a16:creationId xmlns:a16="http://schemas.microsoft.com/office/drawing/2014/main" id="{00000000-0008-0000-0C00-00007C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93" name="Text Box 16">
          <a:extLst>
            <a:ext uri="{FF2B5EF4-FFF2-40B4-BE49-F238E27FC236}">
              <a16:creationId xmlns:a16="http://schemas.microsoft.com/office/drawing/2014/main" id="{00000000-0008-0000-0C00-00007D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94" name="Text Box 12">
          <a:extLst>
            <a:ext uri="{FF2B5EF4-FFF2-40B4-BE49-F238E27FC236}">
              <a16:creationId xmlns:a16="http://schemas.microsoft.com/office/drawing/2014/main" id="{00000000-0008-0000-0C00-00007E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895" name="Text Box 12">
          <a:extLst>
            <a:ext uri="{FF2B5EF4-FFF2-40B4-BE49-F238E27FC236}">
              <a16:creationId xmlns:a16="http://schemas.microsoft.com/office/drawing/2014/main" id="{00000000-0008-0000-0C00-00007F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96" name="Text Box 22">
          <a:extLst>
            <a:ext uri="{FF2B5EF4-FFF2-40B4-BE49-F238E27FC236}">
              <a16:creationId xmlns:a16="http://schemas.microsoft.com/office/drawing/2014/main" id="{00000000-0008-0000-0C00-000080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97" name="Text Box 23">
          <a:extLst>
            <a:ext uri="{FF2B5EF4-FFF2-40B4-BE49-F238E27FC236}">
              <a16:creationId xmlns:a16="http://schemas.microsoft.com/office/drawing/2014/main" id="{00000000-0008-0000-0C00-000081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98" name="Text Box 28">
          <a:extLst>
            <a:ext uri="{FF2B5EF4-FFF2-40B4-BE49-F238E27FC236}">
              <a16:creationId xmlns:a16="http://schemas.microsoft.com/office/drawing/2014/main" id="{00000000-0008-0000-0C00-000082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99" name="Text Box 29">
          <a:extLst>
            <a:ext uri="{FF2B5EF4-FFF2-40B4-BE49-F238E27FC236}">
              <a16:creationId xmlns:a16="http://schemas.microsoft.com/office/drawing/2014/main" id="{00000000-0008-0000-0C00-000083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900" name="Text Box 22">
          <a:extLst>
            <a:ext uri="{FF2B5EF4-FFF2-40B4-BE49-F238E27FC236}">
              <a16:creationId xmlns:a16="http://schemas.microsoft.com/office/drawing/2014/main" id="{00000000-0008-0000-0C00-000084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901" name="Text Box 23">
          <a:extLst>
            <a:ext uri="{FF2B5EF4-FFF2-40B4-BE49-F238E27FC236}">
              <a16:creationId xmlns:a16="http://schemas.microsoft.com/office/drawing/2014/main" id="{00000000-0008-0000-0C00-000085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902" name="Text Box 28">
          <a:extLst>
            <a:ext uri="{FF2B5EF4-FFF2-40B4-BE49-F238E27FC236}">
              <a16:creationId xmlns:a16="http://schemas.microsoft.com/office/drawing/2014/main" id="{00000000-0008-0000-0C00-000086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903" name="Text Box 29">
          <a:extLst>
            <a:ext uri="{FF2B5EF4-FFF2-40B4-BE49-F238E27FC236}">
              <a16:creationId xmlns:a16="http://schemas.microsoft.com/office/drawing/2014/main" id="{00000000-0008-0000-0C00-000087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904" name="Text Box 22">
          <a:extLst>
            <a:ext uri="{FF2B5EF4-FFF2-40B4-BE49-F238E27FC236}">
              <a16:creationId xmlns:a16="http://schemas.microsoft.com/office/drawing/2014/main" id="{00000000-0008-0000-0C00-000088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905" name="Text Box 23">
          <a:extLst>
            <a:ext uri="{FF2B5EF4-FFF2-40B4-BE49-F238E27FC236}">
              <a16:creationId xmlns:a16="http://schemas.microsoft.com/office/drawing/2014/main" id="{00000000-0008-0000-0C00-000089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906" name="Text Box 28">
          <a:extLst>
            <a:ext uri="{FF2B5EF4-FFF2-40B4-BE49-F238E27FC236}">
              <a16:creationId xmlns:a16="http://schemas.microsoft.com/office/drawing/2014/main" id="{00000000-0008-0000-0C00-00008A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907" name="Text Box 29">
          <a:extLst>
            <a:ext uri="{FF2B5EF4-FFF2-40B4-BE49-F238E27FC236}">
              <a16:creationId xmlns:a16="http://schemas.microsoft.com/office/drawing/2014/main" id="{00000000-0008-0000-0C00-00008B030000}"/>
            </a:ext>
          </a:extLst>
        </xdr:cNvPr>
        <xdr:cNvSpPr txBox="1">
          <a:spLocks noChangeArrowheads="1"/>
        </xdr:cNvSpPr>
      </xdr:nvSpPr>
      <xdr:spPr bwMode="auto">
        <a:xfrm>
          <a:off x="76866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908" name="Text Box 13">
          <a:extLst>
            <a:ext uri="{FF2B5EF4-FFF2-40B4-BE49-F238E27FC236}">
              <a16:creationId xmlns:a16="http://schemas.microsoft.com/office/drawing/2014/main" id="{00000000-0008-0000-0C00-00008C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909" name="Text Box 16">
          <a:extLst>
            <a:ext uri="{FF2B5EF4-FFF2-40B4-BE49-F238E27FC236}">
              <a16:creationId xmlns:a16="http://schemas.microsoft.com/office/drawing/2014/main" id="{00000000-0008-0000-0C00-00008D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910" name="Text Box 13">
          <a:extLst>
            <a:ext uri="{FF2B5EF4-FFF2-40B4-BE49-F238E27FC236}">
              <a16:creationId xmlns:a16="http://schemas.microsoft.com/office/drawing/2014/main" id="{00000000-0008-0000-0C00-00008E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911" name="Text Box 16">
          <a:extLst>
            <a:ext uri="{FF2B5EF4-FFF2-40B4-BE49-F238E27FC236}">
              <a16:creationId xmlns:a16="http://schemas.microsoft.com/office/drawing/2014/main" id="{00000000-0008-0000-0C00-00008F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912" name="Text Box 12">
          <a:extLst>
            <a:ext uri="{FF2B5EF4-FFF2-40B4-BE49-F238E27FC236}">
              <a16:creationId xmlns:a16="http://schemas.microsoft.com/office/drawing/2014/main" id="{00000000-0008-0000-0C00-000090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913" name="Text Box 12">
          <a:extLst>
            <a:ext uri="{FF2B5EF4-FFF2-40B4-BE49-F238E27FC236}">
              <a16:creationId xmlns:a16="http://schemas.microsoft.com/office/drawing/2014/main" id="{00000000-0008-0000-0C00-000091030000}"/>
            </a:ext>
          </a:extLst>
        </xdr:cNvPr>
        <xdr:cNvSpPr txBox="1">
          <a:spLocks noChangeArrowheads="1"/>
        </xdr:cNvSpPr>
      </xdr:nvSpPr>
      <xdr:spPr bwMode="auto">
        <a:xfrm>
          <a:off x="76866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14" name="Text Box 2">
          <a:extLst>
            <a:ext uri="{FF2B5EF4-FFF2-40B4-BE49-F238E27FC236}">
              <a16:creationId xmlns:a16="http://schemas.microsoft.com/office/drawing/2014/main" id="{00000000-0008-0000-0C00-000092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15" name="Text Box 3">
          <a:extLst>
            <a:ext uri="{FF2B5EF4-FFF2-40B4-BE49-F238E27FC236}">
              <a16:creationId xmlns:a16="http://schemas.microsoft.com/office/drawing/2014/main" id="{00000000-0008-0000-0C00-000093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16" name="Text Box 4">
          <a:extLst>
            <a:ext uri="{FF2B5EF4-FFF2-40B4-BE49-F238E27FC236}">
              <a16:creationId xmlns:a16="http://schemas.microsoft.com/office/drawing/2014/main" id="{00000000-0008-0000-0C00-000094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17" name="Text Box 5">
          <a:extLst>
            <a:ext uri="{FF2B5EF4-FFF2-40B4-BE49-F238E27FC236}">
              <a16:creationId xmlns:a16="http://schemas.microsoft.com/office/drawing/2014/main" id="{00000000-0008-0000-0C00-000095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18" name="Text Box 6">
          <a:extLst>
            <a:ext uri="{FF2B5EF4-FFF2-40B4-BE49-F238E27FC236}">
              <a16:creationId xmlns:a16="http://schemas.microsoft.com/office/drawing/2014/main" id="{00000000-0008-0000-0C00-000096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19" name="Text Box 7">
          <a:extLst>
            <a:ext uri="{FF2B5EF4-FFF2-40B4-BE49-F238E27FC236}">
              <a16:creationId xmlns:a16="http://schemas.microsoft.com/office/drawing/2014/main" id="{00000000-0008-0000-0C00-000097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20" name="Text Box 8">
          <a:extLst>
            <a:ext uri="{FF2B5EF4-FFF2-40B4-BE49-F238E27FC236}">
              <a16:creationId xmlns:a16="http://schemas.microsoft.com/office/drawing/2014/main" id="{00000000-0008-0000-0C00-000098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21" name="Text Box 9">
          <a:extLst>
            <a:ext uri="{FF2B5EF4-FFF2-40B4-BE49-F238E27FC236}">
              <a16:creationId xmlns:a16="http://schemas.microsoft.com/office/drawing/2014/main" id="{00000000-0008-0000-0C00-000099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22" name="Text Box 10">
          <a:extLst>
            <a:ext uri="{FF2B5EF4-FFF2-40B4-BE49-F238E27FC236}">
              <a16:creationId xmlns:a16="http://schemas.microsoft.com/office/drawing/2014/main" id="{00000000-0008-0000-0C00-00009A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23" name="Text Box 11">
          <a:extLst>
            <a:ext uri="{FF2B5EF4-FFF2-40B4-BE49-F238E27FC236}">
              <a16:creationId xmlns:a16="http://schemas.microsoft.com/office/drawing/2014/main" id="{00000000-0008-0000-0C00-00009B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24" name="Text Box 14">
          <a:extLst>
            <a:ext uri="{FF2B5EF4-FFF2-40B4-BE49-F238E27FC236}">
              <a16:creationId xmlns:a16="http://schemas.microsoft.com/office/drawing/2014/main" id="{00000000-0008-0000-0C00-00009C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25" name="Text Box 15">
          <a:extLst>
            <a:ext uri="{FF2B5EF4-FFF2-40B4-BE49-F238E27FC236}">
              <a16:creationId xmlns:a16="http://schemas.microsoft.com/office/drawing/2014/main" id="{00000000-0008-0000-0C00-00009D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26" name="Text Box 16">
          <a:extLst>
            <a:ext uri="{FF2B5EF4-FFF2-40B4-BE49-F238E27FC236}">
              <a16:creationId xmlns:a16="http://schemas.microsoft.com/office/drawing/2014/main" id="{00000000-0008-0000-0C00-00009E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27" name="Text Box 17">
          <a:extLst>
            <a:ext uri="{FF2B5EF4-FFF2-40B4-BE49-F238E27FC236}">
              <a16:creationId xmlns:a16="http://schemas.microsoft.com/office/drawing/2014/main" id="{00000000-0008-0000-0C00-00009F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28" name="Text Box 18">
          <a:extLst>
            <a:ext uri="{FF2B5EF4-FFF2-40B4-BE49-F238E27FC236}">
              <a16:creationId xmlns:a16="http://schemas.microsoft.com/office/drawing/2014/main" id="{00000000-0008-0000-0C00-0000A0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29" name="Text Box 19">
          <a:extLst>
            <a:ext uri="{FF2B5EF4-FFF2-40B4-BE49-F238E27FC236}">
              <a16:creationId xmlns:a16="http://schemas.microsoft.com/office/drawing/2014/main" id="{00000000-0008-0000-0C00-0000A1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930" name="Text Box 20">
          <a:extLst>
            <a:ext uri="{FF2B5EF4-FFF2-40B4-BE49-F238E27FC236}">
              <a16:creationId xmlns:a16="http://schemas.microsoft.com/office/drawing/2014/main" id="{00000000-0008-0000-0C00-0000A203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931" name="Text Box 21">
          <a:extLst>
            <a:ext uri="{FF2B5EF4-FFF2-40B4-BE49-F238E27FC236}">
              <a16:creationId xmlns:a16="http://schemas.microsoft.com/office/drawing/2014/main" id="{00000000-0008-0000-0C00-0000A303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32" name="Text Box 2">
          <a:extLst>
            <a:ext uri="{FF2B5EF4-FFF2-40B4-BE49-F238E27FC236}">
              <a16:creationId xmlns:a16="http://schemas.microsoft.com/office/drawing/2014/main" id="{00000000-0008-0000-0C00-0000A4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33" name="Text Box 3">
          <a:extLst>
            <a:ext uri="{FF2B5EF4-FFF2-40B4-BE49-F238E27FC236}">
              <a16:creationId xmlns:a16="http://schemas.microsoft.com/office/drawing/2014/main" id="{00000000-0008-0000-0C00-0000A5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34" name="Text Box 4">
          <a:extLst>
            <a:ext uri="{FF2B5EF4-FFF2-40B4-BE49-F238E27FC236}">
              <a16:creationId xmlns:a16="http://schemas.microsoft.com/office/drawing/2014/main" id="{00000000-0008-0000-0C00-0000A6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35" name="Text Box 5">
          <a:extLst>
            <a:ext uri="{FF2B5EF4-FFF2-40B4-BE49-F238E27FC236}">
              <a16:creationId xmlns:a16="http://schemas.microsoft.com/office/drawing/2014/main" id="{00000000-0008-0000-0C00-0000A7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36" name="Text Box 6">
          <a:extLst>
            <a:ext uri="{FF2B5EF4-FFF2-40B4-BE49-F238E27FC236}">
              <a16:creationId xmlns:a16="http://schemas.microsoft.com/office/drawing/2014/main" id="{00000000-0008-0000-0C00-0000A8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37" name="Text Box 7">
          <a:extLst>
            <a:ext uri="{FF2B5EF4-FFF2-40B4-BE49-F238E27FC236}">
              <a16:creationId xmlns:a16="http://schemas.microsoft.com/office/drawing/2014/main" id="{00000000-0008-0000-0C00-0000A9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38" name="Text Box 8">
          <a:extLst>
            <a:ext uri="{FF2B5EF4-FFF2-40B4-BE49-F238E27FC236}">
              <a16:creationId xmlns:a16="http://schemas.microsoft.com/office/drawing/2014/main" id="{00000000-0008-0000-0C00-0000AA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39" name="Text Box 9">
          <a:extLst>
            <a:ext uri="{FF2B5EF4-FFF2-40B4-BE49-F238E27FC236}">
              <a16:creationId xmlns:a16="http://schemas.microsoft.com/office/drawing/2014/main" id="{00000000-0008-0000-0C00-0000AB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40" name="Text Box 10">
          <a:extLst>
            <a:ext uri="{FF2B5EF4-FFF2-40B4-BE49-F238E27FC236}">
              <a16:creationId xmlns:a16="http://schemas.microsoft.com/office/drawing/2014/main" id="{00000000-0008-0000-0C00-0000AC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41" name="Text Box 11">
          <a:extLst>
            <a:ext uri="{FF2B5EF4-FFF2-40B4-BE49-F238E27FC236}">
              <a16:creationId xmlns:a16="http://schemas.microsoft.com/office/drawing/2014/main" id="{00000000-0008-0000-0C00-0000AD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42" name="Text Box 14">
          <a:extLst>
            <a:ext uri="{FF2B5EF4-FFF2-40B4-BE49-F238E27FC236}">
              <a16:creationId xmlns:a16="http://schemas.microsoft.com/office/drawing/2014/main" id="{00000000-0008-0000-0C00-0000AE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43" name="Text Box 15">
          <a:extLst>
            <a:ext uri="{FF2B5EF4-FFF2-40B4-BE49-F238E27FC236}">
              <a16:creationId xmlns:a16="http://schemas.microsoft.com/office/drawing/2014/main" id="{00000000-0008-0000-0C00-0000AF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44" name="Text Box 16">
          <a:extLst>
            <a:ext uri="{FF2B5EF4-FFF2-40B4-BE49-F238E27FC236}">
              <a16:creationId xmlns:a16="http://schemas.microsoft.com/office/drawing/2014/main" id="{00000000-0008-0000-0C00-0000B0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45" name="Text Box 17">
          <a:extLst>
            <a:ext uri="{FF2B5EF4-FFF2-40B4-BE49-F238E27FC236}">
              <a16:creationId xmlns:a16="http://schemas.microsoft.com/office/drawing/2014/main" id="{00000000-0008-0000-0C00-0000B1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46" name="Text Box 18">
          <a:extLst>
            <a:ext uri="{FF2B5EF4-FFF2-40B4-BE49-F238E27FC236}">
              <a16:creationId xmlns:a16="http://schemas.microsoft.com/office/drawing/2014/main" id="{00000000-0008-0000-0C00-0000B2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47" name="Text Box 19">
          <a:extLst>
            <a:ext uri="{FF2B5EF4-FFF2-40B4-BE49-F238E27FC236}">
              <a16:creationId xmlns:a16="http://schemas.microsoft.com/office/drawing/2014/main" id="{00000000-0008-0000-0C00-0000B3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948" name="Text Box 20">
          <a:extLst>
            <a:ext uri="{FF2B5EF4-FFF2-40B4-BE49-F238E27FC236}">
              <a16:creationId xmlns:a16="http://schemas.microsoft.com/office/drawing/2014/main" id="{00000000-0008-0000-0C00-0000B403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949" name="Text Box 21">
          <a:extLst>
            <a:ext uri="{FF2B5EF4-FFF2-40B4-BE49-F238E27FC236}">
              <a16:creationId xmlns:a16="http://schemas.microsoft.com/office/drawing/2014/main" id="{00000000-0008-0000-0C00-0000B503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950" name="Text Box 20">
          <a:extLst>
            <a:ext uri="{FF2B5EF4-FFF2-40B4-BE49-F238E27FC236}">
              <a16:creationId xmlns:a16="http://schemas.microsoft.com/office/drawing/2014/main" id="{00000000-0008-0000-0C00-0000B603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951" name="Text Box 21">
          <a:extLst>
            <a:ext uri="{FF2B5EF4-FFF2-40B4-BE49-F238E27FC236}">
              <a16:creationId xmlns:a16="http://schemas.microsoft.com/office/drawing/2014/main" id="{00000000-0008-0000-0C00-0000B703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52" name="Text Box 1">
          <a:extLst>
            <a:ext uri="{FF2B5EF4-FFF2-40B4-BE49-F238E27FC236}">
              <a16:creationId xmlns:a16="http://schemas.microsoft.com/office/drawing/2014/main" id="{00000000-0008-0000-0C00-0000B8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53" name="Text Box 2">
          <a:extLst>
            <a:ext uri="{FF2B5EF4-FFF2-40B4-BE49-F238E27FC236}">
              <a16:creationId xmlns:a16="http://schemas.microsoft.com/office/drawing/2014/main" id="{00000000-0008-0000-0C00-0000B9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54" name="Text Box 3">
          <a:extLst>
            <a:ext uri="{FF2B5EF4-FFF2-40B4-BE49-F238E27FC236}">
              <a16:creationId xmlns:a16="http://schemas.microsoft.com/office/drawing/2014/main" id="{00000000-0008-0000-0C00-0000BA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55" name="Text Box 4">
          <a:extLst>
            <a:ext uri="{FF2B5EF4-FFF2-40B4-BE49-F238E27FC236}">
              <a16:creationId xmlns:a16="http://schemas.microsoft.com/office/drawing/2014/main" id="{00000000-0008-0000-0C00-0000BB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56" name="Text Box 5">
          <a:extLst>
            <a:ext uri="{FF2B5EF4-FFF2-40B4-BE49-F238E27FC236}">
              <a16:creationId xmlns:a16="http://schemas.microsoft.com/office/drawing/2014/main" id="{00000000-0008-0000-0C00-0000BC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57" name="Text Box 7">
          <a:extLst>
            <a:ext uri="{FF2B5EF4-FFF2-40B4-BE49-F238E27FC236}">
              <a16:creationId xmlns:a16="http://schemas.microsoft.com/office/drawing/2014/main" id="{00000000-0008-0000-0C00-0000BD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58" name="Text Box 8">
          <a:extLst>
            <a:ext uri="{FF2B5EF4-FFF2-40B4-BE49-F238E27FC236}">
              <a16:creationId xmlns:a16="http://schemas.microsoft.com/office/drawing/2014/main" id="{00000000-0008-0000-0C00-0000BE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59" name="Text Box 10">
          <a:extLst>
            <a:ext uri="{FF2B5EF4-FFF2-40B4-BE49-F238E27FC236}">
              <a16:creationId xmlns:a16="http://schemas.microsoft.com/office/drawing/2014/main" id="{00000000-0008-0000-0C00-0000BF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60" name="Text Box 11">
          <a:extLst>
            <a:ext uri="{FF2B5EF4-FFF2-40B4-BE49-F238E27FC236}">
              <a16:creationId xmlns:a16="http://schemas.microsoft.com/office/drawing/2014/main" id="{00000000-0008-0000-0C00-0000C0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961" name="Text Box 12">
          <a:extLst>
            <a:ext uri="{FF2B5EF4-FFF2-40B4-BE49-F238E27FC236}">
              <a16:creationId xmlns:a16="http://schemas.microsoft.com/office/drawing/2014/main" id="{00000000-0008-0000-0C00-0000C103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62" name="Text Box 1">
          <a:extLst>
            <a:ext uri="{FF2B5EF4-FFF2-40B4-BE49-F238E27FC236}">
              <a16:creationId xmlns:a16="http://schemas.microsoft.com/office/drawing/2014/main" id="{00000000-0008-0000-0C00-0000C2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63" name="Text Box 2">
          <a:extLst>
            <a:ext uri="{FF2B5EF4-FFF2-40B4-BE49-F238E27FC236}">
              <a16:creationId xmlns:a16="http://schemas.microsoft.com/office/drawing/2014/main" id="{00000000-0008-0000-0C00-0000C3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64" name="Text Box 3">
          <a:extLst>
            <a:ext uri="{FF2B5EF4-FFF2-40B4-BE49-F238E27FC236}">
              <a16:creationId xmlns:a16="http://schemas.microsoft.com/office/drawing/2014/main" id="{00000000-0008-0000-0C00-0000C4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65" name="Text Box 4">
          <a:extLst>
            <a:ext uri="{FF2B5EF4-FFF2-40B4-BE49-F238E27FC236}">
              <a16:creationId xmlns:a16="http://schemas.microsoft.com/office/drawing/2014/main" id="{00000000-0008-0000-0C00-0000C5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66" name="Text Box 5">
          <a:extLst>
            <a:ext uri="{FF2B5EF4-FFF2-40B4-BE49-F238E27FC236}">
              <a16:creationId xmlns:a16="http://schemas.microsoft.com/office/drawing/2014/main" id="{00000000-0008-0000-0C00-0000C6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67" name="Text Box 7">
          <a:extLst>
            <a:ext uri="{FF2B5EF4-FFF2-40B4-BE49-F238E27FC236}">
              <a16:creationId xmlns:a16="http://schemas.microsoft.com/office/drawing/2014/main" id="{00000000-0008-0000-0C00-0000C7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68" name="Text Box 8">
          <a:extLst>
            <a:ext uri="{FF2B5EF4-FFF2-40B4-BE49-F238E27FC236}">
              <a16:creationId xmlns:a16="http://schemas.microsoft.com/office/drawing/2014/main" id="{00000000-0008-0000-0C00-0000C8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69" name="Text Box 10">
          <a:extLst>
            <a:ext uri="{FF2B5EF4-FFF2-40B4-BE49-F238E27FC236}">
              <a16:creationId xmlns:a16="http://schemas.microsoft.com/office/drawing/2014/main" id="{00000000-0008-0000-0C00-0000C9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970" name="Text Box 11">
          <a:extLst>
            <a:ext uri="{FF2B5EF4-FFF2-40B4-BE49-F238E27FC236}">
              <a16:creationId xmlns:a16="http://schemas.microsoft.com/office/drawing/2014/main" id="{00000000-0008-0000-0C00-0000CA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971" name="Text Box 12">
          <a:extLst>
            <a:ext uri="{FF2B5EF4-FFF2-40B4-BE49-F238E27FC236}">
              <a16:creationId xmlns:a16="http://schemas.microsoft.com/office/drawing/2014/main" id="{00000000-0008-0000-0C00-0000CB03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72" name="Text Box 2">
          <a:extLst>
            <a:ext uri="{FF2B5EF4-FFF2-40B4-BE49-F238E27FC236}">
              <a16:creationId xmlns:a16="http://schemas.microsoft.com/office/drawing/2014/main" id="{00000000-0008-0000-0C00-0000CC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73" name="Text Box 3">
          <a:extLst>
            <a:ext uri="{FF2B5EF4-FFF2-40B4-BE49-F238E27FC236}">
              <a16:creationId xmlns:a16="http://schemas.microsoft.com/office/drawing/2014/main" id="{00000000-0008-0000-0C00-0000CD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74" name="Text Box 4">
          <a:extLst>
            <a:ext uri="{FF2B5EF4-FFF2-40B4-BE49-F238E27FC236}">
              <a16:creationId xmlns:a16="http://schemas.microsoft.com/office/drawing/2014/main" id="{00000000-0008-0000-0C00-0000CE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75" name="Text Box 5">
          <a:extLst>
            <a:ext uri="{FF2B5EF4-FFF2-40B4-BE49-F238E27FC236}">
              <a16:creationId xmlns:a16="http://schemas.microsoft.com/office/drawing/2014/main" id="{00000000-0008-0000-0C00-0000CF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76" name="Text Box 6">
          <a:extLst>
            <a:ext uri="{FF2B5EF4-FFF2-40B4-BE49-F238E27FC236}">
              <a16:creationId xmlns:a16="http://schemas.microsoft.com/office/drawing/2014/main" id="{00000000-0008-0000-0C00-0000D0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77" name="Text Box 7">
          <a:extLst>
            <a:ext uri="{FF2B5EF4-FFF2-40B4-BE49-F238E27FC236}">
              <a16:creationId xmlns:a16="http://schemas.microsoft.com/office/drawing/2014/main" id="{00000000-0008-0000-0C00-0000D1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78" name="Text Box 8">
          <a:extLst>
            <a:ext uri="{FF2B5EF4-FFF2-40B4-BE49-F238E27FC236}">
              <a16:creationId xmlns:a16="http://schemas.microsoft.com/office/drawing/2014/main" id="{00000000-0008-0000-0C00-0000D2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79" name="Text Box 9">
          <a:extLst>
            <a:ext uri="{FF2B5EF4-FFF2-40B4-BE49-F238E27FC236}">
              <a16:creationId xmlns:a16="http://schemas.microsoft.com/office/drawing/2014/main" id="{00000000-0008-0000-0C00-0000D3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80" name="Text Box 10">
          <a:extLst>
            <a:ext uri="{FF2B5EF4-FFF2-40B4-BE49-F238E27FC236}">
              <a16:creationId xmlns:a16="http://schemas.microsoft.com/office/drawing/2014/main" id="{00000000-0008-0000-0C00-0000D4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81" name="Text Box 11">
          <a:extLst>
            <a:ext uri="{FF2B5EF4-FFF2-40B4-BE49-F238E27FC236}">
              <a16:creationId xmlns:a16="http://schemas.microsoft.com/office/drawing/2014/main" id="{00000000-0008-0000-0C00-0000D5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82" name="Text Box 14">
          <a:extLst>
            <a:ext uri="{FF2B5EF4-FFF2-40B4-BE49-F238E27FC236}">
              <a16:creationId xmlns:a16="http://schemas.microsoft.com/office/drawing/2014/main" id="{00000000-0008-0000-0C00-0000D6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83" name="Text Box 15">
          <a:extLst>
            <a:ext uri="{FF2B5EF4-FFF2-40B4-BE49-F238E27FC236}">
              <a16:creationId xmlns:a16="http://schemas.microsoft.com/office/drawing/2014/main" id="{00000000-0008-0000-0C00-0000D7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84" name="Text Box 16">
          <a:extLst>
            <a:ext uri="{FF2B5EF4-FFF2-40B4-BE49-F238E27FC236}">
              <a16:creationId xmlns:a16="http://schemas.microsoft.com/office/drawing/2014/main" id="{00000000-0008-0000-0C00-0000D8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85" name="Text Box 17">
          <a:extLst>
            <a:ext uri="{FF2B5EF4-FFF2-40B4-BE49-F238E27FC236}">
              <a16:creationId xmlns:a16="http://schemas.microsoft.com/office/drawing/2014/main" id="{00000000-0008-0000-0C00-0000D9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86" name="Text Box 18">
          <a:extLst>
            <a:ext uri="{FF2B5EF4-FFF2-40B4-BE49-F238E27FC236}">
              <a16:creationId xmlns:a16="http://schemas.microsoft.com/office/drawing/2014/main" id="{00000000-0008-0000-0C00-0000DA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87" name="Text Box 19">
          <a:extLst>
            <a:ext uri="{FF2B5EF4-FFF2-40B4-BE49-F238E27FC236}">
              <a16:creationId xmlns:a16="http://schemas.microsoft.com/office/drawing/2014/main" id="{00000000-0008-0000-0C00-0000DB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988" name="Text Box 20">
          <a:extLst>
            <a:ext uri="{FF2B5EF4-FFF2-40B4-BE49-F238E27FC236}">
              <a16:creationId xmlns:a16="http://schemas.microsoft.com/office/drawing/2014/main" id="{00000000-0008-0000-0C00-0000DC03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989" name="Text Box 21">
          <a:extLst>
            <a:ext uri="{FF2B5EF4-FFF2-40B4-BE49-F238E27FC236}">
              <a16:creationId xmlns:a16="http://schemas.microsoft.com/office/drawing/2014/main" id="{00000000-0008-0000-0C00-0000DD03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90" name="Text Box 2">
          <a:extLst>
            <a:ext uri="{FF2B5EF4-FFF2-40B4-BE49-F238E27FC236}">
              <a16:creationId xmlns:a16="http://schemas.microsoft.com/office/drawing/2014/main" id="{00000000-0008-0000-0C00-0000DE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91" name="Text Box 3">
          <a:extLst>
            <a:ext uri="{FF2B5EF4-FFF2-40B4-BE49-F238E27FC236}">
              <a16:creationId xmlns:a16="http://schemas.microsoft.com/office/drawing/2014/main" id="{00000000-0008-0000-0C00-0000DF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92" name="Text Box 4">
          <a:extLst>
            <a:ext uri="{FF2B5EF4-FFF2-40B4-BE49-F238E27FC236}">
              <a16:creationId xmlns:a16="http://schemas.microsoft.com/office/drawing/2014/main" id="{00000000-0008-0000-0C00-0000E0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93" name="Text Box 5">
          <a:extLst>
            <a:ext uri="{FF2B5EF4-FFF2-40B4-BE49-F238E27FC236}">
              <a16:creationId xmlns:a16="http://schemas.microsoft.com/office/drawing/2014/main" id="{00000000-0008-0000-0C00-0000E1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94" name="Text Box 6">
          <a:extLst>
            <a:ext uri="{FF2B5EF4-FFF2-40B4-BE49-F238E27FC236}">
              <a16:creationId xmlns:a16="http://schemas.microsoft.com/office/drawing/2014/main" id="{00000000-0008-0000-0C00-0000E2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95" name="Text Box 7">
          <a:extLst>
            <a:ext uri="{FF2B5EF4-FFF2-40B4-BE49-F238E27FC236}">
              <a16:creationId xmlns:a16="http://schemas.microsoft.com/office/drawing/2014/main" id="{00000000-0008-0000-0C00-0000E3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96" name="Text Box 8">
          <a:extLst>
            <a:ext uri="{FF2B5EF4-FFF2-40B4-BE49-F238E27FC236}">
              <a16:creationId xmlns:a16="http://schemas.microsoft.com/office/drawing/2014/main" id="{00000000-0008-0000-0C00-0000E4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97" name="Text Box 9">
          <a:extLst>
            <a:ext uri="{FF2B5EF4-FFF2-40B4-BE49-F238E27FC236}">
              <a16:creationId xmlns:a16="http://schemas.microsoft.com/office/drawing/2014/main" id="{00000000-0008-0000-0C00-0000E5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98" name="Text Box 10">
          <a:extLst>
            <a:ext uri="{FF2B5EF4-FFF2-40B4-BE49-F238E27FC236}">
              <a16:creationId xmlns:a16="http://schemas.microsoft.com/office/drawing/2014/main" id="{00000000-0008-0000-0C00-0000E6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999" name="Text Box 11">
          <a:extLst>
            <a:ext uri="{FF2B5EF4-FFF2-40B4-BE49-F238E27FC236}">
              <a16:creationId xmlns:a16="http://schemas.microsoft.com/office/drawing/2014/main" id="{00000000-0008-0000-0C00-0000E7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1000" name="Text Box 14">
          <a:extLst>
            <a:ext uri="{FF2B5EF4-FFF2-40B4-BE49-F238E27FC236}">
              <a16:creationId xmlns:a16="http://schemas.microsoft.com/office/drawing/2014/main" id="{00000000-0008-0000-0C00-0000E8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1001" name="Text Box 15">
          <a:extLst>
            <a:ext uri="{FF2B5EF4-FFF2-40B4-BE49-F238E27FC236}">
              <a16:creationId xmlns:a16="http://schemas.microsoft.com/office/drawing/2014/main" id="{00000000-0008-0000-0C00-0000E9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1002" name="Text Box 16">
          <a:extLst>
            <a:ext uri="{FF2B5EF4-FFF2-40B4-BE49-F238E27FC236}">
              <a16:creationId xmlns:a16="http://schemas.microsoft.com/office/drawing/2014/main" id="{00000000-0008-0000-0C00-0000EA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1003" name="Text Box 17">
          <a:extLst>
            <a:ext uri="{FF2B5EF4-FFF2-40B4-BE49-F238E27FC236}">
              <a16:creationId xmlns:a16="http://schemas.microsoft.com/office/drawing/2014/main" id="{00000000-0008-0000-0C00-0000EB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1004" name="Text Box 18">
          <a:extLst>
            <a:ext uri="{FF2B5EF4-FFF2-40B4-BE49-F238E27FC236}">
              <a16:creationId xmlns:a16="http://schemas.microsoft.com/office/drawing/2014/main" id="{00000000-0008-0000-0C00-0000EC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19050</xdr:rowOff>
    </xdr:from>
    <xdr:to>
      <xdr:col>4</xdr:col>
      <xdr:colOff>0</xdr:colOff>
      <xdr:row>3</xdr:row>
      <xdr:rowOff>257175</xdr:rowOff>
    </xdr:to>
    <xdr:sp macro="" textlink="">
      <xdr:nvSpPr>
        <xdr:cNvPr id="1005" name="Text Box 19">
          <a:extLst>
            <a:ext uri="{FF2B5EF4-FFF2-40B4-BE49-F238E27FC236}">
              <a16:creationId xmlns:a16="http://schemas.microsoft.com/office/drawing/2014/main" id="{00000000-0008-0000-0C00-0000ED030000}"/>
            </a:ext>
          </a:extLst>
        </xdr:cNvPr>
        <xdr:cNvSpPr txBox="1">
          <a:spLocks noChangeArrowheads="1"/>
        </xdr:cNvSpPr>
      </xdr:nvSpPr>
      <xdr:spPr bwMode="auto">
        <a:xfrm>
          <a:off x="475297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06" name="Text Box 20">
          <a:extLst>
            <a:ext uri="{FF2B5EF4-FFF2-40B4-BE49-F238E27FC236}">
              <a16:creationId xmlns:a16="http://schemas.microsoft.com/office/drawing/2014/main" id="{00000000-0008-0000-0C00-0000EE03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07" name="Text Box 21">
          <a:extLst>
            <a:ext uri="{FF2B5EF4-FFF2-40B4-BE49-F238E27FC236}">
              <a16:creationId xmlns:a16="http://schemas.microsoft.com/office/drawing/2014/main" id="{00000000-0008-0000-0C00-0000EF03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08" name="Text Box 20">
          <a:extLst>
            <a:ext uri="{FF2B5EF4-FFF2-40B4-BE49-F238E27FC236}">
              <a16:creationId xmlns:a16="http://schemas.microsoft.com/office/drawing/2014/main" id="{00000000-0008-0000-0C00-0000F003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09" name="Text Box 21">
          <a:extLst>
            <a:ext uri="{FF2B5EF4-FFF2-40B4-BE49-F238E27FC236}">
              <a16:creationId xmlns:a16="http://schemas.microsoft.com/office/drawing/2014/main" id="{00000000-0008-0000-0C00-0000F103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10" name="Text Box 1">
          <a:extLst>
            <a:ext uri="{FF2B5EF4-FFF2-40B4-BE49-F238E27FC236}">
              <a16:creationId xmlns:a16="http://schemas.microsoft.com/office/drawing/2014/main" id="{00000000-0008-0000-0C00-0000F2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11" name="Text Box 2">
          <a:extLst>
            <a:ext uri="{FF2B5EF4-FFF2-40B4-BE49-F238E27FC236}">
              <a16:creationId xmlns:a16="http://schemas.microsoft.com/office/drawing/2014/main" id="{00000000-0008-0000-0C00-0000F3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12" name="Text Box 3">
          <a:extLst>
            <a:ext uri="{FF2B5EF4-FFF2-40B4-BE49-F238E27FC236}">
              <a16:creationId xmlns:a16="http://schemas.microsoft.com/office/drawing/2014/main" id="{00000000-0008-0000-0C00-0000F4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13" name="Text Box 4">
          <a:extLst>
            <a:ext uri="{FF2B5EF4-FFF2-40B4-BE49-F238E27FC236}">
              <a16:creationId xmlns:a16="http://schemas.microsoft.com/office/drawing/2014/main" id="{00000000-0008-0000-0C00-0000F5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14" name="Text Box 5">
          <a:extLst>
            <a:ext uri="{FF2B5EF4-FFF2-40B4-BE49-F238E27FC236}">
              <a16:creationId xmlns:a16="http://schemas.microsoft.com/office/drawing/2014/main" id="{00000000-0008-0000-0C00-0000F6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15" name="Text Box 7">
          <a:extLst>
            <a:ext uri="{FF2B5EF4-FFF2-40B4-BE49-F238E27FC236}">
              <a16:creationId xmlns:a16="http://schemas.microsoft.com/office/drawing/2014/main" id="{00000000-0008-0000-0C00-0000F7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16" name="Text Box 8">
          <a:extLst>
            <a:ext uri="{FF2B5EF4-FFF2-40B4-BE49-F238E27FC236}">
              <a16:creationId xmlns:a16="http://schemas.microsoft.com/office/drawing/2014/main" id="{00000000-0008-0000-0C00-0000F8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17" name="Text Box 10">
          <a:extLst>
            <a:ext uri="{FF2B5EF4-FFF2-40B4-BE49-F238E27FC236}">
              <a16:creationId xmlns:a16="http://schemas.microsoft.com/office/drawing/2014/main" id="{00000000-0008-0000-0C00-0000F9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18" name="Text Box 11">
          <a:extLst>
            <a:ext uri="{FF2B5EF4-FFF2-40B4-BE49-F238E27FC236}">
              <a16:creationId xmlns:a16="http://schemas.microsoft.com/office/drawing/2014/main" id="{00000000-0008-0000-0C00-0000FA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19" name="Text Box 12">
          <a:extLst>
            <a:ext uri="{FF2B5EF4-FFF2-40B4-BE49-F238E27FC236}">
              <a16:creationId xmlns:a16="http://schemas.microsoft.com/office/drawing/2014/main" id="{00000000-0008-0000-0C00-0000FB03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20" name="Text Box 1">
          <a:extLst>
            <a:ext uri="{FF2B5EF4-FFF2-40B4-BE49-F238E27FC236}">
              <a16:creationId xmlns:a16="http://schemas.microsoft.com/office/drawing/2014/main" id="{00000000-0008-0000-0C00-0000FC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21" name="Text Box 2">
          <a:extLst>
            <a:ext uri="{FF2B5EF4-FFF2-40B4-BE49-F238E27FC236}">
              <a16:creationId xmlns:a16="http://schemas.microsoft.com/office/drawing/2014/main" id="{00000000-0008-0000-0C00-0000FD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22" name="Text Box 3">
          <a:extLst>
            <a:ext uri="{FF2B5EF4-FFF2-40B4-BE49-F238E27FC236}">
              <a16:creationId xmlns:a16="http://schemas.microsoft.com/office/drawing/2014/main" id="{00000000-0008-0000-0C00-0000FE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23" name="Text Box 4">
          <a:extLst>
            <a:ext uri="{FF2B5EF4-FFF2-40B4-BE49-F238E27FC236}">
              <a16:creationId xmlns:a16="http://schemas.microsoft.com/office/drawing/2014/main" id="{00000000-0008-0000-0C00-0000FF03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24" name="Text Box 5">
          <a:extLst>
            <a:ext uri="{FF2B5EF4-FFF2-40B4-BE49-F238E27FC236}">
              <a16:creationId xmlns:a16="http://schemas.microsoft.com/office/drawing/2014/main" id="{00000000-0008-0000-0C00-00000004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25" name="Text Box 7">
          <a:extLst>
            <a:ext uri="{FF2B5EF4-FFF2-40B4-BE49-F238E27FC236}">
              <a16:creationId xmlns:a16="http://schemas.microsoft.com/office/drawing/2014/main" id="{00000000-0008-0000-0C00-00000104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26" name="Text Box 8">
          <a:extLst>
            <a:ext uri="{FF2B5EF4-FFF2-40B4-BE49-F238E27FC236}">
              <a16:creationId xmlns:a16="http://schemas.microsoft.com/office/drawing/2014/main" id="{00000000-0008-0000-0C00-00000204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27" name="Text Box 10">
          <a:extLst>
            <a:ext uri="{FF2B5EF4-FFF2-40B4-BE49-F238E27FC236}">
              <a16:creationId xmlns:a16="http://schemas.microsoft.com/office/drawing/2014/main" id="{00000000-0008-0000-0C00-00000304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4</xdr:col>
      <xdr:colOff>0</xdr:colOff>
      <xdr:row>3</xdr:row>
      <xdr:rowOff>10737</xdr:rowOff>
    </xdr:from>
    <xdr:to>
      <xdr:col>4</xdr:col>
      <xdr:colOff>0</xdr:colOff>
      <xdr:row>3</xdr:row>
      <xdr:rowOff>181184</xdr:rowOff>
    </xdr:to>
    <xdr:sp macro="" textlink="">
      <xdr:nvSpPr>
        <xdr:cNvPr id="1028" name="Text Box 11">
          <a:extLst>
            <a:ext uri="{FF2B5EF4-FFF2-40B4-BE49-F238E27FC236}">
              <a16:creationId xmlns:a16="http://schemas.microsoft.com/office/drawing/2014/main" id="{00000000-0008-0000-0C00-000004040000}"/>
            </a:ext>
          </a:extLst>
        </xdr:cNvPr>
        <xdr:cNvSpPr txBox="1">
          <a:spLocks noChangeArrowheads="1"/>
        </xdr:cNvSpPr>
      </xdr:nvSpPr>
      <xdr:spPr bwMode="auto">
        <a:xfrm>
          <a:off x="475297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29" name="Text Box 12">
          <a:extLst>
            <a:ext uri="{FF2B5EF4-FFF2-40B4-BE49-F238E27FC236}">
              <a16:creationId xmlns:a16="http://schemas.microsoft.com/office/drawing/2014/main" id="{00000000-0008-0000-0C00-000005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30" name="Text Box 22">
          <a:extLst>
            <a:ext uri="{FF2B5EF4-FFF2-40B4-BE49-F238E27FC236}">
              <a16:creationId xmlns:a16="http://schemas.microsoft.com/office/drawing/2014/main" id="{00000000-0008-0000-0C00-000006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31" name="Text Box 23">
          <a:extLst>
            <a:ext uri="{FF2B5EF4-FFF2-40B4-BE49-F238E27FC236}">
              <a16:creationId xmlns:a16="http://schemas.microsoft.com/office/drawing/2014/main" id="{00000000-0008-0000-0C00-000007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32" name="Text Box 28">
          <a:extLst>
            <a:ext uri="{FF2B5EF4-FFF2-40B4-BE49-F238E27FC236}">
              <a16:creationId xmlns:a16="http://schemas.microsoft.com/office/drawing/2014/main" id="{00000000-0008-0000-0C00-000008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33" name="Text Box 29">
          <a:extLst>
            <a:ext uri="{FF2B5EF4-FFF2-40B4-BE49-F238E27FC236}">
              <a16:creationId xmlns:a16="http://schemas.microsoft.com/office/drawing/2014/main" id="{00000000-0008-0000-0C00-000009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34" name="Text Box 22">
          <a:extLst>
            <a:ext uri="{FF2B5EF4-FFF2-40B4-BE49-F238E27FC236}">
              <a16:creationId xmlns:a16="http://schemas.microsoft.com/office/drawing/2014/main" id="{00000000-0008-0000-0C00-00000A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35" name="Text Box 23">
          <a:extLst>
            <a:ext uri="{FF2B5EF4-FFF2-40B4-BE49-F238E27FC236}">
              <a16:creationId xmlns:a16="http://schemas.microsoft.com/office/drawing/2014/main" id="{00000000-0008-0000-0C00-00000B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36" name="Text Box 28">
          <a:extLst>
            <a:ext uri="{FF2B5EF4-FFF2-40B4-BE49-F238E27FC236}">
              <a16:creationId xmlns:a16="http://schemas.microsoft.com/office/drawing/2014/main" id="{00000000-0008-0000-0C00-00000C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37" name="Text Box 29">
          <a:extLst>
            <a:ext uri="{FF2B5EF4-FFF2-40B4-BE49-F238E27FC236}">
              <a16:creationId xmlns:a16="http://schemas.microsoft.com/office/drawing/2014/main" id="{00000000-0008-0000-0C00-00000D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38" name="Text Box 22">
          <a:extLst>
            <a:ext uri="{FF2B5EF4-FFF2-40B4-BE49-F238E27FC236}">
              <a16:creationId xmlns:a16="http://schemas.microsoft.com/office/drawing/2014/main" id="{00000000-0008-0000-0C00-00000E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39" name="Text Box 23">
          <a:extLst>
            <a:ext uri="{FF2B5EF4-FFF2-40B4-BE49-F238E27FC236}">
              <a16:creationId xmlns:a16="http://schemas.microsoft.com/office/drawing/2014/main" id="{00000000-0008-0000-0C00-00000F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40" name="Text Box 28">
          <a:extLst>
            <a:ext uri="{FF2B5EF4-FFF2-40B4-BE49-F238E27FC236}">
              <a16:creationId xmlns:a16="http://schemas.microsoft.com/office/drawing/2014/main" id="{00000000-0008-0000-0C00-000010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41" name="Text Box 29">
          <a:extLst>
            <a:ext uri="{FF2B5EF4-FFF2-40B4-BE49-F238E27FC236}">
              <a16:creationId xmlns:a16="http://schemas.microsoft.com/office/drawing/2014/main" id="{00000000-0008-0000-0C00-000011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42" name="Text Box 13">
          <a:extLst>
            <a:ext uri="{FF2B5EF4-FFF2-40B4-BE49-F238E27FC236}">
              <a16:creationId xmlns:a16="http://schemas.microsoft.com/office/drawing/2014/main" id="{00000000-0008-0000-0C00-000012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43" name="Text Box 16">
          <a:extLst>
            <a:ext uri="{FF2B5EF4-FFF2-40B4-BE49-F238E27FC236}">
              <a16:creationId xmlns:a16="http://schemas.microsoft.com/office/drawing/2014/main" id="{00000000-0008-0000-0C00-000013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44" name="Text Box 13">
          <a:extLst>
            <a:ext uri="{FF2B5EF4-FFF2-40B4-BE49-F238E27FC236}">
              <a16:creationId xmlns:a16="http://schemas.microsoft.com/office/drawing/2014/main" id="{00000000-0008-0000-0C00-000014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45" name="Text Box 16">
          <a:extLst>
            <a:ext uri="{FF2B5EF4-FFF2-40B4-BE49-F238E27FC236}">
              <a16:creationId xmlns:a16="http://schemas.microsoft.com/office/drawing/2014/main" id="{00000000-0008-0000-0C00-000015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46" name="Text Box 12">
          <a:extLst>
            <a:ext uri="{FF2B5EF4-FFF2-40B4-BE49-F238E27FC236}">
              <a16:creationId xmlns:a16="http://schemas.microsoft.com/office/drawing/2014/main" id="{00000000-0008-0000-0C00-000016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47" name="Text Box 12">
          <a:extLst>
            <a:ext uri="{FF2B5EF4-FFF2-40B4-BE49-F238E27FC236}">
              <a16:creationId xmlns:a16="http://schemas.microsoft.com/office/drawing/2014/main" id="{00000000-0008-0000-0C00-000017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48" name="Text Box 22">
          <a:extLst>
            <a:ext uri="{FF2B5EF4-FFF2-40B4-BE49-F238E27FC236}">
              <a16:creationId xmlns:a16="http://schemas.microsoft.com/office/drawing/2014/main" id="{00000000-0008-0000-0C00-000018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49" name="Text Box 23">
          <a:extLst>
            <a:ext uri="{FF2B5EF4-FFF2-40B4-BE49-F238E27FC236}">
              <a16:creationId xmlns:a16="http://schemas.microsoft.com/office/drawing/2014/main" id="{00000000-0008-0000-0C00-000019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50" name="Text Box 28">
          <a:extLst>
            <a:ext uri="{FF2B5EF4-FFF2-40B4-BE49-F238E27FC236}">
              <a16:creationId xmlns:a16="http://schemas.microsoft.com/office/drawing/2014/main" id="{00000000-0008-0000-0C00-00001A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51" name="Text Box 29">
          <a:extLst>
            <a:ext uri="{FF2B5EF4-FFF2-40B4-BE49-F238E27FC236}">
              <a16:creationId xmlns:a16="http://schemas.microsoft.com/office/drawing/2014/main" id="{00000000-0008-0000-0C00-00001B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52" name="Text Box 22">
          <a:extLst>
            <a:ext uri="{FF2B5EF4-FFF2-40B4-BE49-F238E27FC236}">
              <a16:creationId xmlns:a16="http://schemas.microsoft.com/office/drawing/2014/main" id="{00000000-0008-0000-0C00-00001C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53" name="Text Box 23">
          <a:extLst>
            <a:ext uri="{FF2B5EF4-FFF2-40B4-BE49-F238E27FC236}">
              <a16:creationId xmlns:a16="http://schemas.microsoft.com/office/drawing/2014/main" id="{00000000-0008-0000-0C00-00001D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54" name="Text Box 28">
          <a:extLst>
            <a:ext uri="{FF2B5EF4-FFF2-40B4-BE49-F238E27FC236}">
              <a16:creationId xmlns:a16="http://schemas.microsoft.com/office/drawing/2014/main" id="{00000000-0008-0000-0C00-00001E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55" name="Text Box 29">
          <a:extLst>
            <a:ext uri="{FF2B5EF4-FFF2-40B4-BE49-F238E27FC236}">
              <a16:creationId xmlns:a16="http://schemas.microsoft.com/office/drawing/2014/main" id="{00000000-0008-0000-0C00-00001F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56" name="Text Box 22">
          <a:extLst>
            <a:ext uri="{FF2B5EF4-FFF2-40B4-BE49-F238E27FC236}">
              <a16:creationId xmlns:a16="http://schemas.microsoft.com/office/drawing/2014/main" id="{00000000-0008-0000-0C00-000020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57" name="Text Box 23">
          <a:extLst>
            <a:ext uri="{FF2B5EF4-FFF2-40B4-BE49-F238E27FC236}">
              <a16:creationId xmlns:a16="http://schemas.microsoft.com/office/drawing/2014/main" id="{00000000-0008-0000-0C00-000021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58" name="Text Box 28">
          <a:extLst>
            <a:ext uri="{FF2B5EF4-FFF2-40B4-BE49-F238E27FC236}">
              <a16:creationId xmlns:a16="http://schemas.microsoft.com/office/drawing/2014/main" id="{00000000-0008-0000-0C00-000022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59" name="Text Box 29">
          <a:extLst>
            <a:ext uri="{FF2B5EF4-FFF2-40B4-BE49-F238E27FC236}">
              <a16:creationId xmlns:a16="http://schemas.microsoft.com/office/drawing/2014/main" id="{00000000-0008-0000-0C00-000023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60" name="Text Box 13">
          <a:extLst>
            <a:ext uri="{FF2B5EF4-FFF2-40B4-BE49-F238E27FC236}">
              <a16:creationId xmlns:a16="http://schemas.microsoft.com/office/drawing/2014/main" id="{00000000-0008-0000-0C00-000024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61" name="Text Box 16">
          <a:extLst>
            <a:ext uri="{FF2B5EF4-FFF2-40B4-BE49-F238E27FC236}">
              <a16:creationId xmlns:a16="http://schemas.microsoft.com/office/drawing/2014/main" id="{00000000-0008-0000-0C00-000025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62" name="Text Box 13">
          <a:extLst>
            <a:ext uri="{FF2B5EF4-FFF2-40B4-BE49-F238E27FC236}">
              <a16:creationId xmlns:a16="http://schemas.microsoft.com/office/drawing/2014/main" id="{00000000-0008-0000-0C00-000026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63" name="Text Box 16">
          <a:extLst>
            <a:ext uri="{FF2B5EF4-FFF2-40B4-BE49-F238E27FC236}">
              <a16:creationId xmlns:a16="http://schemas.microsoft.com/office/drawing/2014/main" id="{00000000-0008-0000-0C00-000027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64" name="Text Box 12">
          <a:extLst>
            <a:ext uri="{FF2B5EF4-FFF2-40B4-BE49-F238E27FC236}">
              <a16:creationId xmlns:a16="http://schemas.microsoft.com/office/drawing/2014/main" id="{00000000-0008-0000-0C00-000028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65" name="Text Box 12">
          <a:extLst>
            <a:ext uri="{FF2B5EF4-FFF2-40B4-BE49-F238E27FC236}">
              <a16:creationId xmlns:a16="http://schemas.microsoft.com/office/drawing/2014/main" id="{00000000-0008-0000-0C00-000029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66" name="Text Box 22">
          <a:extLst>
            <a:ext uri="{FF2B5EF4-FFF2-40B4-BE49-F238E27FC236}">
              <a16:creationId xmlns:a16="http://schemas.microsoft.com/office/drawing/2014/main" id="{00000000-0008-0000-0C00-00002A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67" name="Text Box 23">
          <a:extLst>
            <a:ext uri="{FF2B5EF4-FFF2-40B4-BE49-F238E27FC236}">
              <a16:creationId xmlns:a16="http://schemas.microsoft.com/office/drawing/2014/main" id="{00000000-0008-0000-0C00-00002B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68" name="Text Box 28">
          <a:extLst>
            <a:ext uri="{FF2B5EF4-FFF2-40B4-BE49-F238E27FC236}">
              <a16:creationId xmlns:a16="http://schemas.microsoft.com/office/drawing/2014/main" id="{00000000-0008-0000-0C00-00002C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69" name="Text Box 29">
          <a:extLst>
            <a:ext uri="{FF2B5EF4-FFF2-40B4-BE49-F238E27FC236}">
              <a16:creationId xmlns:a16="http://schemas.microsoft.com/office/drawing/2014/main" id="{00000000-0008-0000-0C00-00002D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70" name="Text Box 22">
          <a:extLst>
            <a:ext uri="{FF2B5EF4-FFF2-40B4-BE49-F238E27FC236}">
              <a16:creationId xmlns:a16="http://schemas.microsoft.com/office/drawing/2014/main" id="{00000000-0008-0000-0C00-00002E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71" name="Text Box 23">
          <a:extLst>
            <a:ext uri="{FF2B5EF4-FFF2-40B4-BE49-F238E27FC236}">
              <a16:creationId xmlns:a16="http://schemas.microsoft.com/office/drawing/2014/main" id="{00000000-0008-0000-0C00-00002F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72" name="Text Box 28">
          <a:extLst>
            <a:ext uri="{FF2B5EF4-FFF2-40B4-BE49-F238E27FC236}">
              <a16:creationId xmlns:a16="http://schemas.microsoft.com/office/drawing/2014/main" id="{00000000-0008-0000-0C00-000030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73" name="Text Box 29">
          <a:extLst>
            <a:ext uri="{FF2B5EF4-FFF2-40B4-BE49-F238E27FC236}">
              <a16:creationId xmlns:a16="http://schemas.microsoft.com/office/drawing/2014/main" id="{00000000-0008-0000-0C00-000031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74" name="Text Box 22">
          <a:extLst>
            <a:ext uri="{FF2B5EF4-FFF2-40B4-BE49-F238E27FC236}">
              <a16:creationId xmlns:a16="http://schemas.microsoft.com/office/drawing/2014/main" id="{00000000-0008-0000-0C00-000032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75" name="Text Box 23">
          <a:extLst>
            <a:ext uri="{FF2B5EF4-FFF2-40B4-BE49-F238E27FC236}">
              <a16:creationId xmlns:a16="http://schemas.microsoft.com/office/drawing/2014/main" id="{00000000-0008-0000-0C00-000033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76" name="Text Box 28">
          <a:extLst>
            <a:ext uri="{FF2B5EF4-FFF2-40B4-BE49-F238E27FC236}">
              <a16:creationId xmlns:a16="http://schemas.microsoft.com/office/drawing/2014/main" id="{00000000-0008-0000-0C00-000034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77" name="Text Box 29">
          <a:extLst>
            <a:ext uri="{FF2B5EF4-FFF2-40B4-BE49-F238E27FC236}">
              <a16:creationId xmlns:a16="http://schemas.microsoft.com/office/drawing/2014/main" id="{00000000-0008-0000-0C00-000035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78" name="Text Box 13">
          <a:extLst>
            <a:ext uri="{FF2B5EF4-FFF2-40B4-BE49-F238E27FC236}">
              <a16:creationId xmlns:a16="http://schemas.microsoft.com/office/drawing/2014/main" id="{00000000-0008-0000-0C00-000036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79" name="Text Box 16">
          <a:extLst>
            <a:ext uri="{FF2B5EF4-FFF2-40B4-BE49-F238E27FC236}">
              <a16:creationId xmlns:a16="http://schemas.microsoft.com/office/drawing/2014/main" id="{00000000-0008-0000-0C00-000037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80" name="Text Box 13">
          <a:extLst>
            <a:ext uri="{FF2B5EF4-FFF2-40B4-BE49-F238E27FC236}">
              <a16:creationId xmlns:a16="http://schemas.microsoft.com/office/drawing/2014/main" id="{00000000-0008-0000-0C00-000038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81" name="Text Box 16">
          <a:extLst>
            <a:ext uri="{FF2B5EF4-FFF2-40B4-BE49-F238E27FC236}">
              <a16:creationId xmlns:a16="http://schemas.microsoft.com/office/drawing/2014/main" id="{00000000-0008-0000-0C00-000039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82" name="Text Box 12">
          <a:extLst>
            <a:ext uri="{FF2B5EF4-FFF2-40B4-BE49-F238E27FC236}">
              <a16:creationId xmlns:a16="http://schemas.microsoft.com/office/drawing/2014/main" id="{00000000-0008-0000-0C00-00003A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83" name="Text Box 12">
          <a:extLst>
            <a:ext uri="{FF2B5EF4-FFF2-40B4-BE49-F238E27FC236}">
              <a16:creationId xmlns:a16="http://schemas.microsoft.com/office/drawing/2014/main" id="{00000000-0008-0000-0C00-00003B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84" name="Text Box 22">
          <a:extLst>
            <a:ext uri="{FF2B5EF4-FFF2-40B4-BE49-F238E27FC236}">
              <a16:creationId xmlns:a16="http://schemas.microsoft.com/office/drawing/2014/main" id="{00000000-0008-0000-0C00-00003C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85" name="Text Box 23">
          <a:extLst>
            <a:ext uri="{FF2B5EF4-FFF2-40B4-BE49-F238E27FC236}">
              <a16:creationId xmlns:a16="http://schemas.microsoft.com/office/drawing/2014/main" id="{00000000-0008-0000-0C00-00003D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86" name="Text Box 28">
          <a:extLst>
            <a:ext uri="{FF2B5EF4-FFF2-40B4-BE49-F238E27FC236}">
              <a16:creationId xmlns:a16="http://schemas.microsoft.com/office/drawing/2014/main" id="{00000000-0008-0000-0C00-00003E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87" name="Text Box 29">
          <a:extLst>
            <a:ext uri="{FF2B5EF4-FFF2-40B4-BE49-F238E27FC236}">
              <a16:creationId xmlns:a16="http://schemas.microsoft.com/office/drawing/2014/main" id="{00000000-0008-0000-0C00-00003F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88" name="Text Box 22">
          <a:extLst>
            <a:ext uri="{FF2B5EF4-FFF2-40B4-BE49-F238E27FC236}">
              <a16:creationId xmlns:a16="http://schemas.microsoft.com/office/drawing/2014/main" id="{00000000-0008-0000-0C00-000040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89" name="Text Box 23">
          <a:extLst>
            <a:ext uri="{FF2B5EF4-FFF2-40B4-BE49-F238E27FC236}">
              <a16:creationId xmlns:a16="http://schemas.microsoft.com/office/drawing/2014/main" id="{00000000-0008-0000-0C00-000041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90" name="Text Box 28">
          <a:extLst>
            <a:ext uri="{FF2B5EF4-FFF2-40B4-BE49-F238E27FC236}">
              <a16:creationId xmlns:a16="http://schemas.microsoft.com/office/drawing/2014/main" id="{00000000-0008-0000-0C00-000042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91" name="Text Box 29">
          <a:extLst>
            <a:ext uri="{FF2B5EF4-FFF2-40B4-BE49-F238E27FC236}">
              <a16:creationId xmlns:a16="http://schemas.microsoft.com/office/drawing/2014/main" id="{00000000-0008-0000-0C00-000043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92" name="Text Box 22">
          <a:extLst>
            <a:ext uri="{FF2B5EF4-FFF2-40B4-BE49-F238E27FC236}">
              <a16:creationId xmlns:a16="http://schemas.microsoft.com/office/drawing/2014/main" id="{00000000-0008-0000-0C00-000044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93" name="Text Box 23">
          <a:extLst>
            <a:ext uri="{FF2B5EF4-FFF2-40B4-BE49-F238E27FC236}">
              <a16:creationId xmlns:a16="http://schemas.microsoft.com/office/drawing/2014/main" id="{00000000-0008-0000-0C00-000045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94" name="Text Box 28">
          <a:extLst>
            <a:ext uri="{FF2B5EF4-FFF2-40B4-BE49-F238E27FC236}">
              <a16:creationId xmlns:a16="http://schemas.microsoft.com/office/drawing/2014/main" id="{00000000-0008-0000-0C00-000046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1095" name="Text Box 29">
          <a:extLst>
            <a:ext uri="{FF2B5EF4-FFF2-40B4-BE49-F238E27FC236}">
              <a16:creationId xmlns:a16="http://schemas.microsoft.com/office/drawing/2014/main" id="{00000000-0008-0000-0C00-000047040000}"/>
            </a:ext>
          </a:extLst>
        </xdr:cNvPr>
        <xdr:cNvSpPr txBox="1">
          <a:spLocks noChangeArrowheads="1"/>
        </xdr:cNvSpPr>
      </xdr:nvSpPr>
      <xdr:spPr bwMode="auto">
        <a:xfrm>
          <a:off x="54864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96" name="Text Box 13">
          <a:extLst>
            <a:ext uri="{FF2B5EF4-FFF2-40B4-BE49-F238E27FC236}">
              <a16:creationId xmlns:a16="http://schemas.microsoft.com/office/drawing/2014/main" id="{00000000-0008-0000-0C00-000048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97" name="Text Box 16">
          <a:extLst>
            <a:ext uri="{FF2B5EF4-FFF2-40B4-BE49-F238E27FC236}">
              <a16:creationId xmlns:a16="http://schemas.microsoft.com/office/drawing/2014/main" id="{00000000-0008-0000-0C00-000049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98" name="Text Box 13">
          <a:extLst>
            <a:ext uri="{FF2B5EF4-FFF2-40B4-BE49-F238E27FC236}">
              <a16:creationId xmlns:a16="http://schemas.microsoft.com/office/drawing/2014/main" id="{00000000-0008-0000-0C00-00004A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99" name="Text Box 16">
          <a:extLst>
            <a:ext uri="{FF2B5EF4-FFF2-40B4-BE49-F238E27FC236}">
              <a16:creationId xmlns:a16="http://schemas.microsoft.com/office/drawing/2014/main" id="{00000000-0008-0000-0C00-00004B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100" name="Text Box 12">
          <a:extLst>
            <a:ext uri="{FF2B5EF4-FFF2-40B4-BE49-F238E27FC236}">
              <a16:creationId xmlns:a16="http://schemas.microsoft.com/office/drawing/2014/main" id="{00000000-0008-0000-0C00-00004C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101" name="Text Box 12">
          <a:extLst>
            <a:ext uri="{FF2B5EF4-FFF2-40B4-BE49-F238E27FC236}">
              <a16:creationId xmlns:a16="http://schemas.microsoft.com/office/drawing/2014/main" id="{00000000-0008-0000-0C00-00004D040000}"/>
            </a:ext>
          </a:extLst>
        </xdr:cNvPr>
        <xdr:cNvSpPr txBox="1">
          <a:spLocks noChangeArrowheads="1"/>
        </xdr:cNvSpPr>
      </xdr:nvSpPr>
      <xdr:spPr bwMode="auto">
        <a:xfrm>
          <a:off x="5486400"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02" name="Text Box 20">
          <a:extLst>
            <a:ext uri="{FF2B5EF4-FFF2-40B4-BE49-F238E27FC236}">
              <a16:creationId xmlns:a16="http://schemas.microsoft.com/office/drawing/2014/main" id="{00000000-0008-0000-0C00-00004E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03" name="Text Box 21">
          <a:extLst>
            <a:ext uri="{FF2B5EF4-FFF2-40B4-BE49-F238E27FC236}">
              <a16:creationId xmlns:a16="http://schemas.microsoft.com/office/drawing/2014/main" id="{00000000-0008-0000-0C00-00004F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04" name="Text Box 20">
          <a:extLst>
            <a:ext uri="{FF2B5EF4-FFF2-40B4-BE49-F238E27FC236}">
              <a16:creationId xmlns:a16="http://schemas.microsoft.com/office/drawing/2014/main" id="{00000000-0008-0000-0C00-000050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05" name="Text Box 21">
          <a:extLst>
            <a:ext uri="{FF2B5EF4-FFF2-40B4-BE49-F238E27FC236}">
              <a16:creationId xmlns:a16="http://schemas.microsoft.com/office/drawing/2014/main" id="{00000000-0008-0000-0C00-000051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06" name="Text Box 20">
          <a:extLst>
            <a:ext uri="{FF2B5EF4-FFF2-40B4-BE49-F238E27FC236}">
              <a16:creationId xmlns:a16="http://schemas.microsoft.com/office/drawing/2014/main" id="{00000000-0008-0000-0C00-000052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07" name="Text Box 21">
          <a:extLst>
            <a:ext uri="{FF2B5EF4-FFF2-40B4-BE49-F238E27FC236}">
              <a16:creationId xmlns:a16="http://schemas.microsoft.com/office/drawing/2014/main" id="{00000000-0008-0000-0C00-000053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08" name="Text Box 12">
          <a:extLst>
            <a:ext uri="{FF2B5EF4-FFF2-40B4-BE49-F238E27FC236}">
              <a16:creationId xmlns:a16="http://schemas.microsoft.com/office/drawing/2014/main" id="{00000000-0008-0000-0C00-000054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09" name="Text Box 12">
          <a:extLst>
            <a:ext uri="{FF2B5EF4-FFF2-40B4-BE49-F238E27FC236}">
              <a16:creationId xmlns:a16="http://schemas.microsoft.com/office/drawing/2014/main" id="{00000000-0008-0000-0C00-000055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10" name="Text Box 20">
          <a:extLst>
            <a:ext uri="{FF2B5EF4-FFF2-40B4-BE49-F238E27FC236}">
              <a16:creationId xmlns:a16="http://schemas.microsoft.com/office/drawing/2014/main" id="{00000000-0008-0000-0C00-000056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11" name="Text Box 21">
          <a:extLst>
            <a:ext uri="{FF2B5EF4-FFF2-40B4-BE49-F238E27FC236}">
              <a16:creationId xmlns:a16="http://schemas.microsoft.com/office/drawing/2014/main" id="{00000000-0008-0000-0C00-000057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12" name="Text Box 20">
          <a:extLst>
            <a:ext uri="{FF2B5EF4-FFF2-40B4-BE49-F238E27FC236}">
              <a16:creationId xmlns:a16="http://schemas.microsoft.com/office/drawing/2014/main" id="{00000000-0008-0000-0C00-000058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13" name="Text Box 21">
          <a:extLst>
            <a:ext uri="{FF2B5EF4-FFF2-40B4-BE49-F238E27FC236}">
              <a16:creationId xmlns:a16="http://schemas.microsoft.com/office/drawing/2014/main" id="{00000000-0008-0000-0C00-000059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14" name="Text Box 20">
          <a:extLst>
            <a:ext uri="{FF2B5EF4-FFF2-40B4-BE49-F238E27FC236}">
              <a16:creationId xmlns:a16="http://schemas.microsoft.com/office/drawing/2014/main" id="{00000000-0008-0000-0C00-00005A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15" name="Text Box 21">
          <a:extLst>
            <a:ext uri="{FF2B5EF4-FFF2-40B4-BE49-F238E27FC236}">
              <a16:creationId xmlns:a16="http://schemas.microsoft.com/office/drawing/2014/main" id="{00000000-0008-0000-0C00-00005B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16" name="Text Box 12">
          <a:extLst>
            <a:ext uri="{FF2B5EF4-FFF2-40B4-BE49-F238E27FC236}">
              <a16:creationId xmlns:a16="http://schemas.microsoft.com/office/drawing/2014/main" id="{00000000-0008-0000-0C00-00005C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17" name="Text Box 12">
          <a:extLst>
            <a:ext uri="{FF2B5EF4-FFF2-40B4-BE49-F238E27FC236}">
              <a16:creationId xmlns:a16="http://schemas.microsoft.com/office/drawing/2014/main" id="{00000000-0008-0000-0C00-00005D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18" name="Text Box 22">
          <a:extLst>
            <a:ext uri="{FF2B5EF4-FFF2-40B4-BE49-F238E27FC236}">
              <a16:creationId xmlns:a16="http://schemas.microsoft.com/office/drawing/2014/main" id="{00000000-0008-0000-0C00-00005E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19" name="Text Box 23">
          <a:extLst>
            <a:ext uri="{FF2B5EF4-FFF2-40B4-BE49-F238E27FC236}">
              <a16:creationId xmlns:a16="http://schemas.microsoft.com/office/drawing/2014/main" id="{00000000-0008-0000-0C00-00005F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20" name="Text Box 28">
          <a:extLst>
            <a:ext uri="{FF2B5EF4-FFF2-40B4-BE49-F238E27FC236}">
              <a16:creationId xmlns:a16="http://schemas.microsoft.com/office/drawing/2014/main" id="{00000000-0008-0000-0C00-000060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21" name="Text Box 29">
          <a:extLst>
            <a:ext uri="{FF2B5EF4-FFF2-40B4-BE49-F238E27FC236}">
              <a16:creationId xmlns:a16="http://schemas.microsoft.com/office/drawing/2014/main" id="{00000000-0008-0000-0C00-000061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22" name="Text Box 22">
          <a:extLst>
            <a:ext uri="{FF2B5EF4-FFF2-40B4-BE49-F238E27FC236}">
              <a16:creationId xmlns:a16="http://schemas.microsoft.com/office/drawing/2014/main" id="{00000000-0008-0000-0C00-000062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23" name="Text Box 23">
          <a:extLst>
            <a:ext uri="{FF2B5EF4-FFF2-40B4-BE49-F238E27FC236}">
              <a16:creationId xmlns:a16="http://schemas.microsoft.com/office/drawing/2014/main" id="{00000000-0008-0000-0C00-000063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24" name="Text Box 28">
          <a:extLst>
            <a:ext uri="{FF2B5EF4-FFF2-40B4-BE49-F238E27FC236}">
              <a16:creationId xmlns:a16="http://schemas.microsoft.com/office/drawing/2014/main" id="{00000000-0008-0000-0C00-000064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25" name="Text Box 29">
          <a:extLst>
            <a:ext uri="{FF2B5EF4-FFF2-40B4-BE49-F238E27FC236}">
              <a16:creationId xmlns:a16="http://schemas.microsoft.com/office/drawing/2014/main" id="{00000000-0008-0000-0C00-000065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26" name="Text Box 22">
          <a:extLst>
            <a:ext uri="{FF2B5EF4-FFF2-40B4-BE49-F238E27FC236}">
              <a16:creationId xmlns:a16="http://schemas.microsoft.com/office/drawing/2014/main" id="{00000000-0008-0000-0C00-000066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27" name="Text Box 23">
          <a:extLst>
            <a:ext uri="{FF2B5EF4-FFF2-40B4-BE49-F238E27FC236}">
              <a16:creationId xmlns:a16="http://schemas.microsoft.com/office/drawing/2014/main" id="{00000000-0008-0000-0C00-000067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28" name="Text Box 28">
          <a:extLst>
            <a:ext uri="{FF2B5EF4-FFF2-40B4-BE49-F238E27FC236}">
              <a16:creationId xmlns:a16="http://schemas.microsoft.com/office/drawing/2014/main" id="{00000000-0008-0000-0C00-000068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29" name="Text Box 29">
          <a:extLst>
            <a:ext uri="{FF2B5EF4-FFF2-40B4-BE49-F238E27FC236}">
              <a16:creationId xmlns:a16="http://schemas.microsoft.com/office/drawing/2014/main" id="{00000000-0008-0000-0C00-000069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30" name="Text Box 13">
          <a:extLst>
            <a:ext uri="{FF2B5EF4-FFF2-40B4-BE49-F238E27FC236}">
              <a16:creationId xmlns:a16="http://schemas.microsoft.com/office/drawing/2014/main" id="{00000000-0008-0000-0C00-00006A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31" name="Text Box 16">
          <a:extLst>
            <a:ext uri="{FF2B5EF4-FFF2-40B4-BE49-F238E27FC236}">
              <a16:creationId xmlns:a16="http://schemas.microsoft.com/office/drawing/2014/main" id="{00000000-0008-0000-0C00-00006B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32" name="Text Box 13">
          <a:extLst>
            <a:ext uri="{FF2B5EF4-FFF2-40B4-BE49-F238E27FC236}">
              <a16:creationId xmlns:a16="http://schemas.microsoft.com/office/drawing/2014/main" id="{00000000-0008-0000-0C00-00006C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33" name="Text Box 16">
          <a:extLst>
            <a:ext uri="{FF2B5EF4-FFF2-40B4-BE49-F238E27FC236}">
              <a16:creationId xmlns:a16="http://schemas.microsoft.com/office/drawing/2014/main" id="{00000000-0008-0000-0C00-00006D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34" name="Text Box 12">
          <a:extLst>
            <a:ext uri="{FF2B5EF4-FFF2-40B4-BE49-F238E27FC236}">
              <a16:creationId xmlns:a16="http://schemas.microsoft.com/office/drawing/2014/main" id="{00000000-0008-0000-0C00-00006E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35" name="Text Box 12">
          <a:extLst>
            <a:ext uri="{FF2B5EF4-FFF2-40B4-BE49-F238E27FC236}">
              <a16:creationId xmlns:a16="http://schemas.microsoft.com/office/drawing/2014/main" id="{00000000-0008-0000-0C00-00006F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36" name="Text Box 22">
          <a:extLst>
            <a:ext uri="{FF2B5EF4-FFF2-40B4-BE49-F238E27FC236}">
              <a16:creationId xmlns:a16="http://schemas.microsoft.com/office/drawing/2014/main" id="{00000000-0008-0000-0C00-000070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37" name="Text Box 23">
          <a:extLst>
            <a:ext uri="{FF2B5EF4-FFF2-40B4-BE49-F238E27FC236}">
              <a16:creationId xmlns:a16="http://schemas.microsoft.com/office/drawing/2014/main" id="{00000000-0008-0000-0C00-000071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38" name="Text Box 28">
          <a:extLst>
            <a:ext uri="{FF2B5EF4-FFF2-40B4-BE49-F238E27FC236}">
              <a16:creationId xmlns:a16="http://schemas.microsoft.com/office/drawing/2014/main" id="{00000000-0008-0000-0C00-000072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39" name="Text Box 29">
          <a:extLst>
            <a:ext uri="{FF2B5EF4-FFF2-40B4-BE49-F238E27FC236}">
              <a16:creationId xmlns:a16="http://schemas.microsoft.com/office/drawing/2014/main" id="{00000000-0008-0000-0C00-000073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40" name="Text Box 22">
          <a:extLst>
            <a:ext uri="{FF2B5EF4-FFF2-40B4-BE49-F238E27FC236}">
              <a16:creationId xmlns:a16="http://schemas.microsoft.com/office/drawing/2014/main" id="{00000000-0008-0000-0C00-000074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41" name="Text Box 23">
          <a:extLst>
            <a:ext uri="{FF2B5EF4-FFF2-40B4-BE49-F238E27FC236}">
              <a16:creationId xmlns:a16="http://schemas.microsoft.com/office/drawing/2014/main" id="{00000000-0008-0000-0C00-000075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42" name="Text Box 28">
          <a:extLst>
            <a:ext uri="{FF2B5EF4-FFF2-40B4-BE49-F238E27FC236}">
              <a16:creationId xmlns:a16="http://schemas.microsoft.com/office/drawing/2014/main" id="{00000000-0008-0000-0C00-000076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43" name="Text Box 29">
          <a:extLst>
            <a:ext uri="{FF2B5EF4-FFF2-40B4-BE49-F238E27FC236}">
              <a16:creationId xmlns:a16="http://schemas.microsoft.com/office/drawing/2014/main" id="{00000000-0008-0000-0C00-000077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44" name="Text Box 22">
          <a:extLst>
            <a:ext uri="{FF2B5EF4-FFF2-40B4-BE49-F238E27FC236}">
              <a16:creationId xmlns:a16="http://schemas.microsoft.com/office/drawing/2014/main" id="{00000000-0008-0000-0C00-000078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45" name="Text Box 23">
          <a:extLst>
            <a:ext uri="{FF2B5EF4-FFF2-40B4-BE49-F238E27FC236}">
              <a16:creationId xmlns:a16="http://schemas.microsoft.com/office/drawing/2014/main" id="{00000000-0008-0000-0C00-000079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46" name="Text Box 28">
          <a:extLst>
            <a:ext uri="{FF2B5EF4-FFF2-40B4-BE49-F238E27FC236}">
              <a16:creationId xmlns:a16="http://schemas.microsoft.com/office/drawing/2014/main" id="{00000000-0008-0000-0C00-00007A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47" name="Text Box 29">
          <a:extLst>
            <a:ext uri="{FF2B5EF4-FFF2-40B4-BE49-F238E27FC236}">
              <a16:creationId xmlns:a16="http://schemas.microsoft.com/office/drawing/2014/main" id="{00000000-0008-0000-0C00-00007B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48" name="Text Box 13">
          <a:extLst>
            <a:ext uri="{FF2B5EF4-FFF2-40B4-BE49-F238E27FC236}">
              <a16:creationId xmlns:a16="http://schemas.microsoft.com/office/drawing/2014/main" id="{00000000-0008-0000-0C00-00007C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49" name="Text Box 16">
          <a:extLst>
            <a:ext uri="{FF2B5EF4-FFF2-40B4-BE49-F238E27FC236}">
              <a16:creationId xmlns:a16="http://schemas.microsoft.com/office/drawing/2014/main" id="{00000000-0008-0000-0C00-00007D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50" name="Text Box 13">
          <a:extLst>
            <a:ext uri="{FF2B5EF4-FFF2-40B4-BE49-F238E27FC236}">
              <a16:creationId xmlns:a16="http://schemas.microsoft.com/office/drawing/2014/main" id="{00000000-0008-0000-0C00-00007E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51" name="Text Box 16">
          <a:extLst>
            <a:ext uri="{FF2B5EF4-FFF2-40B4-BE49-F238E27FC236}">
              <a16:creationId xmlns:a16="http://schemas.microsoft.com/office/drawing/2014/main" id="{00000000-0008-0000-0C00-00007F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52" name="Text Box 12">
          <a:extLst>
            <a:ext uri="{FF2B5EF4-FFF2-40B4-BE49-F238E27FC236}">
              <a16:creationId xmlns:a16="http://schemas.microsoft.com/office/drawing/2014/main" id="{00000000-0008-0000-0C00-000080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53" name="Text Box 12">
          <a:extLst>
            <a:ext uri="{FF2B5EF4-FFF2-40B4-BE49-F238E27FC236}">
              <a16:creationId xmlns:a16="http://schemas.microsoft.com/office/drawing/2014/main" id="{00000000-0008-0000-0C00-000081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54" name="Text Box 22">
          <a:extLst>
            <a:ext uri="{FF2B5EF4-FFF2-40B4-BE49-F238E27FC236}">
              <a16:creationId xmlns:a16="http://schemas.microsoft.com/office/drawing/2014/main" id="{00000000-0008-0000-0C00-000082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55" name="Text Box 23">
          <a:extLst>
            <a:ext uri="{FF2B5EF4-FFF2-40B4-BE49-F238E27FC236}">
              <a16:creationId xmlns:a16="http://schemas.microsoft.com/office/drawing/2014/main" id="{00000000-0008-0000-0C00-000083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56" name="Text Box 28">
          <a:extLst>
            <a:ext uri="{FF2B5EF4-FFF2-40B4-BE49-F238E27FC236}">
              <a16:creationId xmlns:a16="http://schemas.microsoft.com/office/drawing/2014/main" id="{00000000-0008-0000-0C00-000084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57" name="Text Box 29">
          <a:extLst>
            <a:ext uri="{FF2B5EF4-FFF2-40B4-BE49-F238E27FC236}">
              <a16:creationId xmlns:a16="http://schemas.microsoft.com/office/drawing/2014/main" id="{00000000-0008-0000-0C00-000085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58" name="Text Box 22">
          <a:extLst>
            <a:ext uri="{FF2B5EF4-FFF2-40B4-BE49-F238E27FC236}">
              <a16:creationId xmlns:a16="http://schemas.microsoft.com/office/drawing/2014/main" id="{00000000-0008-0000-0C00-000086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59" name="Text Box 23">
          <a:extLst>
            <a:ext uri="{FF2B5EF4-FFF2-40B4-BE49-F238E27FC236}">
              <a16:creationId xmlns:a16="http://schemas.microsoft.com/office/drawing/2014/main" id="{00000000-0008-0000-0C00-000087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60" name="Text Box 28">
          <a:extLst>
            <a:ext uri="{FF2B5EF4-FFF2-40B4-BE49-F238E27FC236}">
              <a16:creationId xmlns:a16="http://schemas.microsoft.com/office/drawing/2014/main" id="{00000000-0008-0000-0C00-000088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61" name="Text Box 29">
          <a:extLst>
            <a:ext uri="{FF2B5EF4-FFF2-40B4-BE49-F238E27FC236}">
              <a16:creationId xmlns:a16="http://schemas.microsoft.com/office/drawing/2014/main" id="{00000000-0008-0000-0C00-000089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62" name="Text Box 22">
          <a:extLst>
            <a:ext uri="{FF2B5EF4-FFF2-40B4-BE49-F238E27FC236}">
              <a16:creationId xmlns:a16="http://schemas.microsoft.com/office/drawing/2014/main" id="{00000000-0008-0000-0C00-00008A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63" name="Text Box 23">
          <a:extLst>
            <a:ext uri="{FF2B5EF4-FFF2-40B4-BE49-F238E27FC236}">
              <a16:creationId xmlns:a16="http://schemas.microsoft.com/office/drawing/2014/main" id="{00000000-0008-0000-0C00-00008B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64" name="Text Box 28">
          <a:extLst>
            <a:ext uri="{FF2B5EF4-FFF2-40B4-BE49-F238E27FC236}">
              <a16:creationId xmlns:a16="http://schemas.microsoft.com/office/drawing/2014/main" id="{00000000-0008-0000-0C00-00008C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65" name="Text Box 29">
          <a:extLst>
            <a:ext uri="{FF2B5EF4-FFF2-40B4-BE49-F238E27FC236}">
              <a16:creationId xmlns:a16="http://schemas.microsoft.com/office/drawing/2014/main" id="{00000000-0008-0000-0C00-00008D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66" name="Text Box 13">
          <a:extLst>
            <a:ext uri="{FF2B5EF4-FFF2-40B4-BE49-F238E27FC236}">
              <a16:creationId xmlns:a16="http://schemas.microsoft.com/office/drawing/2014/main" id="{00000000-0008-0000-0C00-00008E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67" name="Text Box 16">
          <a:extLst>
            <a:ext uri="{FF2B5EF4-FFF2-40B4-BE49-F238E27FC236}">
              <a16:creationId xmlns:a16="http://schemas.microsoft.com/office/drawing/2014/main" id="{00000000-0008-0000-0C00-00008F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68" name="Text Box 13">
          <a:extLst>
            <a:ext uri="{FF2B5EF4-FFF2-40B4-BE49-F238E27FC236}">
              <a16:creationId xmlns:a16="http://schemas.microsoft.com/office/drawing/2014/main" id="{00000000-0008-0000-0C00-000090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69" name="Text Box 16">
          <a:extLst>
            <a:ext uri="{FF2B5EF4-FFF2-40B4-BE49-F238E27FC236}">
              <a16:creationId xmlns:a16="http://schemas.microsoft.com/office/drawing/2014/main" id="{00000000-0008-0000-0C00-000091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70" name="Text Box 12">
          <a:extLst>
            <a:ext uri="{FF2B5EF4-FFF2-40B4-BE49-F238E27FC236}">
              <a16:creationId xmlns:a16="http://schemas.microsoft.com/office/drawing/2014/main" id="{00000000-0008-0000-0C00-000092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71" name="Text Box 12">
          <a:extLst>
            <a:ext uri="{FF2B5EF4-FFF2-40B4-BE49-F238E27FC236}">
              <a16:creationId xmlns:a16="http://schemas.microsoft.com/office/drawing/2014/main" id="{00000000-0008-0000-0C00-000093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72" name="Text Box 22">
          <a:extLst>
            <a:ext uri="{FF2B5EF4-FFF2-40B4-BE49-F238E27FC236}">
              <a16:creationId xmlns:a16="http://schemas.microsoft.com/office/drawing/2014/main" id="{00000000-0008-0000-0C00-000094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73" name="Text Box 23">
          <a:extLst>
            <a:ext uri="{FF2B5EF4-FFF2-40B4-BE49-F238E27FC236}">
              <a16:creationId xmlns:a16="http://schemas.microsoft.com/office/drawing/2014/main" id="{00000000-0008-0000-0C00-000095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74" name="Text Box 28">
          <a:extLst>
            <a:ext uri="{FF2B5EF4-FFF2-40B4-BE49-F238E27FC236}">
              <a16:creationId xmlns:a16="http://schemas.microsoft.com/office/drawing/2014/main" id="{00000000-0008-0000-0C00-000096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75" name="Text Box 29">
          <a:extLst>
            <a:ext uri="{FF2B5EF4-FFF2-40B4-BE49-F238E27FC236}">
              <a16:creationId xmlns:a16="http://schemas.microsoft.com/office/drawing/2014/main" id="{00000000-0008-0000-0C00-000097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76" name="Text Box 22">
          <a:extLst>
            <a:ext uri="{FF2B5EF4-FFF2-40B4-BE49-F238E27FC236}">
              <a16:creationId xmlns:a16="http://schemas.microsoft.com/office/drawing/2014/main" id="{00000000-0008-0000-0C00-000098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77" name="Text Box 23">
          <a:extLst>
            <a:ext uri="{FF2B5EF4-FFF2-40B4-BE49-F238E27FC236}">
              <a16:creationId xmlns:a16="http://schemas.microsoft.com/office/drawing/2014/main" id="{00000000-0008-0000-0C00-000099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78" name="Text Box 28">
          <a:extLst>
            <a:ext uri="{FF2B5EF4-FFF2-40B4-BE49-F238E27FC236}">
              <a16:creationId xmlns:a16="http://schemas.microsoft.com/office/drawing/2014/main" id="{00000000-0008-0000-0C00-00009A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79" name="Text Box 29">
          <a:extLst>
            <a:ext uri="{FF2B5EF4-FFF2-40B4-BE49-F238E27FC236}">
              <a16:creationId xmlns:a16="http://schemas.microsoft.com/office/drawing/2014/main" id="{00000000-0008-0000-0C00-00009B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80" name="Text Box 22">
          <a:extLst>
            <a:ext uri="{FF2B5EF4-FFF2-40B4-BE49-F238E27FC236}">
              <a16:creationId xmlns:a16="http://schemas.microsoft.com/office/drawing/2014/main" id="{00000000-0008-0000-0C00-00009C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81" name="Text Box 23">
          <a:extLst>
            <a:ext uri="{FF2B5EF4-FFF2-40B4-BE49-F238E27FC236}">
              <a16:creationId xmlns:a16="http://schemas.microsoft.com/office/drawing/2014/main" id="{00000000-0008-0000-0C00-00009D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82" name="Text Box 28">
          <a:extLst>
            <a:ext uri="{FF2B5EF4-FFF2-40B4-BE49-F238E27FC236}">
              <a16:creationId xmlns:a16="http://schemas.microsoft.com/office/drawing/2014/main" id="{00000000-0008-0000-0C00-00009E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1183" name="Text Box 29">
          <a:extLst>
            <a:ext uri="{FF2B5EF4-FFF2-40B4-BE49-F238E27FC236}">
              <a16:creationId xmlns:a16="http://schemas.microsoft.com/office/drawing/2014/main" id="{00000000-0008-0000-0C00-00009F040000}"/>
            </a:ext>
          </a:extLst>
        </xdr:cNvPr>
        <xdr:cNvSpPr txBox="1">
          <a:spLocks noChangeArrowheads="1"/>
        </xdr:cNvSpPr>
      </xdr:nvSpPr>
      <xdr:spPr bwMode="auto">
        <a:xfrm>
          <a:off x="3286125"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84" name="Text Box 13">
          <a:extLst>
            <a:ext uri="{FF2B5EF4-FFF2-40B4-BE49-F238E27FC236}">
              <a16:creationId xmlns:a16="http://schemas.microsoft.com/office/drawing/2014/main" id="{00000000-0008-0000-0C00-0000A0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85" name="Text Box 16">
          <a:extLst>
            <a:ext uri="{FF2B5EF4-FFF2-40B4-BE49-F238E27FC236}">
              <a16:creationId xmlns:a16="http://schemas.microsoft.com/office/drawing/2014/main" id="{00000000-0008-0000-0C00-0000A1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86" name="Text Box 13">
          <a:extLst>
            <a:ext uri="{FF2B5EF4-FFF2-40B4-BE49-F238E27FC236}">
              <a16:creationId xmlns:a16="http://schemas.microsoft.com/office/drawing/2014/main" id="{00000000-0008-0000-0C00-0000A2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87" name="Text Box 16">
          <a:extLst>
            <a:ext uri="{FF2B5EF4-FFF2-40B4-BE49-F238E27FC236}">
              <a16:creationId xmlns:a16="http://schemas.microsoft.com/office/drawing/2014/main" id="{00000000-0008-0000-0C00-0000A3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88" name="Text Box 12">
          <a:extLst>
            <a:ext uri="{FF2B5EF4-FFF2-40B4-BE49-F238E27FC236}">
              <a16:creationId xmlns:a16="http://schemas.microsoft.com/office/drawing/2014/main" id="{00000000-0008-0000-0C00-0000A4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89" name="Text Box 12">
          <a:extLst>
            <a:ext uri="{FF2B5EF4-FFF2-40B4-BE49-F238E27FC236}">
              <a16:creationId xmlns:a16="http://schemas.microsoft.com/office/drawing/2014/main" id="{00000000-0008-0000-0C00-0000A5040000}"/>
            </a:ext>
          </a:extLst>
        </xdr:cNvPr>
        <xdr:cNvSpPr txBox="1">
          <a:spLocks noChangeArrowheads="1"/>
        </xdr:cNvSpPr>
      </xdr:nvSpPr>
      <xdr:spPr bwMode="auto">
        <a:xfrm>
          <a:off x="3286125" y="9632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17</xdr:row>
      <xdr:rowOff>0</xdr:rowOff>
    </xdr:from>
    <xdr:to>
      <xdr:col>0</xdr:col>
      <xdr:colOff>466725</xdr:colOff>
      <xdr:row>17</xdr:row>
      <xdr:rowOff>0</xdr:rowOff>
    </xdr:to>
    <xdr:sp macro="" textlink="">
      <xdr:nvSpPr>
        <xdr:cNvPr id="2" name="AutoShape 1">
          <a:extLst>
            <a:ext uri="{FF2B5EF4-FFF2-40B4-BE49-F238E27FC236}">
              <a16:creationId xmlns:a16="http://schemas.microsoft.com/office/drawing/2014/main" id="{00000000-0008-0000-0F00-000002000000}"/>
            </a:ext>
          </a:extLst>
        </xdr:cNvPr>
        <xdr:cNvSpPr>
          <a:spLocks/>
        </xdr:cNvSpPr>
      </xdr:nvSpPr>
      <xdr:spPr bwMode="auto">
        <a:xfrm>
          <a:off x="371475" y="5727700"/>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466725</xdr:colOff>
      <xdr:row>17</xdr:row>
      <xdr:rowOff>0</xdr:rowOff>
    </xdr:to>
    <xdr:sp macro="" textlink="">
      <xdr:nvSpPr>
        <xdr:cNvPr id="3" name="AutoShape 2">
          <a:extLst>
            <a:ext uri="{FF2B5EF4-FFF2-40B4-BE49-F238E27FC236}">
              <a16:creationId xmlns:a16="http://schemas.microsoft.com/office/drawing/2014/main" id="{00000000-0008-0000-0F00-000003000000}"/>
            </a:ext>
          </a:extLst>
        </xdr:cNvPr>
        <xdr:cNvSpPr>
          <a:spLocks/>
        </xdr:cNvSpPr>
      </xdr:nvSpPr>
      <xdr:spPr bwMode="auto">
        <a:xfrm>
          <a:off x="371475" y="5727700"/>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466725</xdr:colOff>
      <xdr:row>17</xdr:row>
      <xdr:rowOff>0</xdr:rowOff>
    </xdr:to>
    <xdr:sp macro="" textlink="">
      <xdr:nvSpPr>
        <xdr:cNvPr id="4" name="AutoShape 1">
          <a:extLst>
            <a:ext uri="{FF2B5EF4-FFF2-40B4-BE49-F238E27FC236}">
              <a16:creationId xmlns:a16="http://schemas.microsoft.com/office/drawing/2014/main" id="{00000000-0008-0000-0F00-000004000000}"/>
            </a:ext>
          </a:extLst>
        </xdr:cNvPr>
        <xdr:cNvSpPr>
          <a:spLocks/>
        </xdr:cNvSpPr>
      </xdr:nvSpPr>
      <xdr:spPr bwMode="auto">
        <a:xfrm>
          <a:off x="371475" y="5727700"/>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466725</xdr:colOff>
      <xdr:row>17</xdr:row>
      <xdr:rowOff>0</xdr:rowOff>
    </xdr:to>
    <xdr:sp macro="" textlink="">
      <xdr:nvSpPr>
        <xdr:cNvPr id="5" name="AutoShape 2">
          <a:extLst>
            <a:ext uri="{FF2B5EF4-FFF2-40B4-BE49-F238E27FC236}">
              <a16:creationId xmlns:a16="http://schemas.microsoft.com/office/drawing/2014/main" id="{00000000-0008-0000-0F00-000005000000}"/>
            </a:ext>
          </a:extLst>
        </xdr:cNvPr>
        <xdr:cNvSpPr>
          <a:spLocks/>
        </xdr:cNvSpPr>
      </xdr:nvSpPr>
      <xdr:spPr bwMode="auto">
        <a:xfrm>
          <a:off x="371475" y="5727700"/>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466725</xdr:colOff>
      <xdr:row>17</xdr:row>
      <xdr:rowOff>0</xdr:rowOff>
    </xdr:to>
    <xdr:sp macro="" textlink="">
      <xdr:nvSpPr>
        <xdr:cNvPr id="6" name="AutoShape 1">
          <a:extLst>
            <a:ext uri="{FF2B5EF4-FFF2-40B4-BE49-F238E27FC236}">
              <a16:creationId xmlns:a16="http://schemas.microsoft.com/office/drawing/2014/main" id="{00000000-0008-0000-0F00-000006000000}"/>
            </a:ext>
          </a:extLst>
        </xdr:cNvPr>
        <xdr:cNvSpPr>
          <a:spLocks/>
        </xdr:cNvSpPr>
      </xdr:nvSpPr>
      <xdr:spPr bwMode="auto">
        <a:xfrm>
          <a:off x="371475" y="5727700"/>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466725</xdr:colOff>
      <xdr:row>17</xdr:row>
      <xdr:rowOff>0</xdr:rowOff>
    </xdr:to>
    <xdr:sp macro="" textlink="">
      <xdr:nvSpPr>
        <xdr:cNvPr id="7" name="AutoShape 2">
          <a:extLst>
            <a:ext uri="{FF2B5EF4-FFF2-40B4-BE49-F238E27FC236}">
              <a16:creationId xmlns:a16="http://schemas.microsoft.com/office/drawing/2014/main" id="{00000000-0008-0000-0F00-000007000000}"/>
            </a:ext>
          </a:extLst>
        </xdr:cNvPr>
        <xdr:cNvSpPr>
          <a:spLocks/>
        </xdr:cNvSpPr>
      </xdr:nvSpPr>
      <xdr:spPr bwMode="auto">
        <a:xfrm>
          <a:off x="371475" y="5727700"/>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466725</xdr:colOff>
      <xdr:row>17</xdr:row>
      <xdr:rowOff>0</xdr:rowOff>
    </xdr:to>
    <xdr:sp macro="" textlink="">
      <xdr:nvSpPr>
        <xdr:cNvPr id="8" name="AutoShape 1">
          <a:extLst>
            <a:ext uri="{FF2B5EF4-FFF2-40B4-BE49-F238E27FC236}">
              <a16:creationId xmlns:a16="http://schemas.microsoft.com/office/drawing/2014/main" id="{00000000-0008-0000-0F00-000008000000}"/>
            </a:ext>
          </a:extLst>
        </xdr:cNvPr>
        <xdr:cNvSpPr>
          <a:spLocks/>
        </xdr:cNvSpPr>
      </xdr:nvSpPr>
      <xdr:spPr bwMode="auto">
        <a:xfrm>
          <a:off x="371475" y="5727700"/>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466725</xdr:colOff>
      <xdr:row>17</xdr:row>
      <xdr:rowOff>0</xdr:rowOff>
    </xdr:to>
    <xdr:sp macro="" textlink="">
      <xdr:nvSpPr>
        <xdr:cNvPr id="9" name="AutoShape 2">
          <a:extLst>
            <a:ext uri="{FF2B5EF4-FFF2-40B4-BE49-F238E27FC236}">
              <a16:creationId xmlns:a16="http://schemas.microsoft.com/office/drawing/2014/main" id="{00000000-0008-0000-0F00-000009000000}"/>
            </a:ext>
          </a:extLst>
        </xdr:cNvPr>
        <xdr:cNvSpPr>
          <a:spLocks/>
        </xdr:cNvSpPr>
      </xdr:nvSpPr>
      <xdr:spPr bwMode="auto">
        <a:xfrm>
          <a:off x="371475" y="5727700"/>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3</xdr:row>
      <xdr:rowOff>19050</xdr:rowOff>
    </xdr:from>
    <xdr:to>
      <xdr:col>9</xdr:col>
      <xdr:colOff>0</xdr:colOff>
      <xdr:row>7</xdr:row>
      <xdr:rowOff>190500</xdr:rowOff>
    </xdr:to>
    <xdr:sp macro="" textlink="">
      <xdr:nvSpPr>
        <xdr:cNvPr id="2" name="Text Box 1">
          <a:extLst>
            <a:ext uri="{FF2B5EF4-FFF2-40B4-BE49-F238E27FC236}">
              <a16:creationId xmlns:a16="http://schemas.microsoft.com/office/drawing/2014/main" id="{00000000-0008-0000-1200-000002000000}"/>
            </a:ext>
          </a:extLst>
        </xdr:cNvPr>
        <xdr:cNvSpPr txBox="1">
          <a:spLocks noChangeArrowheads="1"/>
        </xdr:cNvSpPr>
      </xdr:nvSpPr>
      <xdr:spPr bwMode="auto">
        <a:xfrm>
          <a:off x="6375400" y="768350"/>
          <a:ext cx="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200" b="0" i="0" u="none" strike="noStrike" baseline="0">
              <a:solidFill>
                <a:srgbClr val="000000"/>
              </a:solidFill>
              <a:latin typeface="新細明體"/>
              <a:ea typeface="新細明體"/>
            </a:rPr>
            <a:t>年別</a:t>
          </a:r>
          <a:endParaRPr lang="zh-TW" altLang="en-US"/>
        </a:p>
      </xdr:txBody>
    </xdr:sp>
    <xdr:clientData/>
  </xdr:twoCellAnchor>
  <xdr:twoCellAnchor>
    <xdr:from>
      <xdr:col>1</xdr:col>
      <xdr:colOff>19050</xdr:colOff>
      <xdr:row>28</xdr:row>
      <xdr:rowOff>95250</xdr:rowOff>
    </xdr:from>
    <xdr:to>
      <xdr:col>1</xdr:col>
      <xdr:colOff>95250</xdr:colOff>
      <xdr:row>29</xdr:row>
      <xdr:rowOff>152400</xdr:rowOff>
    </xdr:to>
    <xdr:sp macro="" textlink="">
      <xdr:nvSpPr>
        <xdr:cNvPr id="3" name="AutoShape 47">
          <a:extLst>
            <a:ext uri="{FF2B5EF4-FFF2-40B4-BE49-F238E27FC236}">
              <a16:creationId xmlns:a16="http://schemas.microsoft.com/office/drawing/2014/main" id="{00000000-0008-0000-1200-000003000000}"/>
            </a:ext>
          </a:extLst>
        </xdr:cNvPr>
        <xdr:cNvSpPr>
          <a:spLocks/>
        </xdr:cNvSpPr>
      </xdr:nvSpPr>
      <xdr:spPr bwMode="auto">
        <a:xfrm>
          <a:off x="425450" y="6013450"/>
          <a:ext cx="76200" cy="247650"/>
        </a:xfrm>
        <a:prstGeom prst="leftBrace">
          <a:avLst>
            <a:gd name="adj1" fmla="val 4413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10</xdr:row>
      <xdr:rowOff>85725</xdr:rowOff>
    </xdr:from>
    <xdr:to>
      <xdr:col>1</xdr:col>
      <xdr:colOff>95250</xdr:colOff>
      <xdr:row>11</xdr:row>
      <xdr:rowOff>123825</xdr:rowOff>
    </xdr:to>
    <xdr:sp macro="" textlink="">
      <xdr:nvSpPr>
        <xdr:cNvPr id="5" name="AutoShape 47">
          <a:extLst>
            <a:ext uri="{FF2B5EF4-FFF2-40B4-BE49-F238E27FC236}">
              <a16:creationId xmlns:a16="http://schemas.microsoft.com/office/drawing/2014/main" id="{00000000-0008-0000-1200-000005000000}"/>
            </a:ext>
          </a:extLst>
        </xdr:cNvPr>
        <xdr:cNvSpPr>
          <a:spLocks/>
        </xdr:cNvSpPr>
      </xdr:nvSpPr>
      <xdr:spPr bwMode="auto">
        <a:xfrm>
          <a:off x="425450" y="29559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14</xdr:row>
      <xdr:rowOff>85725</xdr:rowOff>
    </xdr:from>
    <xdr:to>
      <xdr:col>1</xdr:col>
      <xdr:colOff>95250</xdr:colOff>
      <xdr:row>15</xdr:row>
      <xdr:rowOff>123825</xdr:rowOff>
    </xdr:to>
    <xdr:sp macro="" textlink="">
      <xdr:nvSpPr>
        <xdr:cNvPr id="6" name="AutoShape 47">
          <a:extLst>
            <a:ext uri="{FF2B5EF4-FFF2-40B4-BE49-F238E27FC236}">
              <a16:creationId xmlns:a16="http://schemas.microsoft.com/office/drawing/2014/main" id="{00000000-0008-0000-1200-000006000000}"/>
            </a:ext>
          </a:extLst>
        </xdr:cNvPr>
        <xdr:cNvSpPr>
          <a:spLocks/>
        </xdr:cNvSpPr>
      </xdr:nvSpPr>
      <xdr:spPr bwMode="auto">
        <a:xfrm>
          <a:off x="425450" y="37179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16</xdr:row>
      <xdr:rowOff>85725</xdr:rowOff>
    </xdr:from>
    <xdr:to>
      <xdr:col>1</xdr:col>
      <xdr:colOff>95250</xdr:colOff>
      <xdr:row>17</xdr:row>
      <xdr:rowOff>123825</xdr:rowOff>
    </xdr:to>
    <xdr:sp macro="" textlink="">
      <xdr:nvSpPr>
        <xdr:cNvPr id="7" name="AutoShape 47">
          <a:extLst>
            <a:ext uri="{FF2B5EF4-FFF2-40B4-BE49-F238E27FC236}">
              <a16:creationId xmlns:a16="http://schemas.microsoft.com/office/drawing/2014/main" id="{00000000-0008-0000-1200-000007000000}"/>
            </a:ext>
          </a:extLst>
        </xdr:cNvPr>
        <xdr:cNvSpPr>
          <a:spLocks/>
        </xdr:cNvSpPr>
      </xdr:nvSpPr>
      <xdr:spPr bwMode="auto">
        <a:xfrm>
          <a:off x="425450" y="40989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18</xdr:row>
      <xdr:rowOff>85725</xdr:rowOff>
    </xdr:from>
    <xdr:to>
      <xdr:col>1</xdr:col>
      <xdr:colOff>95250</xdr:colOff>
      <xdr:row>19</xdr:row>
      <xdr:rowOff>123825</xdr:rowOff>
    </xdr:to>
    <xdr:sp macro="" textlink="">
      <xdr:nvSpPr>
        <xdr:cNvPr id="8" name="AutoShape 47">
          <a:extLst>
            <a:ext uri="{FF2B5EF4-FFF2-40B4-BE49-F238E27FC236}">
              <a16:creationId xmlns:a16="http://schemas.microsoft.com/office/drawing/2014/main" id="{00000000-0008-0000-1200-000008000000}"/>
            </a:ext>
          </a:extLst>
        </xdr:cNvPr>
        <xdr:cNvSpPr>
          <a:spLocks/>
        </xdr:cNvSpPr>
      </xdr:nvSpPr>
      <xdr:spPr bwMode="auto">
        <a:xfrm>
          <a:off x="425450" y="44799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20</xdr:row>
      <xdr:rowOff>85725</xdr:rowOff>
    </xdr:from>
    <xdr:to>
      <xdr:col>1</xdr:col>
      <xdr:colOff>95250</xdr:colOff>
      <xdr:row>21</xdr:row>
      <xdr:rowOff>123825</xdr:rowOff>
    </xdr:to>
    <xdr:sp macro="" textlink="">
      <xdr:nvSpPr>
        <xdr:cNvPr id="9" name="AutoShape 47">
          <a:extLst>
            <a:ext uri="{FF2B5EF4-FFF2-40B4-BE49-F238E27FC236}">
              <a16:creationId xmlns:a16="http://schemas.microsoft.com/office/drawing/2014/main" id="{00000000-0008-0000-1200-000009000000}"/>
            </a:ext>
          </a:extLst>
        </xdr:cNvPr>
        <xdr:cNvSpPr>
          <a:spLocks/>
        </xdr:cNvSpPr>
      </xdr:nvSpPr>
      <xdr:spPr bwMode="auto">
        <a:xfrm>
          <a:off x="425450" y="48609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22</xdr:row>
      <xdr:rowOff>85725</xdr:rowOff>
    </xdr:from>
    <xdr:to>
      <xdr:col>1</xdr:col>
      <xdr:colOff>95250</xdr:colOff>
      <xdr:row>23</xdr:row>
      <xdr:rowOff>123825</xdr:rowOff>
    </xdr:to>
    <xdr:sp macro="" textlink="">
      <xdr:nvSpPr>
        <xdr:cNvPr id="10" name="AutoShape 47">
          <a:extLst>
            <a:ext uri="{FF2B5EF4-FFF2-40B4-BE49-F238E27FC236}">
              <a16:creationId xmlns:a16="http://schemas.microsoft.com/office/drawing/2014/main" id="{00000000-0008-0000-1200-00000A000000}"/>
            </a:ext>
          </a:extLst>
        </xdr:cNvPr>
        <xdr:cNvSpPr>
          <a:spLocks/>
        </xdr:cNvSpPr>
      </xdr:nvSpPr>
      <xdr:spPr bwMode="auto">
        <a:xfrm>
          <a:off x="425450" y="52419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3</xdr:row>
      <xdr:rowOff>19050</xdr:rowOff>
    </xdr:from>
    <xdr:to>
      <xdr:col>9</xdr:col>
      <xdr:colOff>0</xdr:colOff>
      <xdr:row>7</xdr:row>
      <xdr:rowOff>190500</xdr:rowOff>
    </xdr:to>
    <xdr:sp macro="" textlink="">
      <xdr:nvSpPr>
        <xdr:cNvPr id="11" name="Text Box 1">
          <a:extLst>
            <a:ext uri="{FF2B5EF4-FFF2-40B4-BE49-F238E27FC236}">
              <a16:creationId xmlns:a16="http://schemas.microsoft.com/office/drawing/2014/main" id="{00000000-0008-0000-1200-00000B000000}"/>
            </a:ext>
          </a:extLst>
        </xdr:cNvPr>
        <xdr:cNvSpPr txBox="1">
          <a:spLocks noChangeArrowheads="1"/>
        </xdr:cNvSpPr>
      </xdr:nvSpPr>
      <xdr:spPr bwMode="auto">
        <a:xfrm>
          <a:off x="6375400" y="768350"/>
          <a:ext cx="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200" b="0" i="0" u="none" strike="noStrike" baseline="0">
              <a:solidFill>
                <a:srgbClr val="000000"/>
              </a:solidFill>
              <a:latin typeface="新細明體"/>
              <a:ea typeface="新細明體"/>
            </a:rPr>
            <a:t>年別</a:t>
          </a:r>
          <a:endParaRPr lang="zh-TW" altLang="en-US"/>
        </a:p>
      </xdr:txBody>
    </xdr:sp>
    <xdr:clientData/>
  </xdr:twoCellAnchor>
  <xdr:twoCellAnchor>
    <xdr:from>
      <xdr:col>1</xdr:col>
      <xdr:colOff>19050</xdr:colOff>
      <xdr:row>12</xdr:row>
      <xdr:rowOff>85725</xdr:rowOff>
    </xdr:from>
    <xdr:to>
      <xdr:col>1</xdr:col>
      <xdr:colOff>95250</xdr:colOff>
      <xdr:row>13</xdr:row>
      <xdr:rowOff>123825</xdr:rowOff>
    </xdr:to>
    <xdr:sp macro="" textlink="">
      <xdr:nvSpPr>
        <xdr:cNvPr id="12" name="AutoShape 47">
          <a:extLst>
            <a:ext uri="{FF2B5EF4-FFF2-40B4-BE49-F238E27FC236}">
              <a16:creationId xmlns:a16="http://schemas.microsoft.com/office/drawing/2014/main" id="{00000000-0008-0000-1200-00000C000000}"/>
            </a:ext>
          </a:extLst>
        </xdr:cNvPr>
        <xdr:cNvSpPr>
          <a:spLocks/>
        </xdr:cNvSpPr>
      </xdr:nvSpPr>
      <xdr:spPr bwMode="auto">
        <a:xfrm>
          <a:off x="425450" y="33369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24</xdr:row>
      <xdr:rowOff>85725</xdr:rowOff>
    </xdr:from>
    <xdr:to>
      <xdr:col>1</xdr:col>
      <xdr:colOff>95250</xdr:colOff>
      <xdr:row>25</xdr:row>
      <xdr:rowOff>123825</xdr:rowOff>
    </xdr:to>
    <xdr:sp macro="" textlink="">
      <xdr:nvSpPr>
        <xdr:cNvPr id="13" name="AutoShape 47">
          <a:extLst>
            <a:ext uri="{FF2B5EF4-FFF2-40B4-BE49-F238E27FC236}">
              <a16:creationId xmlns:a16="http://schemas.microsoft.com/office/drawing/2014/main" id="{00000000-0008-0000-1200-00000D000000}"/>
            </a:ext>
          </a:extLst>
        </xdr:cNvPr>
        <xdr:cNvSpPr>
          <a:spLocks/>
        </xdr:cNvSpPr>
      </xdr:nvSpPr>
      <xdr:spPr bwMode="auto">
        <a:xfrm>
          <a:off x="425450" y="56229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26</xdr:row>
      <xdr:rowOff>95250</xdr:rowOff>
    </xdr:from>
    <xdr:to>
      <xdr:col>1</xdr:col>
      <xdr:colOff>95250</xdr:colOff>
      <xdr:row>27</xdr:row>
      <xdr:rowOff>152400</xdr:rowOff>
    </xdr:to>
    <xdr:sp macro="" textlink="">
      <xdr:nvSpPr>
        <xdr:cNvPr id="57" name="AutoShape 47">
          <a:extLst>
            <a:ext uri="{FF2B5EF4-FFF2-40B4-BE49-F238E27FC236}">
              <a16:creationId xmlns:a16="http://schemas.microsoft.com/office/drawing/2014/main" id="{00000000-0008-0000-1200-000039000000}"/>
            </a:ext>
          </a:extLst>
        </xdr:cNvPr>
        <xdr:cNvSpPr>
          <a:spLocks/>
        </xdr:cNvSpPr>
      </xdr:nvSpPr>
      <xdr:spPr bwMode="auto">
        <a:xfrm>
          <a:off x="844550" y="5759450"/>
          <a:ext cx="76200" cy="260350"/>
        </a:xfrm>
        <a:prstGeom prst="leftBrace">
          <a:avLst>
            <a:gd name="adj1" fmla="val 4413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26</xdr:row>
      <xdr:rowOff>95250</xdr:rowOff>
    </xdr:from>
    <xdr:to>
      <xdr:col>1</xdr:col>
      <xdr:colOff>95250</xdr:colOff>
      <xdr:row>27</xdr:row>
      <xdr:rowOff>152400</xdr:rowOff>
    </xdr:to>
    <xdr:sp macro="" textlink="">
      <xdr:nvSpPr>
        <xdr:cNvPr id="58" name="AutoShape 47">
          <a:extLst>
            <a:ext uri="{FF2B5EF4-FFF2-40B4-BE49-F238E27FC236}">
              <a16:creationId xmlns:a16="http://schemas.microsoft.com/office/drawing/2014/main" id="{00000000-0008-0000-1200-00003A000000}"/>
            </a:ext>
          </a:extLst>
        </xdr:cNvPr>
        <xdr:cNvSpPr>
          <a:spLocks/>
        </xdr:cNvSpPr>
      </xdr:nvSpPr>
      <xdr:spPr bwMode="auto">
        <a:xfrm>
          <a:off x="844550" y="5759450"/>
          <a:ext cx="76200" cy="260350"/>
        </a:xfrm>
        <a:prstGeom prst="leftBrace">
          <a:avLst>
            <a:gd name="adj1" fmla="val 4413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2</xdr:row>
      <xdr:rowOff>0</xdr:rowOff>
    </xdr:to>
    <xdr:sp macro="" textlink="">
      <xdr:nvSpPr>
        <xdr:cNvPr id="2" name="文字 1">
          <a:extLst>
            <a:ext uri="{FF2B5EF4-FFF2-40B4-BE49-F238E27FC236}">
              <a16:creationId xmlns:a16="http://schemas.microsoft.com/office/drawing/2014/main" id="{00000000-0008-0000-1500-000002000000}"/>
            </a:ext>
          </a:extLst>
        </xdr:cNvPr>
        <xdr:cNvSpPr txBox="1">
          <a:spLocks noChangeArrowheads="1"/>
        </xdr:cNvSpPr>
      </xdr:nvSpPr>
      <xdr:spPr bwMode="auto">
        <a:xfrm>
          <a:off x="2374900" y="787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32004" anchor="ctr" upright="1"/>
        <a:lstStyle/>
        <a:p>
          <a:pPr algn="ctr" rtl="0">
            <a:defRPr sz="1000"/>
          </a:pPr>
          <a:r>
            <a:rPr lang="zh-TW" altLang="en-US" sz="1400" b="0" i="0" u="none" strike="noStrike" baseline="0">
              <a:solidFill>
                <a:srgbClr val="000000"/>
              </a:solidFill>
              <a:latin typeface="華康中黑體"/>
            </a:rPr>
            <a:t>無</a:t>
          </a:r>
        </a:p>
        <a:p>
          <a:pPr algn="ctr" rtl="0">
            <a:defRPr sz="1000"/>
          </a:pPr>
          <a:r>
            <a:rPr lang="zh-TW" altLang="en-US" sz="1400" b="0" i="0" u="none" strike="noStrike" baseline="0">
              <a:solidFill>
                <a:srgbClr val="000000"/>
              </a:solidFill>
              <a:latin typeface="華康中黑體"/>
            </a:rPr>
            <a:t>期</a:t>
          </a:r>
        </a:p>
        <a:p>
          <a:pPr algn="ctr" rtl="0">
            <a:defRPr sz="1000"/>
          </a:pPr>
          <a:r>
            <a:rPr lang="zh-TW" altLang="en-US" sz="1400" b="0" i="0" u="none" strike="noStrike" baseline="0">
              <a:solidFill>
                <a:srgbClr val="000000"/>
              </a:solidFill>
              <a:latin typeface="華康中黑體"/>
            </a:rPr>
            <a:t>徒</a:t>
          </a:r>
        </a:p>
        <a:p>
          <a:pPr algn="ctr" rtl="0">
            <a:defRPr sz="1000"/>
          </a:pPr>
          <a:r>
            <a:rPr lang="zh-TW" altLang="en-US" sz="1400" b="0" i="0" u="none" strike="noStrike" baseline="0">
              <a:solidFill>
                <a:srgbClr val="000000"/>
              </a:solidFill>
              <a:latin typeface="華康中黑體"/>
            </a:rPr>
            <a:t>刑</a:t>
          </a:r>
        </a:p>
      </xdr:txBody>
    </xdr:sp>
    <xdr:clientData/>
  </xdr:twoCellAnchor>
  <xdr:twoCellAnchor>
    <xdr:from>
      <xdr:col>1</xdr:col>
      <xdr:colOff>0</xdr:colOff>
      <xdr:row>2</xdr:row>
      <xdr:rowOff>0</xdr:rowOff>
    </xdr:from>
    <xdr:to>
      <xdr:col>1</xdr:col>
      <xdr:colOff>0</xdr:colOff>
      <xdr:row>2</xdr:row>
      <xdr:rowOff>0</xdr:rowOff>
    </xdr:to>
    <xdr:sp macro="" textlink="">
      <xdr:nvSpPr>
        <xdr:cNvPr id="3" name="文字 2">
          <a:extLst>
            <a:ext uri="{FF2B5EF4-FFF2-40B4-BE49-F238E27FC236}">
              <a16:creationId xmlns:a16="http://schemas.microsoft.com/office/drawing/2014/main" id="{00000000-0008-0000-1500-000003000000}"/>
            </a:ext>
          </a:extLst>
        </xdr:cNvPr>
        <xdr:cNvSpPr txBox="1">
          <a:spLocks noChangeArrowheads="1"/>
        </xdr:cNvSpPr>
      </xdr:nvSpPr>
      <xdr:spPr bwMode="auto">
        <a:xfrm>
          <a:off x="2374900" y="787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二</a:t>
          </a:r>
        </a:p>
        <a:p>
          <a:pPr algn="ctr" rtl="0">
            <a:defRPr sz="1000"/>
          </a:pPr>
          <a:r>
            <a:rPr lang="zh-TW" altLang="en-US" sz="1400" b="0" i="0" u="none" strike="noStrike" baseline="0">
              <a:solidFill>
                <a:srgbClr val="000000"/>
              </a:solidFill>
              <a:latin typeface="華康中黑體"/>
            </a:rPr>
            <a:t>年</a:t>
          </a:r>
        </a:p>
        <a:p>
          <a:pPr algn="ctr" rtl="0">
            <a:defRPr sz="1000"/>
          </a:pPr>
          <a:r>
            <a:rPr lang="zh-TW" altLang="en-US" sz="1400" b="0" i="0" u="none" strike="noStrike" baseline="0">
              <a:solidFill>
                <a:srgbClr val="000000"/>
              </a:solidFill>
              <a:latin typeface="華康中黑體"/>
            </a:rPr>
            <a:t>未</a:t>
          </a:r>
        </a:p>
        <a:p>
          <a:pPr algn="ctr" rtl="0">
            <a:defRPr sz="1000"/>
          </a:pPr>
          <a:r>
            <a:rPr lang="zh-TW" altLang="en-US" sz="1400" b="0" i="0" u="none" strike="noStrike" baseline="0">
              <a:solidFill>
                <a:srgbClr val="000000"/>
              </a:solidFill>
              <a:latin typeface="華康中黑體"/>
            </a:rPr>
            <a:t>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4" name="文字 3">
          <a:extLst>
            <a:ext uri="{FF2B5EF4-FFF2-40B4-BE49-F238E27FC236}">
              <a16:creationId xmlns:a16="http://schemas.microsoft.com/office/drawing/2014/main" id="{00000000-0008-0000-1500-000004000000}"/>
            </a:ext>
          </a:extLst>
        </xdr:cNvPr>
        <xdr:cNvSpPr txBox="1">
          <a:spLocks noChangeArrowheads="1"/>
        </xdr:cNvSpPr>
      </xdr:nvSpPr>
      <xdr:spPr bwMode="auto">
        <a:xfrm>
          <a:off x="2374900" y="787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二三</a:t>
          </a:r>
        </a:p>
        <a:p>
          <a:pPr algn="dist" rtl="0">
            <a:defRPr sz="1000"/>
          </a:pPr>
          <a:r>
            <a:rPr lang="zh-TW" altLang="en-US" sz="1400" b="0" i="0" u="none" strike="noStrike" baseline="0">
              <a:solidFill>
                <a:srgbClr val="000000"/>
              </a:solidFill>
              <a:latin typeface="華康中黑體"/>
            </a:rPr>
            <a:t>年年以未</a:t>
          </a:r>
        </a:p>
        <a:p>
          <a:pPr algn="dist"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5" name="文字 11">
          <a:extLst>
            <a:ext uri="{FF2B5EF4-FFF2-40B4-BE49-F238E27FC236}">
              <a16:creationId xmlns:a16="http://schemas.microsoft.com/office/drawing/2014/main" id="{00000000-0008-0000-1500-000005000000}"/>
            </a:ext>
          </a:extLst>
        </xdr:cNvPr>
        <xdr:cNvSpPr txBox="1">
          <a:spLocks noChangeArrowheads="1"/>
        </xdr:cNvSpPr>
      </xdr:nvSpPr>
      <xdr:spPr bwMode="auto">
        <a:xfrm>
          <a:off x="2374900" y="787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三</a:t>
          </a:r>
        </a:p>
        <a:p>
          <a:pPr algn="dist" rtl="0">
            <a:defRPr sz="1000"/>
          </a:pPr>
          <a:r>
            <a:rPr lang="zh-TW" altLang="en-US" sz="1400" b="0" i="0" u="none" strike="noStrike" baseline="0">
              <a:solidFill>
                <a:srgbClr val="000000"/>
              </a:solidFill>
              <a:latin typeface="華康中黑體"/>
            </a:rPr>
            <a:t>年</a:t>
          </a:r>
        </a:p>
      </xdr:txBody>
    </xdr:sp>
    <xdr:clientData/>
  </xdr:twoCellAnchor>
  <xdr:twoCellAnchor>
    <xdr:from>
      <xdr:col>1</xdr:col>
      <xdr:colOff>0</xdr:colOff>
      <xdr:row>2</xdr:row>
      <xdr:rowOff>0</xdr:rowOff>
    </xdr:from>
    <xdr:to>
      <xdr:col>1</xdr:col>
      <xdr:colOff>0</xdr:colOff>
      <xdr:row>2</xdr:row>
      <xdr:rowOff>0</xdr:rowOff>
    </xdr:to>
    <xdr:sp macro="" textlink="">
      <xdr:nvSpPr>
        <xdr:cNvPr id="6" name="文字 12">
          <a:extLst>
            <a:ext uri="{FF2B5EF4-FFF2-40B4-BE49-F238E27FC236}">
              <a16:creationId xmlns:a16="http://schemas.microsoft.com/office/drawing/2014/main" id="{00000000-0008-0000-1500-000006000000}"/>
            </a:ext>
          </a:extLst>
        </xdr:cNvPr>
        <xdr:cNvSpPr txBox="1">
          <a:spLocks noChangeArrowheads="1"/>
        </xdr:cNvSpPr>
      </xdr:nvSpPr>
      <xdr:spPr bwMode="auto">
        <a:xfrm>
          <a:off x="2374900" y="787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三五</a:t>
          </a:r>
        </a:p>
        <a:p>
          <a:pPr algn="dist" rtl="0">
            <a:defRPr sz="1000"/>
          </a:pPr>
          <a:r>
            <a:rPr lang="zh-TW" altLang="en-US" sz="1400" b="0" i="0" u="none" strike="noStrike" baseline="0">
              <a:solidFill>
                <a:srgbClr val="000000"/>
              </a:solidFill>
              <a:latin typeface="華康中黑體"/>
            </a:rPr>
            <a:t>年年</a:t>
          </a:r>
        </a:p>
        <a:p>
          <a:pPr algn="dist" rtl="0">
            <a:defRPr sz="1000"/>
          </a:pPr>
          <a:r>
            <a:rPr lang="zh-TW" altLang="en-US" sz="1400" b="0" i="0" u="none" strike="noStrike" baseline="0">
              <a:solidFill>
                <a:srgbClr val="000000"/>
              </a:solidFill>
              <a:latin typeface="華康中黑體"/>
            </a:rPr>
            <a:t>以未</a:t>
          </a:r>
        </a:p>
        <a:p>
          <a:pPr algn="dist"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7" name="文字 13">
          <a:extLst>
            <a:ext uri="{FF2B5EF4-FFF2-40B4-BE49-F238E27FC236}">
              <a16:creationId xmlns:a16="http://schemas.microsoft.com/office/drawing/2014/main" id="{00000000-0008-0000-1500-000007000000}"/>
            </a:ext>
          </a:extLst>
        </xdr:cNvPr>
        <xdr:cNvSpPr txBox="1">
          <a:spLocks noChangeArrowheads="1"/>
        </xdr:cNvSpPr>
      </xdr:nvSpPr>
      <xdr:spPr bwMode="auto">
        <a:xfrm>
          <a:off x="2374900" y="787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五七</a:t>
          </a:r>
        </a:p>
        <a:p>
          <a:pPr algn="ctr" rtl="0">
            <a:defRPr sz="1000"/>
          </a:pPr>
          <a:r>
            <a:rPr lang="zh-TW" altLang="en-US" sz="1400" b="0" i="0" u="none" strike="noStrike" baseline="0">
              <a:solidFill>
                <a:srgbClr val="000000"/>
              </a:solidFill>
              <a:latin typeface="華康中黑體"/>
            </a:rPr>
            <a:t>年年</a:t>
          </a:r>
        </a:p>
        <a:p>
          <a:pPr algn="ctr" rtl="0">
            <a:defRPr sz="1000"/>
          </a:pPr>
          <a:r>
            <a:rPr lang="zh-TW" altLang="en-US" sz="1400" b="0" i="0" u="none" strike="noStrike" baseline="0">
              <a:solidFill>
                <a:srgbClr val="000000"/>
              </a:solidFill>
              <a:latin typeface="華康中黑體"/>
            </a:rPr>
            <a:t>以未</a:t>
          </a:r>
        </a:p>
        <a:p>
          <a:pPr algn="ctr"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8" name="文字 14">
          <a:extLst>
            <a:ext uri="{FF2B5EF4-FFF2-40B4-BE49-F238E27FC236}">
              <a16:creationId xmlns:a16="http://schemas.microsoft.com/office/drawing/2014/main" id="{00000000-0008-0000-1500-000008000000}"/>
            </a:ext>
          </a:extLst>
        </xdr:cNvPr>
        <xdr:cNvSpPr txBox="1">
          <a:spLocks noChangeArrowheads="1"/>
        </xdr:cNvSpPr>
      </xdr:nvSpPr>
      <xdr:spPr bwMode="auto">
        <a:xfrm>
          <a:off x="2374900" y="787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七十</a:t>
          </a:r>
        </a:p>
        <a:p>
          <a:pPr algn="ctr" rtl="0">
            <a:defRPr sz="1000"/>
          </a:pPr>
          <a:r>
            <a:rPr lang="zh-TW" altLang="en-US" sz="1400" b="0" i="0" u="none" strike="noStrike" baseline="0">
              <a:solidFill>
                <a:srgbClr val="000000"/>
              </a:solidFill>
              <a:latin typeface="華康中黑體"/>
            </a:rPr>
            <a:t>年年</a:t>
          </a:r>
        </a:p>
        <a:p>
          <a:pPr algn="ctr" rtl="0">
            <a:defRPr sz="1000"/>
          </a:pPr>
          <a:r>
            <a:rPr lang="zh-TW" altLang="en-US" sz="1400" b="0" i="0" u="none" strike="noStrike" baseline="0">
              <a:solidFill>
                <a:srgbClr val="000000"/>
              </a:solidFill>
              <a:latin typeface="華康中黑體"/>
            </a:rPr>
            <a:t>以未</a:t>
          </a:r>
        </a:p>
        <a:p>
          <a:pPr algn="ctr"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9" name="文字 16">
          <a:extLst>
            <a:ext uri="{FF2B5EF4-FFF2-40B4-BE49-F238E27FC236}">
              <a16:creationId xmlns:a16="http://schemas.microsoft.com/office/drawing/2014/main" id="{00000000-0008-0000-1500-000009000000}"/>
            </a:ext>
          </a:extLst>
        </xdr:cNvPr>
        <xdr:cNvSpPr txBox="1">
          <a:spLocks noChangeArrowheads="1"/>
        </xdr:cNvSpPr>
      </xdr:nvSpPr>
      <xdr:spPr bwMode="auto">
        <a:xfrm>
          <a:off x="2374900" y="787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逾</a:t>
          </a:r>
        </a:p>
        <a:p>
          <a:pPr algn="dist" rtl="0">
            <a:defRPr sz="1000"/>
          </a:pPr>
          <a:r>
            <a:rPr lang="zh-TW" altLang="en-US" sz="1400" b="0" i="0" u="none" strike="noStrike" baseline="0">
              <a:solidFill>
                <a:srgbClr val="000000"/>
              </a:solidFill>
              <a:latin typeface="華康中黑體"/>
            </a:rPr>
            <a:t>十</a:t>
          </a:r>
        </a:p>
        <a:p>
          <a:pPr algn="dist" rtl="0">
            <a:defRPr sz="1000"/>
          </a:pPr>
          <a:r>
            <a:rPr lang="zh-TW" altLang="en-US" sz="1400" b="0" i="0" u="none" strike="noStrike" baseline="0">
              <a:solidFill>
                <a:srgbClr val="000000"/>
              </a:solidFill>
              <a:latin typeface="華康中黑體"/>
            </a:rPr>
            <a:t>五</a:t>
          </a:r>
        </a:p>
        <a:p>
          <a:pPr algn="dist" rtl="0">
            <a:defRPr sz="1000"/>
          </a:pPr>
          <a:r>
            <a:rPr lang="zh-TW" altLang="en-US" sz="1400" b="0" i="0" u="none" strike="noStrike" baseline="0">
              <a:solidFill>
                <a:srgbClr val="000000"/>
              </a:solidFill>
              <a:latin typeface="華康中黑體"/>
            </a:rPr>
            <a:t>年</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0" name="文字 1">
          <a:extLst>
            <a:ext uri="{FF2B5EF4-FFF2-40B4-BE49-F238E27FC236}">
              <a16:creationId xmlns:a16="http://schemas.microsoft.com/office/drawing/2014/main" id="{00000000-0008-0000-1500-00000A000000}"/>
            </a:ext>
          </a:extLst>
        </xdr:cNvPr>
        <xdr:cNvSpPr txBox="1">
          <a:spLocks noChangeArrowheads="1"/>
        </xdr:cNvSpPr>
      </xdr:nvSpPr>
      <xdr:spPr bwMode="auto">
        <a:xfrm>
          <a:off x="2374900" y="787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32004" anchor="ctr" upright="1"/>
        <a:lstStyle/>
        <a:p>
          <a:pPr algn="ctr" rtl="0">
            <a:defRPr sz="1000"/>
          </a:pPr>
          <a:r>
            <a:rPr lang="zh-TW" altLang="en-US" sz="1400" b="0" i="0" u="none" strike="noStrike" baseline="0">
              <a:solidFill>
                <a:srgbClr val="000000"/>
              </a:solidFill>
              <a:latin typeface="華康中黑體"/>
            </a:rPr>
            <a:t>無</a:t>
          </a:r>
        </a:p>
        <a:p>
          <a:pPr algn="ctr" rtl="0">
            <a:defRPr sz="1000"/>
          </a:pPr>
          <a:r>
            <a:rPr lang="zh-TW" altLang="en-US" sz="1400" b="0" i="0" u="none" strike="noStrike" baseline="0">
              <a:solidFill>
                <a:srgbClr val="000000"/>
              </a:solidFill>
              <a:latin typeface="華康中黑體"/>
            </a:rPr>
            <a:t>期</a:t>
          </a:r>
        </a:p>
        <a:p>
          <a:pPr algn="ctr" rtl="0">
            <a:defRPr sz="1000"/>
          </a:pPr>
          <a:r>
            <a:rPr lang="zh-TW" altLang="en-US" sz="1400" b="0" i="0" u="none" strike="noStrike" baseline="0">
              <a:solidFill>
                <a:srgbClr val="000000"/>
              </a:solidFill>
              <a:latin typeface="華康中黑體"/>
            </a:rPr>
            <a:t>徒</a:t>
          </a:r>
        </a:p>
        <a:p>
          <a:pPr algn="ctr" rtl="0">
            <a:defRPr sz="1000"/>
          </a:pPr>
          <a:r>
            <a:rPr lang="zh-TW" altLang="en-US" sz="1400" b="0" i="0" u="none" strike="noStrike" baseline="0">
              <a:solidFill>
                <a:srgbClr val="000000"/>
              </a:solidFill>
              <a:latin typeface="華康中黑體"/>
            </a:rPr>
            <a:t>刑</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1" name="文字 2">
          <a:extLst>
            <a:ext uri="{FF2B5EF4-FFF2-40B4-BE49-F238E27FC236}">
              <a16:creationId xmlns:a16="http://schemas.microsoft.com/office/drawing/2014/main" id="{00000000-0008-0000-1500-00000B000000}"/>
            </a:ext>
          </a:extLst>
        </xdr:cNvPr>
        <xdr:cNvSpPr txBox="1">
          <a:spLocks noChangeArrowheads="1"/>
        </xdr:cNvSpPr>
      </xdr:nvSpPr>
      <xdr:spPr bwMode="auto">
        <a:xfrm>
          <a:off x="2374900" y="787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二</a:t>
          </a:r>
        </a:p>
        <a:p>
          <a:pPr algn="ctr" rtl="0">
            <a:defRPr sz="1000"/>
          </a:pPr>
          <a:r>
            <a:rPr lang="zh-TW" altLang="en-US" sz="1400" b="0" i="0" u="none" strike="noStrike" baseline="0">
              <a:solidFill>
                <a:srgbClr val="000000"/>
              </a:solidFill>
              <a:latin typeface="華康中黑體"/>
            </a:rPr>
            <a:t>年</a:t>
          </a:r>
        </a:p>
        <a:p>
          <a:pPr algn="ctr" rtl="0">
            <a:defRPr sz="1000"/>
          </a:pPr>
          <a:r>
            <a:rPr lang="zh-TW" altLang="en-US" sz="1400" b="0" i="0" u="none" strike="noStrike" baseline="0">
              <a:solidFill>
                <a:srgbClr val="000000"/>
              </a:solidFill>
              <a:latin typeface="華康中黑體"/>
            </a:rPr>
            <a:t>未</a:t>
          </a:r>
        </a:p>
        <a:p>
          <a:pPr algn="ctr" rtl="0">
            <a:defRPr sz="1000"/>
          </a:pPr>
          <a:r>
            <a:rPr lang="zh-TW" altLang="en-US" sz="1400" b="0" i="0" u="none" strike="noStrike" baseline="0">
              <a:solidFill>
                <a:srgbClr val="000000"/>
              </a:solidFill>
              <a:latin typeface="華康中黑體"/>
            </a:rPr>
            <a:t>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2" name="文字 3">
          <a:extLst>
            <a:ext uri="{FF2B5EF4-FFF2-40B4-BE49-F238E27FC236}">
              <a16:creationId xmlns:a16="http://schemas.microsoft.com/office/drawing/2014/main" id="{00000000-0008-0000-1500-00000C000000}"/>
            </a:ext>
          </a:extLst>
        </xdr:cNvPr>
        <xdr:cNvSpPr txBox="1">
          <a:spLocks noChangeArrowheads="1"/>
        </xdr:cNvSpPr>
      </xdr:nvSpPr>
      <xdr:spPr bwMode="auto">
        <a:xfrm>
          <a:off x="2374900" y="787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二三</a:t>
          </a:r>
        </a:p>
        <a:p>
          <a:pPr algn="dist" rtl="0">
            <a:defRPr sz="1000"/>
          </a:pPr>
          <a:r>
            <a:rPr lang="zh-TW" altLang="en-US" sz="1400" b="0" i="0" u="none" strike="noStrike" baseline="0">
              <a:solidFill>
                <a:srgbClr val="000000"/>
              </a:solidFill>
              <a:latin typeface="華康中黑體"/>
            </a:rPr>
            <a:t>年年以未</a:t>
          </a:r>
        </a:p>
        <a:p>
          <a:pPr algn="dist"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3" name="文字 11">
          <a:extLst>
            <a:ext uri="{FF2B5EF4-FFF2-40B4-BE49-F238E27FC236}">
              <a16:creationId xmlns:a16="http://schemas.microsoft.com/office/drawing/2014/main" id="{00000000-0008-0000-1500-00000D000000}"/>
            </a:ext>
          </a:extLst>
        </xdr:cNvPr>
        <xdr:cNvSpPr txBox="1">
          <a:spLocks noChangeArrowheads="1"/>
        </xdr:cNvSpPr>
      </xdr:nvSpPr>
      <xdr:spPr bwMode="auto">
        <a:xfrm>
          <a:off x="2374900" y="787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三</a:t>
          </a:r>
        </a:p>
        <a:p>
          <a:pPr algn="dist" rtl="0">
            <a:defRPr sz="1000"/>
          </a:pPr>
          <a:r>
            <a:rPr lang="zh-TW" altLang="en-US" sz="1400" b="0" i="0" u="none" strike="noStrike" baseline="0">
              <a:solidFill>
                <a:srgbClr val="000000"/>
              </a:solidFill>
              <a:latin typeface="華康中黑體"/>
            </a:rPr>
            <a:t>年</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4" name="文字 12">
          <a:extLst>
            <a:ext uri="{FF2B5EF4-FFF2-40B4-BE49-F238E27FC236}">
              <a16:creationId xmlns:a16="http://schemas.microsoft.com/office/drawing/2014/main" id="{00000000-0008-0000-1500-00000E000000}"/>
            </a:ext>
          </a:extLst>
        </xdr:cNvPr>
        <xdr:cNvSpPr txBox="1">
          <a:spLocks noChangeArrowheads="1"/>
        </xdr:cNvSpPr>
      </xdr:nvSpPr>
      <xdr:spPr bwMode="auto">
        <a:xfrm>
          <a:off x="2374900" y="787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三五</a:t>
          </a:r>
        </a:p>
        <a:p>
          <a:pPr algn="dist" rtl="0">
            <a:defRPr sz="1000"/>
          </a:pPr>
          <a:r>
            <a:rPr lang="zh-TW" altLang="en-US" sz="1400" b="0" i="0" u="none" strike="noStrike" baseline="0">
              <a:solidFill>
                <a:srgbClr val="000000"/>
              </a:solidFill>
              <a:latin typeface="華康中黑體"/>
            </a:rPr>
            <a:t>年年</a:t>
          </a:r>
        </a:p>
        <a:p>
          <a:pPr algn="dist" rtl="0">
            <a:defRPr sz="1000"/>
          </a:pPr>
          <a:r>
            <a:rPr lang="zh-TW" altLang="en-US" sz="1400" b="0" i="0" u="none" strike="noStrike" baseline="0">
              <a:solidFill>
                <a:srgbClr val="000000"/>
              </a:solidFill>
              <a:latin typeface="華康中黑體"/>
            </a:rPr>
            <a:t>以未</a:t>
          </a:r>
        </a:p>
        <a:p>
          <a:pPr algn="dist"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5" name="文字 13">
          <a:extLst>
            <a:ext uri="{FF2B5EF4-FFF2-40B4-BE49-F238E27FC236}">
              <a16:creationId xmlns:a16="http://schemas.microsoft.com/office/drawing/2014/main" id="{00000000-0008-0000-1500-00000F000000}"/>
            </a:ext>
          </a:extLst>
        </xdr:cNvPr>
        <xdr:cNvSpPr txBox="1">
          <a:spLocks noChangeArrowheads="1"/>
        </xdr:cNvSpPr>
      </xdr:nvSpPr>
      <xdr:spPr bwMode="auto">
        <a:xfrm>
          <a:off x="2374900" y="787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五七</a:t>
          </a:r>
        </a:p>
        <a:p>
          <a:pPr algn="ctr" rtl="0">
            <a:defRPr sz="1000"/>
          </a:pPr>
          <a:r>
            <a:rPr lang="zh-TW" altLang="en-US" sz="1400" b="0" i="0" u="none" strike="noStrike" baseline="0">
              <a:solidFill>
                <a:srgbClr val="000000"/>
              </a:solidFill>
              <a:latin typeface="華康中黑體"/>
            </a:rPr>
            <a:t>年年</a:t>
          </a:r>
        </a:p>
        <a:p>
          <a:pPr algn="ctr" rtl="0">
            <a:defRPr sz="1000"/>
          </a:pPr>
          <a:r>
            <a:rPr lang="zh-TW" altLang="en-US" sz="1400" b="0" i="0" u="none" strike="noStrike" baseline="0">
              <a:solidFill>
                <a:srgbClr val="000000"/>
              </a:solidFill>
              <a:latin typeface="華康中黑體"/>
            </a:rPr>
            <a:t>以未</a:t>
          </a:r>
        </a:p>
        <a:p>
          <a:pPr algn="ctr"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6" name="文字 14">
          <a:extLst>
            <a:ext uri="{FF2B5EF4-FFF2-40B4-BE49-F238E27FC236}">
              <a16:creationId xmlns:a16="http://schemas.microsoft.com/office/drawing/2014/main" id="{00000000-0008-0000-1500-000010000000}"/>
            </a:ext>
          </a:extLst>
        </xdr:cNvPr>
        <xdr:cNvSpPr txBox="1">
          <a:spLocks noChangeArrowheads="1"/>
        </xdr:cNvSpPr>
      </xdr:nvSpPr>
      <xdr:spPr bwMode="auto">
        <a:xfrm>
          <a:off x="2374900" y="787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七十</a:t>
          </a:r>
        </a:p>
        <a:p>
          <a:pPr algn="ctr" rtl="0">
            <a:defRPr sz="1000"/>
          </a:pPr>
          <a:r>
            <a:rPr lang="zh-TW" altLang="en-US" sz="1400" b="0" i="0" u="none" strike="noStrike" baseline="0">
              <a:solidFill>
                <a:srgbClr val="000000"/>
              </a:solidFill>
              <a:latin typeface="華康中黑體"/>
            </a:rPr>
            <a:t>年年</a:t>
          </a:r>
        </a:p>
        <a:p>
          <a:pPr algn="ctr" rtl="0">
            <a:defRPr sz="1000"/>
          </a:pPr>
          <a:r>
            <a:rPr lang="zh-TW" altLang="en-US" sz="1400" b="0" i="0" u="none" strike="noStrike" baseline="0">
              <a:solidFill>
                <a:srgbClr val="000000"/>
              </a:solidFill>
              <a:latin typeface="華康中黑體"/>
            </a:rPr>
            <a:t>以未</a:t>
          </a:r>
        </a:p>
        <a:p>
          <a:pPr algn="ctr"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7" name="文字 16">
          <a:extLst>
            <a:ext uri="{FF2B5EF4-FFF2-40B4-BE49-F238E27FC236}">
              <a16:creationId xmlns:a16="http://schemas.microsoft.com/office/drawing/2014/main" id="{00000000-0008-0000-1500-000011000000}"/>
            </a:ext>
          </a:extLst>
        </xdr:cNvPr>
        <xdr:cNvSpPr txBox="1">
          <a:spLocks noChangeArrowheads="1"/>
        </xdr:cNvSpPr>
      </xdr:nvSpPr>
      <xdr:spPr bwMode="auto">
        <a:xfrm>
          <a:off x="2374900" y="787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逾</a:t>
          </a:r>
        </a:p>
        <a:p>
          <a:pPr algn="dist" rtl="0">
            <a:defRPr sz="1000"/>
          </a:pPr>
          <a:r>
            <a:rPr lang="zh-TW" altLang="en-US" sz="1400" b="0" i="0" u="none" strike="noStrike" baseline="0">
              <a:solidFill>
                <a:srgbClr val="000000"/>
              </a:solidFill>
              <a:latin typeface="華康中黑體"/>
            </a:rPr>
            <a:t>十</a:t>
          </a:r>
        </a:p>
        <a:p>
          <a:pPr algn="dist" rtl="0">
            <a:defRPr sz="1000"/>
          </a:pPr>
          <a:r>
            <a:rPr lang="zh-TW" altLang="en-US" sz="1400" b="0" i="0" u="none" strike="noStrike" baseline="0">
              <a:solidFill>
                <a:srgbClr val="000000"/>
              </a:solidFill>
              <a:latin typeface="華康中黑體"/>
            </a:rPr>
            <a:t>五</a:t>
          </a:r>
        </a:p>
        <a:p>
          <a:pPr algn="dist" rtl="0">
            <a:defRPr sz="1000"/>
          </a:pPr>
          <a:r>
            <a:rPr lang="zh-TW" altLang="en-US" sz="1400" b="0" i="0" u="none" strike="noStrike" baseline="0">
              <a:solidFill>
                <a:srgbClr val="000000"/>
              </a:solidFill>
              <a:latin typeface="華康中黑體"/>
            </a:rPr>
            <a:t>年</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66"/>
  <sheetViews>
    <sheetView showGridLines="0" tabSelected="1" workbookViewId="0">
      <selection activeCell="K4" sqref="K4"/>
    </sheetView>
  </sheetViews>
  <sheetFormatPr defaultRowHeight="15.75"/>
  <cols>
    <col min="1" max="12" width="9" style="852"/>
    <col min="13" max="13" width="12.625" style="852" bestFit="1" customWidth="1"/>
    <col min="14" max="16384" width="9" style="852"/>
  </cols>
  <sheetData>
    <row r="1" spans="1:12" ht="33" customHeight="1">
      <c r="A1" s="864" t="s">
        <v>971</v>
      </c>
      <c r="B1" s="864"/>
      <c r="C1" s="864"/>
      <c r="D1" s="864"/>
      <c r="E1" s="864"/>
      <c r="F1" s="864"/>
      <c r="G1" s="864"/>
      <c r="H1" s="864"/>
      <c r="I1" s="854"/>
      <c r="J1" s="854"/>
      <c r="K1" s="854"/>
      <c r="L1" s="854"/>
    </row>
    <row r="2" spans="1:12" ht="20.100000000000001" customHeight="1">
      <c r="A2" s="865" t="s">
        <v>976</v>
      </c>
      <c r="B2" s="865"/>
      <c r="C2" s="865"/>
      <c r="D2" s="865"/>
      <c r="E2" s="865"/>
      <c r="F2" s="865"/>
      <c r="G2" s="859"/>
      <c r="H2" s="859"/>
      <c r="I2" s="855"/>
      <c r="J2" s="855"/>
      <c r="K2" s="855"/>
      <c r="L2" s="855"/>
    </row>
    <row r="3" spans="1:12" ht="20.100000000000001" customHeight="1">
      <c r="A3" s="865" t="s">
        <v>977</v>
      </c>
      <c r="B3" s="865"/>
      <c r="C3" s="865"/>
      <c r="D3" s="865"/>
      <c r="E3" s="865"/>
      <c r="F3" s="859"/>
      <c r="G3" s="859"/>
      <c r="H3" s="859"/>
      <c r="I3" s="855"/>
      <c r="J3" s="855"/>
      <c r="K3" s="855"/>
      <c r="L3" s="855"/>
    </row>
    <row r="4" spans="1:12" ht="20.100000000000001" customHeight="1">
      <c r="A4" s="865" t="s">
        <v>978</v>
      </c>
      <c r="B4" s="865"/>
      <c r="C4" s="865"/>
      <c r="D4" s="865"/>
      <c r="E4" s="865"/>
      <c r="F4" s="865"/>
      <c r="G4" s="859"/>
      <c r="H4" s="859"/>
      <c r="I4" s="855"/>
      <c r="J4" s="855"/>
      <c r="K4" s="855"/>
      <c r="L4" s="855"/>
    </row>
    <row r="5" spans="1:12" ht="20.100000000000001" customHeight="1">
      <c r="A5" s="865" t="s">
        <v>979</v>
      </c>
      <c r="B5" s="865"/>
      <c r="C5" s="865"/>
      <c r="D5" s="865"/>
      <c r="E5" s="865"/>
      <c r="F5" s="865"/>
      <c r="G5" s="859"/>
      <c r="H5" s="859"/>
      <c r="I5" s="855"/>
      <c r="J5" s="855"/>
      <c r="K5" s="855"/>
      <c r="L5" s="855"/>
    </row>
    <row r="6" spans="1:12" ht="20.100000000000001" customHeight="1">
      <c r="A6" s="863" t="s">
        <v>980</v>
      </c>
      <c r="B6" s="863"/>
      <c r="C6" s="863"/>
      <c r="D6" s="863"/>
      <c r="E6" s="863"/>
      <c r="F6" s="863"/>
      <c r="G6" s="860"/>
      <c r="H6" s="860"/>
      <c r="I6" s="856"/>
      <c r="J6" s="856"/>
      <c r="K6" s="856"/>
      <c r="L6" s="856"/>
    </row>
    <row r="7" spans="1:12" ht="20.100000000000001" customHeight="1">
      <c r="A7" s="863" t="s">
        <v>981</v>
      </c>
      <c r="B7" s="863"/>
      <c r="C7" s="863"/>
      <c r="D7" s="863"/>
      <c r="E7" s="863"/>
      <c r="F7" s="863"/>
      <c r="G7" s="860"/>
      <c r="H7" s="860"/>
      <c r="I7" s="856"/>
      <c r="J7" s="856"/>
      <c r="K7" s="856"/>
      <c r="L7" s="856"/>
    </row>
    <row r="8" spans="1:12" ht="20.100000000000001" customHeight="1">
      <c r="A8" s="863" t="s">
        <v>982</v>
      </c>
      <c r="B8" s="863"/>
      <c r="C8" s="863"/>
      <c r="D8" s="863"/>
      <c r="E8" s="863"/>
      <c r="F8" s="860"/>
      <c r="G8" s="860"/>
      <c r="H8" s="860"/>
      <c r="I8" s="856"/>
      <c r="J8" s="856"/>
      <c r="K8" s="856"/>
      <c r="L8" s="856"/>
    </row>
    <row r="9" spans="1:12" ht="20.100000000000001" customHeight="1">
      <c r="A9" s="863" t="s">
        <v>983</v>
      </c>
      <c r="B9" s="863"/>
      <c r="C9" s="863"/>
      <c r="D9" s="863"/>
      <c r="E9" s="863"/>
      <c r="F9" s="863"/>
      <c r="G9" s="860"/>
      <c r="H9" s="860"/>
      <c r="I9" s="856"/>
      <c r="J9" s="856"/>
      <c r="K9" s="856"/>
      <c r="L9" s="856"/>
    </row>
    <row r="10" spans="1:12" ht="20.100000000000001" customHeight="1">
      <c r="A10" s="863" t="s">
        <v>984</v>
      </c>
      <c r="B10" s="863"/>
      <c r="C10" s="863"/>
      <c r="D10" s="863"/>
      <c r="E10" s="863"/>
      <c r="F10" s="863"/>
      <c r="G10" s="863"/>
      <c r="H10" s="860"/>
      <c r="I10" s="856"/>
      <c r="J10" s="856"/>
      <c r="K10" s="856"/>
      <c r="L10" s="856"/>
    </row>
    <row r="11" spans="1:12" ht="20.100000000000001" customHeight="1">
      <c r="A11" s="863" t="s">
        <v>985</v>
      </c>
      <c r="B11" s="863"/>
      <c r="C11" s="863"/>
      <c r="D11" s="863"/>
      <c r="E11" s="863"/>
      <c r="F11" s="863"/>
      <c r="G11" s="863"/>
      <c r="H11" s="860"/>
      <c r="I11" s="856"/>
      <c r="J11" s="856"/>
      <c r="K11" s="856"/>
      <c r="L11" s="856"/>
    </row>
    <row r="12" spans="1:12" ht="20.100000000000001" customHeight="1">
      <c r="A12" s="863" t="s">
        <v>986</v>
      </c>
      <c r="B12" s="863"/>
      <c r="C12" s="863"/>
      <c r="D12" s="863"/>
      <c r="E12" s="863"/>
      <c r="F12" s="863"/>
      <c r="G12" s="863"/>
      <c r="H12" s="860"/>
      <c r="I12" s="856"/>
      <c r="J12" s="856"/>
      <c r="K12" s="856"/>
      <c r="L12" s="856"/>
    </row>
    <row r="13" spans="1:12" ht="20.100000000000001" customHeight="1">
      <c r="A13" s="863" t="s">
        <v>987</v>
      </c>
      <c r="B13" s="863"/>
      <c r="C13" s="863"/>
      <c r="D13" s="863"/>
      <c r="E13" s="863"/>
      <c r="F13" s="863"/>
      <c r="G13" s="863"/>
      <c r="H13" s="863"/>
      <c r="I13" s="856"/>
      <c r="J13" s="856"/>
      <c r="K13" s="856"/>
      <c r="L13" s="856"/>
    </row>
    <row r="14" spans="1:12" ht="20.100000000000001" customHeight="1">
      <c r="A14" s="863" t="s">
        <v>988</v>
      </c>
      <c r="B14" s="863"/>
      <c r="C14" s="863"/>
      <c r="D14" s="863"/>
      <c r="E14" s="863"/>
      <c r="F14" s="863"/>
      <c r="G14" s="863"/>
      <c r="H14" s="863"/>
      <c r="I14" s="856"/>
      <c r="J14" s="856"/>
      <c r="K14" s="856"/>
      <c r="L14" s="856"/>
    </row>
    <row r="15" spans="1:12" ht="20.100000000000001" customHeight="1">
      <c r="A15" s="863" t="s">
        <v>989</v>
      </c>
      <c r="B15" s="863"/>
      <c r="C15" s="863"/>
      <c r="D15" s="863"/>
      <c r="E15" s="863"/>
      <c r="F15" s="863"/>
      <c r="G15" s="861"/>
      <c r="H15" s="860"/>
      <c r="I15" s="856"/>
      <c r="J15" s="856"/>
      <c r="K15" s="856"/>
      <c r="L15" s="856"/>
    </row>
    <row r="16" spans="1:12" ht="20.100000000000001" customHeight="1">
      <c r="A16" s="863" t="s">
        <v>990</v>
      </c>
      <c r="B16" s="863"/>
      <c r="C16" s="863"/>
      <c r="D16" s="863"/>
      <c r="E16" s="863"/>
      <c r="F16" s="863"/>
      <c r="G16" s="860"/>
      <c r="H16" s="860"/>
      <c r="I16" s="856"/>
      <c r="J16" s="856"/>
      <c r="K16" s="856"/>
      <c r="L16" s="856"/>
    </row>
    <row r="17" spans="1:12" ht="20.100000000000001" customHeight="1">
      <c r="A17" s="863" t="s">
        <v>991</v>
      </c>
      <c r="B17" s="863"/>
      <c r="C17" s="863"/>
      <c r="D17" s="863"/>
      <c r="E17" s="863"/>
      <c r="F17" s="863"/>
      <c r="G17" s="863"/>
      <c r="H17" s="863"/>
      <c r="I17" s="856"/>
      <c r="J17" s="856"/>
      <c r="K17" s="856"/>
      <c r="L17" s="856"/>
    </row>
    <row r="18" spans="1:12" ht="20.100000000000001" customHeight="1">
      <c r="A18" s="863" t="s">
        <v>992</v>
      </c>
      <c r="B18" s="863"/>
      <c r="C18" s="863"/>
      <c r="D18" s="863"/>
      <c r="E18" s="863"/>
      <c r="F18" s="863"/>
      <c r="G18" s="860"/>
      <c r="H18" s="860"/>
      <c r="I18" s="856"/>
      <c r="J18" s="856"/>
      <c r="K18" s="856"/>
      <c r="L18" s="856"/>
    </row>
    <row r="19" spans="1:12" ht="20.100000000000001" customHeight="1">
      <c r="A19" s="863" t="s">
        <v>993</v>
      </c>
      <c r="B19" s="863"/>
      <c r="C19" s="863"/>
      <c r="D19" s="863"/>
      <c r="E19" s="863"/>
      <c r="F19" s="863"/>
      <c r="G19" s="863"/>
      <c r="H19" s="860"/>
      <c r="I19" s="856"/>
      <c r="J19" s="856"/>
      <c r="K19" s="856"/>
      <c r="L19" s="856"/>
    </row>
    <row r="20" spans="1:12" ht="20.100000000000001" customHeight="1">
      <c r="A20" s="863" t="s">
        <v>994</v>
      </c>
      <c r="B20" s="863"/>
      <c r="C20" s="863"/>
      <c r="D20" s="863"/>
      <c r="E20" s="863"/>
      <c r="F20" s="860"/>
      <c r="G20" s="860"/>
      <c r="H20" s="860"/>
      <c r="I20" s="856"/>
      <c r="J20" s="856"/>
      <c r="K20" s="856"/>
      <c r="L20" s="856"/>
    </row>
    <row r="21" spans="1:12" ht="20.100000000000001" customHeight="1">
      <c r="A21" s="863" t="s">
        <v>995</v>
      </c>
      <c r="B21" s="863"/>
      <c r="C21" s="863"/>
      <c r="D21" s="863"/>
      <c r="E21" s="863"/>
      <c r="F21" s="863"/>
      <c r="G21" s="860"/>
      <c r="H21" s="860"/>
      <c r="I21" s="856"/>
      <c r="J21" s="856"/>
      <c r="K21" s="856"/>
      <c r="L21" s="856"/>
    </row>
    <row r="22" spans="1:12" ht="20.100000000000001" customHeight="1">
      <c r="A22" s="863" t="s">
        <v>996</v>
      </c>
      <c r="B22" s="863"/>
      <c r="C22" s="863"/>
      <c r="D22" s="863"/>
      <c r="E22" s="863"/>
      <c r="F22" s="863"/>
      <c r="G22" s="860"/>
      <c r="H22" s="860"/>
      <c r="I22" s="856"/>
      <c r="J22" s="856"/>
      <c r="K22" s="856"/>
      <c r="L22" s="856"/>
    </row>
    <row r="23" spans="1:12" ht="20.100000000000001" customHeight="1">
      <c r="A23" s="863" t="s">
        <v>997</v>
      </c>
      <c r="B23" s="863"/>
      <c r="C23" s="863"/>
      <c r="D23" s="863"/>
      <c r="E23" s="863"/>
      <c r="F23" s="863"/>
      <c r="G23" s="860"/>
      <c r="H23" s="860"/>
      <c r="I23" s="856"/>
      <c r="J23" s="856"/>
      <c r="K23" s="856"/>
      <c r="L23" s="856"/>
    </row>
    <row r="24" spans="1:12" ht="20.100000000000001" customHeight="1">
      <c r="A24" s="863" t="s">
        <v>998</v>
      </c>
      <c r="B24" s="863"/>
      <c r="C24" s="863"/>
      <c r="D24" s="863"/>
      <c r="E24" s="863"/>
      <c r="F24" s="863"/>
      <c r="G24" s="863"/>
      <c r="H24" s="860"/>
      <c r="I24" s="856"/>
      <c r="J24" s="856"/>
      <c r="K24" s="856"/>
      <c r="L24" s="856"/>
    </row>
    <row r="25" spans="1:12" ht="20.100000000000001" customHeight="1">
      <c r="A25" s="865" t="s">
        <v>999</v>
      </c>
      <c r="B25" s="865"/>
      <c r="C25" s="865"/>
      <c r="D25" s="865"/>
      <c r="E25" s="865"/>
      <c r="F25" s="865"/>
      <c r="G25" s="865"/>
      <c r="H25" s="865"/>
      <c r="I25" s="855"/>
      <c r="J25" s="855"/>
      <c r="K25" s="855"/>
      <c r="L25" s="855"/>
    </row>
    <row r="26" spans="1:12" ht="20.100000000000001" customHeight="1">
      <c r="A26" s="863" t="s">
        <v>1000</v>
      </c>
      <c r="B26" s="863"/>
      <c r="C26" s="863"/>
      <c r="D26" s="863"/>
      <c r="E26" s="863"/>
      <c r="F26" s="863"/>
      <c r="G26" s="860"/>
      <c r="H26" s="860"/>
      <c r="I26" s="856"/>
      <c r="J26" s="856"/>
      <c r="K26" s="856"/>
      <c r="L26" s="856"/>
    </row>
    <row r="27" spans="1:12" ht="20.100000000000001" customHeight="1">
      <c r="A27" s="863" t="s">
        <v>1001</v>
      </c>
      <c r="B27" s="863"/>
      <c r="C27" s="863"/>
      <c r="D27" s="863"/>
      <c r="E27" s="863"/>
      <c r="F27" s="863"/>
      <c r="G27" s="863"/>
      <c r="H27" s="861"/>
      <c r="I27" s="856"/>
      <c r="J27" s="856"/>
      <c r="K27" s="856"/>
      <c r="L27" s="856"/>
    </row>
    <row r="28" spans="1:12" ht="20.100000000000001" customHeight="1">
      <c r="A28" s="863" t="s">
        <v>1002</v>
      </c>
      <c r="B28" s="863"/>
      <c r="C28" s="863"/>
      <c r="D28" s="863"/>
      <c r="E28" s="863"/>
      <c r="F28" s="863"/>
      <c r="G28" s="860"/>
      <c r="H28" s="860"/>
      <c r="I28" s="856"/>
      <c r="J28" s="856"/>
      <c r="K28" s="856"/>
      <c r="L28" s="856"/>
    </row>
    <row r="29" spans="1:12" ht="20.100000000000001" customHeight="1">
      <c r="A29" s="866" t="s">
        <v>974</v>
      </c>
      <c r="B29" s="866"/>
      <c r="C29" s="866"/>
      <c r="D29" s="866"/>
      <c r="E29" s="866"/>
      <c r="F29" s="866"/>
      <c r="G29" s="866"/>
      <c r="H29" s="862"/>
      <c r="I29" s="857"/>
      <c r="J29" s="857"/>
      <c r="K29" s="857"/>
      <c r="L29" s="857"/>
    </row>
    <row r="30" spans="1:12" ht="20.100000000000001" customHeight="1">
      <c r="A30" s="866" t="s">
        <v>975</v>
      </c>
      <c r="B30" s="866"/>
      <c r="C30" s="866"/>
      <c r="D30" s="866"/>
      <c r="E30" s="866"/>
      <c r="F30" s="866"/>
      <c r="G30" s="866"/>
      <c r="H30" s="862"/>
      <c r="I30" s="857"/>
      <c r="J30" s="857"/>
      <c r="K30" s="857"/>
      <c r="L30" s="857"/>
    </row>
    <row r="31" spans="1:12" ht="20.100000000000001" customHeight="1">
      <c r="A31" s="863" t="s">
        <v>1003</v>
      </c>
      <c r="B31" s="863"/>
      <c r="C31" s="863"/>
      <c r="D31" s="863"/>
      <c r="E31" s="863"/>
      <c r="F31" s="863"/>
      <c r="G31" s="863"/>
      <c r="H31" s="860"/>
      <c r="I31" s="856"/>
      <c r="J31" s="856"/>
      <c r="K31" s="856"/>
      <c r="L31" s="856"/>
    </row>
    <row r="32" spans="1:12" ht="20.100000000000001" customHeight="1">
      <c r="A32" s="865" t="s">
        <v>1004</v>
      </c>
      <c r="B32" s="865"/>
      <c r="C32" s="865"/>
      <c r="D32" s="865"/>
      <c r="E32" s="865"/>
      <c r="F32" s="865"/>
      <c r="G32" s="865"/>
      <c r="H32" s="859"/>
      <c r="I32" s="855"/>
      <c r="J32" s="855"/>
      <c r="K32" s="855"/>
      <c r="L32" s="855"/>
    </row>
    <row r="33" spans="1:12" ht="20.100000000000001" customHeight="1">
      <c r="A33" s="863" t="s">
        <v>1005</v>
      </c>
      <c r="B33" s="863"/>
      <c r="C33" s="863"/>
      <c r="D33" s="863"/>
      <c r="E33" s="863"/>
      <c r="F33" s="861"/>
      <c r="G33" s="860"/>
      <c r="H33" s="861"/>
      <c r="I33" s="856"/>
      <c r="J33" s="856"/>
      <c r="K33" s="856"/>
      <c r="L33" s="856"/>
    </row>
    <row r="34" spans="1:12" ht="20.100000000000001" customHeight="1">
      <c r="A34" s="863" t="s">
        <v>1006</v>
      </c>
      <c r="B34" s="863"/>
      <c r="C34" s="863"/>
      <c r="D34" s="863"/>
      <c r="E34" s="863"/>
      <c r="F34" s="863"/>
      <c r="G34" s="863"/>
      <c r="H34" s="863"/>
      <c r="I34" s="856"/>
      <c r="J34" s="856"/>
      <c r="K34" s="856"/>
      <c r="L34" s="856"/>
    </row>
    <row r="35" spans="1:12" ht="20.100000000000001" customHeight="1">
      <c r="A35" s="863" t="s">
        <v>1007</v>
      </c>
      <c r="B35" s="863"/>
      <c r="C35" s="863"/>
      <c r="D35" s="863"/>
      <c r="E35" s="863"/>
      <c r="F35" s="863"/>
      <c r="G35" s="863"/>
      <c r="H35" s="863"/>
      <c r="I35" s="856"/>
      <c r="J35" s="856"/>
      <c r="K35" s="856"/>
      <c r="L35" s="856"/>
    </row>
    <row r="36" spans="1:12" ht="20.100000000000001" customHeight="1">
      <c r="A36" s="863" t="s">
        <v>1008</v>
      </c>
      <c r="B36" s="863"/>
      <c r="C36" s="863"/>
      <c r="D36" s="863"/>
      <c r="E36" s="863"/>
      <c r="F36" s="863"/>
      <c r="G36" s="863"/>
      <c r="H36" s="863"/>
      <c r="I36" s="858"/>
      <c r="J36" s="856"/>
      <c r="K36" s="856"/>
      <c r="L36" s="856"/>
    </row>
    <row r="37" spans="1:12" ht="20.100000000000001" customHeight="1">
      <c r="A37" s="863" t="s">
        <v>1009</v>
      </c>
      <c r="B37" s="863"/>
      <c r="C37" s="863"/>
      <c r="D37" s="863"/>
      <c r="E37" s="863"/>
      <c r="F37" s="860"/>
      <c r="G37" s="860"/>
      <c r="H37" s="860"/>
      <c r="I37" s="856"/>
      <c r="J37" s="856"/>
      <c r="K37" s="856"/>
      <c r="L37" s="856"/>
    </row>
    <row r="38" spans="1:12" ht="20.100000000000001" customHeight="1">
      <c r="A38" s="863" t="s">
        <v>1010</v>
      </c>
      <c r="B38" s="863"/>
      <c r="C38" s="863"/>
      <c r="D38" s="863"/>
      <c r="E38" s="863"/>
      <c r="F38" s="860"/>
      <c r="G38" s="860"/>
      <c r="H38" s="860"/>
      <c r="I38" s="856"/>
      <c r="J38" s="856"/>
      <c r="K38" s="856"/>
      <c r="L38" s="856"/>
    </row>
    <row r="39" spans="1:12" ht="20.100000000000001" customHeight="1">
      <c r="A39" s="863" t="s">
        <v>1011</v>
      </c>
      <c r="B39" s="863"/>
      <c r="C39" s="863"/>
      <c r="D39" s="863"/>
      <c r="E39" s="863"/>
      <c r="F39" s="860"/>
      <c r="G39" s="860"/>
      <c r="H39" s="860"/>
      <c r="I39" s="856"/>
      <c r="J39" s="856"/>
      <c r="K39" s="856"/>
      <c r="L39" s="856"/>
    </row>
    <row r="40" spans="1:12" ht="20.100000000000001" customHeight="1">
      <c r="A40" s="863" t="s">
        <v>1012</v>
      </c>
      <c r="B40" s="863"/>
      <c r="C40" s="863"/>
      <c r="D40" s="863"/>
      <c r="E40" s="863"/>
      <c r="F40" s="860"/>
      <c r="G40" s="860"/>
      <c r="H40" s="860"/>
      <c r="I40" s="856"/>
      <c r="J40" s="856"/>
      <c r="K40" s="856"/>
      <c r="L40" s="856"/>
    </row>
    <row r="41" spans="1:12" ht="20.100000000000001" customHeight="1">
      <c r="A41" s="863" t="s">
        <v>1013</v>
      </c>
      <c r="B41" s="863"/>
      <c r="C41" s="863"/>
      <c r="D41" s="863"/>
      <c r="E41" s="863"/>
      <c r="F41" s="860"/>
      <c r="G41" s="860"/>
      <c r="H41" s="860"/>
      <c r="I41" s="856"/>
      <c r="J41" s="856"/>
      <c r="K41" s="856"/>
      <c r="L41" s="856"/>
    </row>
    <row r="42" spans="1:12" ht="20.100000000000001" customHeight="1">
      <c r="A42" s="863" t="s">
        <v>1014</v>
      </c>
      <c r="B42" s="863"/>
      <c r="C42" s="863"/>
      <c r="D42" s="863"/>
      <c r="E42" s="863"/>
      <c r="F42" s="860"/>
      <c r="G42" s="860"/>
      <c r="H42" s="860"/>
      <c r="I42" s="856"/>
      <c r="J42" s="856"/>
      <c r="K42" s="856"/>
      <c r="L42" s="856"/>
    </row>
    <row r="43" spans="1:12" ht="20.100000000000001" customHeight="1">
      <c r="A43" s="863" t="s">
        <v>1015</v>
      </c>
      <c r="B43" s="863"/>
      <c r="C43" s="863"/>
      <c r="D43" s="863"/>
      <c r="E43" s="863"/>
      <c r="F43" s="863"/>
      <c r="G43" s="860"/>
      <c r="H43" s="860"/>
      <c r="I43" s="856"/>
      <c r="J43" s="856"/>
      <c r="K43" s="856"/>
      <c r="L43" s="856"/>
    </row>
    <row r="44" spans="1:12" ht="20.100000000000001" customHeight="1">
      <c r="A44" s="863" t="s">
        <v>1016</v>
      </c>
      <c r="B44" s="863"/>
      <c r="C44" s="863"/>
      <c r="D44" s="863"/>
      <c r="E44" s="863"/>
      <c r="F44" s="863"/>
      <c r="G44" s="863"/>
      <c r="H44" s="860"/>
      <c r="I44" s="856"/>
      <c r="J44" s="856"/>
      <c r="K44" s="856"/>
      <c r="L44" s="856"/>
    </row>
    <row r="45" spans="1:12" ht="20.100000000000001" customHeight="1">
      <c r="A45" s="863" t="s">
        <v>1017</v>
      </c>
      <c r="B45" s="863"/>
      <c r="C45" s="863"/>
      <c r="D45" s="863"/>
      <c r="E45" s="860"/>
      <c r="F45" s="860"/>
      <c r="G45" s="860"/>
      <c r="H45" s="860"/>
      <c r="I45" s="856"/>
      <c r="J45" s="856"/>
      <c r="K45" s="856"/>
      <c r="L45" s="856"/>
    </row>
    <row r="46" spans="1:12" ht="20.100000000000001" customHeight="1">
      <c r="A46" s="863" t="s">
        <v>1018</v>
      </c>
      <c r="B46" s="863"/>
      <c r="C46" s="863"/>
      <c r="D46" s="863"/>
      <c r="E46" s="860"/>
      <c r="F46" s="860"/>
      <c r="G46" s="860"/>
      <c r="H46" s="860"/>
      <c r="I46" s="856"/>
      <c r="J46" s="856"/>
      <c r="K46" s="856"/>
      <c r="L46" s="856"/>
    </row>
    <row r="47" spans="1:12" ht="20.100000000000001" customHeight="1">
      <c r="A47" s="863" t="s">
        <v>1019</v>
      </c>
      <c r="B47" s="863"/>
      <c r="C47" s="863"/>
      <c r="D47" s="863"/>
      <c r="E47" s="863"/>
      <c r="F47" s="861"/>
      <c r="G47" s="860"/>
      <c r="H47" s="860"/>
      <c r="I47" s="856"/>
      <c r="J47" s="856"/>
      <c r="K47" s="856"/>
      <c r="L47" s="856"/>
    </row>
    <row r="48" spans="1:12" ht="20.100000000000001" customHeight="1">
      <c r="A48" s="863" t="s">
        <v>1020</v>
      </c>
      <c r="B48" s="863"/>
      <c r="C48" s="863"/>
      <c r="D48" s="863"/>
      <c r="E48" s="863"/>
      <c r="F48" s="860"/>
      <c r="G48" s="860"/>
      <c r="H48" s="860"/>
      <c r="I48" s="856"/>
      <c r="J48" s="856"/>
      <c r="K48" s="856"/>
      <c r="L48" s="856"/>
    </row>
    <row r="49" spans="1:12" ht="20.100000000000001" customHeight="1">
      <c r="A49" s="863" t="s">
        <v>1021</v>
      </c>
      <c r="B49" s="863"/>
      <c r="C49" s="863"/>
      <c r="D49" s="863"/>
      <c r="E49" s="863"/>
      <c r="F49" s="860"/>
      <c r="G49" s="860"/>
      <c r="H49" s="860"/>
      <c r="I49" s="856"/>
      <c r="J49" s="856"/>
      <c r="K49" s="856"/>
      <c r="L49" s="856"/>
    </row>
    <row r="50" spans="1:12" ht="20.100000000000001" customHeight="1">
      <c r="A50" s="863" t="s">
        <v>1022</v>
      </c>
      <c r="B50" s="863"/>
      <c r="C50" s="863"/>
      <c r="D50" s="863"/>
      <c r="E50" s="860"/>
      <c r="F50" s="860"/>
      <c r="G50" s="860"/>
      <c r="H50" s="860"/>
      <c r="I50" s="856"/>
      <c r="J50" s="856"/>
      <c r="K50" s="856"/>
      <c r="L50" s="856"/>
    </row>
    <row r="51" spans="1:12" ht="20.100000000000001" customHeight="1">
      <c r="A51" s="863" t="s">
        <v>1023</v>
      </c>
      <c r="B51" s="863"/>
      <c r="C51" s="863"/>
      <c r="D51" s="863"/>
      <c r="E51" s="863"/>
      <c r="F51" s="860"/>
      <c r="G51" s="860"/>
      <c r="H51" s="860"/>
      <c r="I51" s="856"/>
      <c r="J51" s="856"/>
      <c r="K51" s="856"/>
      <c r="L51" s="856"/>
    </row>
    <row r="52" spans="1:12" ht="20.100000000000001" customHeight="1">
      <c r="A52" s="863" t="s">
        <v>1024</v>
      </c>
      <c r="B52" s="863"/>
      <c r="C52" s="863"/>
      <c r="D52" s="863"/>
      <c r="E52" s="860"/>
      <c r="F52" s="860"/>
      <c r="G52" s="860"/>
      <c r="H52" s="860"/>
      <c r="I52" s="856"/>
      <c r="J52" s="856"/>
      <c r="K52" s="856"/>
      <c r="L52" s="856"/>
    </row>
    <row r="53" spans="1:12" ht="20.100000000000001" customHeight="1">
      <c r="A53" s="863" t="s">
        <v>1025</v>
      </c>
      <c r="B53" s="863"/>
      <c r="C53" s="863"/>
      <c r="D53" s="863"/>
      <c r="E53" s="863"/>
      <c r="F53" s="861"/>
      <c r="G53" s="860"/>
      <c r="H53" s="860"/>
      <c r="I53" s="856"/>
      <c r="J53" s="856"/>
      <c r="K53" s="856"/>
      <c r="L53" s="856"/>
    </row>
    <row r="54" spans="1:12" ht="20.100000000000001" customHeight="1">
      <c r="A54" s="863" t="s">
        <v>1026</v>
      </c>
      <c r="B54" s="863"/>
      <c r="C54" s="863"/>
      <c r="D54" s="863"/>
      <c r="E54" s="863"/>
      <c r="F54" s="860"/>
      <c r="G54" s="860"/>
      <c r="H54" s="860"/>
      <c r="I54" s="856"/>
      <c r="J54" s="856"/>
      <c r="K54" s="856"/>
      <c r="L54" s="856"/>
    </row>
    <row r="55" spans="1:12" ht="20.100000000000001" customHeight="1">
      <c r="A55" s="863" t="s">
        <v>1027</v>
      </c>
      <c r="B55" s="863"/>
      <c r="C55" s="863"/>
      <c r="D55" s="863"/>
      <c r="E55" s="863"/>
      <c r="F55" s="860"/>
      <c r="G55" s="860"/>
      <c r="H55" s="860"/>
      <c r="I55" s="856"/>
      <c r="J55" s="856"/>
      <c r="K55" s="856"/>
      <c r="L55" s="856"/>
    </row>
    <row r="56" spans="1:12" ht="20.100000000000001" customHeight="1">
      <c r="A56" s="863" t="s">
        <v>1028</v>
      </c>
      <c r="B56" s="863"/>
      <c r="C56" s="863"/>
      <c r="D56" s="863"/>
      <c r="E56" s="863"/>
      <c r="F56" s="860"/>
      <c r="G56" s="860"/>
      <c r="H56" s="860"/>
      <c r="I56" s="856"/>
      <c r="J56" s="856"/>
      <c r="K56" s="856"/>
      <c r="L56" s="856"/>
    </row>
    <row r="57" spans="1:12" ht="20.100000000000001" customHeight="1">
      <c r="A57" s="863" t="s">
        <v>1029</v>
      </c>
      <c r="B57" s="863"/>
      <c r="C57" s="863"/>
      <c r="D57" s="863"/>
      <c r="E57" s="861"/>
      <c r="F57" s="860"/>
      <c r="G57" s="860"/>
      <c r="H57" s="860"/>
      <c r="I57" s="856"/>
      <c r="J57" s="856"/>
      <c r="K57" s="856"/>
      <c r="L57" s="856"/>
    </row>
    <row r="58" spans="1:12" ht="20.100000000000001" customHeight="1">
      <c r="A58" s="863" t="s">
        <v>1030</v>
      </c>
      <c r="B58" s="863"/>
      <c r="C58" s="863"/>
      <c r="D58" s="863"/>
      <c r="E58" s="863"/>
      <c r="F58" s="863"/>
      <c r="G58" s="860"/>
      <c r="H58" s="860"/>
      <c r="I58" s="856"/>
      <c r="J58" s="856"/>
      <c r="K58" s="856"/>
      <c r="L58" s="856"/>
    </row>
    <row r="59" spans="1:12" ht="20.100000000000001" customHeight="1">
      <c r="A59" s="863" t="s">
        <v>1031</v>
      </c>
      <c r="B59" s="863"/>
      <c r="C59" s="863"/>
      <c r="D59" s="863"/>
      <c r="E59" s="863"/>
      <c r="F59" s="863"/>
      <c r="G59" s="861"/>
      <c r="H59" s="860"/>
      <c r="I59" s="856"/>
      <c r="J59" s="856"/>
      <c r="K59" s="856"/>
      <c r="L59" s="856"/>
    </row>
    <row r="60" spans="1:12" ht="20.100000000000001" customHeight="1">
      <c r="A60" s="863" t="s">
        <v>1032</v>
      </c>
      <c r="B60" s="863"/>
      <c r="C60" s="863"/>
      <c r="D60" s="863"/>
      <c r="E60" s="863"/>
      <c r="F60" s="863"/>
      <c r="G60" s="863"/>
      <c r="H60" s="860"/>
      <c r="I60" s="856"/>
      <c r="J60" s="856"/>
      <c r="K60" s="856"/>
      <c r="L60" s="856"/>
    </row>
    <row r="61" spans="1:12" ht="20.100000000000001" customHeight="1">
      <c r="A61" s="863" t="s">
        <v>1033</v>
      </c>
      <c r="B61" s="863"/>
      <c r="C61" s="863"/>
      <c r="D61" s="863"/>
      <c r="E61" s="863"/>
      <c r="F61" s="863"/>
      <c r="G61" s="860"/>
      <c r="H61" s="860"/>
      <c r="I61" s="856"/>
      <c r="J61" s="856"/>
      <c r="K61" s="856"/>
      <c r="L61" s="856"/>
    </row>
    <row r="62" spans="1:12" ht="20.100000000000001" customHeight="1">
      <c r="A62" s="863" t="s">
        <v>1034</v>
      </c>
      <c r="B62" s="863"/>
      <c r="C62" s="863"/>
      <c r="D62" s="863"/>
      <c r="E62" s="863"/>
      <c r="F62" s="863"/>
      <c r="G62" s="863"/>
      <c r="H62" s="863"/>
      <c r="I62" s="856"/>
      <c r="J62" s="856"/>
      <c r="K62" s="856"/>
      <c r="L62" s="856"/>
    </row>
    <row r="63" spans="1:12" ht="20.100000000000001" customHeight="1">
      <c r="A63" s="863" t="s">
        <v>1035</v>
      </c>
      <c r="B63" s="863"/>
      <c r="C63" s="863"/>
      <c r="D63" s="863"/>
      <c r="E63" s="863"/>
      <c r="F63" s="863"/>
      <c r="G63" s="863"/>
      <c r="H63" s="860"/>
      <c r="I63" s="856"/>
      <c r="J63" s="856"/>
      <c r="K63" s="856"/>
      <c r="L63" s="856"/>
    </row>
    <row r="64" spans="1:12" ht="20.100000000000001" customHeight="1">
      <c r="A64" s="863" t="s">
        <v>1036</v>
      </c>
      <c r="B64" s="863"/>
      <c r="C64" s="863"/>
      <c r="D64" s="863"/>
      <c r="E64" s="860"/>
      <c r="F64" s="860"/>
      <c r="G64" s="860"/>
      <c r="H64" s="860"/>
      <c r="I64" s="856"/>
      <c r="J64" s="856"/>
      <c r="K64" s="856"/>
      <c r="L64" s="856"/>
    </row>
    <row r="65" spans="1:12" ht="20.100000000000001" customHeight="1">
      <c r="A65" s="863" t="s">
        <v>1037</v>
      </c>
      <c r="B65" s="863"/>
      <c r="C65" s="863"/>
      <c r="D65" s="863"/>
      <c r="E65" s="863"/>
      <c r="F65" s="863"/>
      <c r="G65" s="860"/>
      <c r="H65" s="860"/>
      <c r="I65" s="856"/>
      <c r="J65" s="856"/>
      <c r="K65" s="856"/>
      <c r="L65" s="856"/>
    </row>
    <row r="66" spans="1:12" ht="20.100000000000001" customHeight="1">
      <c r="A66" s="863" t="s">
        <v>1038</v>
      </c>
      <c r="B66" s="863"/>
      <c r="C66" s="863"/>
      <c r="D66" s="863"/>
      <c r="E66" s="863"/>
      <c r="F66" s="863"/>
      <c r="G66" s="861"/>
      <c r="H66" s="860"/>
      <c r="I66" s="856"/>
      <c r="J66" s="856"/>
      <c r="K66" s="856"/>
      <c r="L66" s="856"/>
    </row>
  </sheetData>
  <mergeCells count="66">
    <mergeCell ref="A61:F61"/>
    <mergeCell ref="A60:G60"/>
    <mergeCell ref="A66:F66"/>
    <mergeCell ref="A65:F65"/>
    <mergeCell ref="A64:D64"/>
    <mergeCell ref="A63:G63"/>
    <mergeCell ref="A62:H62"/>
    <mergeCell ref="A53:E53"/>
    <mergeCell ref="A52:D52"/>
    <mergeCell ref="A57:D57"/>
    <mergeCell ref="A56:E56"/>
    <mergeCell ref="A55:E55"/>
    <mergeCell ref="A54:E54"/>
    <mergeCell ref="A50:D50"/>
    <mergeCell ref="A49:E49"/>
    <mergeCell ref="A48:E48"/>
    <mergeCell ref="A47:E47"/>
    <mergeCell ref="A51:E51"/>
    <mergeCell ref="A46:D46"/>
    <mergeCell ref="A45:D45"/>
    <mergeCell ref="A44:G44"/>
    <mergeCell ref="A43:F43"/>
    <mergeCell ref="A42:E42"/>
    <mergeCell ref="A37:E37"/>
    <mergeCell ref="A41:E41"/>
    <mergeCell ref="A40:E40"/>
    <mergeCell ref="A39:E39"/>
    <mergeCell ref="A38:E38"/>
    <mergeCell ref="A33:E33"/>
    <mergeCell ref="A32:G32"/>
    <mergeCell ref="A31:G31"/>
    <mergeCell ref="A36:H36"/>
    <mergeCell ref="A35:H35"/>
    <mergeCell ref="A34:H34"/>
    <mergeCell ref="A30:G30"/>
    <mergeCell ref="A29:G29"/>
    <mergeCell ref="A28:F28"/>
    <mergeCell ref="A27:G27"/>
    <mergeCell ref="A26:F26"/>
    <mergeCell ref="A23:F23"/>
    <mergeCell ref="A22:F22"/>
    <mergeCell ref="A21:F21"/>
    <mergeCell ref="A25:H25"/>
    <mergeCell ref="A24:G24"/>
    <mergeCell ref="A12:G12"/>
    <mergeCell ref="A20:E20"/>
    <mergeCell ref="A19:G19"/>
    <mergeCell ref="A18:F18"/>
    <mergeCell ref="A17:H17"/>
    <mergeCell ref="A16:F16"/>
    <mergeCell ref="A59:F59"/>
    <mergeCell ref="A58:F58"/>
    <mergeCell ref="A1:H1"/>
    <mergeCell ref="A5:F5"/>
    <mergeCell ref="A4:F4"/>
    <mergeCell ref="A3:E3"/>
    <mergeCell ref="A2:F2"/>
    <mergeCell ref="A10:G10"/>
    <mergeCell ref="A9:F9"/>
    <mergeCell ref="A8:E8"/>
    <mergeCell ref="A7:F7"/>
    <mergeCell ref="A6:F6"/>
    <mergeCell ref="A11:G11"/>
    <mergeCell ref="A15:F15"/>
    <mergeCell ref="A14:H14"/>
    <mergeCell ref="A13:H13"/>
  </mergeCells>
  <phoneticPr fontId="2" type="noConversion"/>
  <hyperlinks>
    <hyperlink ref="A2" location="'2-1-1'!Print_Area" display="表2-1-1　近10年地方檢察署新收刑事偵查案件之案件來源"/>
    <hyperlink ref="A3" location="'2-1-21'!Print_Area" display="表2-1-2　近10年地方檢察署新收自動檢舉案件數"/>
    <hyperlink ref="A4" location="'2-1-3'!A1" display="表2-1-3　近5年地方檢察署新收自動檢舉案件主要罪名"/>
    <hyperlink ref="A5" location="'2-1-4'!A1" display="表2-1-4　近6年地方檢察署新收刑事偵查案件數比較"/>
    <hyperlink ref="A6" location="'2-1-5'!A1" display="表2-1-5　近5年地方檢察署新收偵查普通刑法案件主要罪名"/>
    <hyperlink ref="A7" location="'2-1-6'!A1" display="表2-1-6　近5年地方檢察署新收偵查特別刑法案件主要罪名"/>
    <hyperlink ref="A8" location="'2-1-7'!A1" display="表2-1-7　近10年地方檢察署刑事案件偵查終結情形"/>
    <hyperlink ref="A9" location="'2-1-8'!A1" display="表2-1-8　近10年地方檢察署刑事案件偵查終結起訴比率"/>
    <hyperlink ref="A10" location="'2-1-9'!A1" display="表2-1-9　近10年地方檢察署偵結起訴普通刑法犯罪人數主要罪名"/>
    <hyperlink ref="A11" location="'2-1-10'!A1" display="表2-1-10   近10年地方檢察署偵結起訴特別刑法犯罪人數主要罪名"/>
    <hyperlink ref="A12" location="'2-1-11'!A1" display="表2-1-11　近10年地方檢察署刑事案件偵查終結不起訴處分比率"/>
    <hyperlink ref="A13" location="'2-1-12'!A1" display="表2-1-12　近10年地方檢察署偵結不起訴處分普通刑法犯罪人數主要罪名"/>
    <hyperlink ref="A14" location="'2-1-13'!A1" display="表2-1-13　近10年地方檢察署偵結不起訴處分特別刑法犯罪人數主要罪名"/>
    <hyperlink ref="A15" location="'2-1-14'!A1" display="表2-1-14　近10年地方檢察署偵查終結依職權不起訴處分比率"/>
    <hyperlink ref="A16" location="'2-1-15'!A1" display="表2-1-15　111年地方檢察署刑事案件偵查終結主要罪名"/>
    <hyperlink ref="A17" location="'2-1-16'!A1" display="表2-1-16　近10年地方檢察署檢察官命被告於緩起訴期間應遵守或履行多款事項"/>
    <hyperlink ref="A18" location="'2-1-17'!A1" display="表2-1-17　近10年地方檢察署緩起訴處分金指定支付對象"/>
    <hyperlink ref="A19" location="'2-1-18'!A1" display="表2-1-18　近10年地方檢察署偵查案件得再議件數及聲請再議件數"/>
    <hyperlink ref="A20" location="'2-1-19'!A1" display="表2-1-19　近10年地方檢察署再議案件辦理情形"/>
    <hyperlink ref="A21" location="'2-1-20'!A1" display="表2-1-20    近10年最高檢察署辦理非常上訴案件收結情形 "/>
    <hyperlink ref="A22" location="'2-1-21'!A1" display="表2-1-21　近10年最高檢察署非常上訴案件主要終結罪名"/>
    <hyperlink ref="A23" location="'2-1-22'!A1" display="表2-1-22　近3年地方檢察署偵查終結重大刑事案件經過時間"/>
    <hyperlink ref="A24" location="'2-1-23'!A1" display="表2-1-23　近3年地方檢察署執行重大刑事案件裁判確定科刑罪名"/>
    <hyperlink ref="A25" location="'2-1-24'!A1" display="表2-1-24　近10年地方檢察署辦理偵查案件之平均天數、羈押率與定罪率"/>
    <hyperlink ref="A26" location="'2-2-1'!A1" display="表2-2-1　近10年地方檢察署偵查案件起訴後裁判確定結果"/>
    <hyperlink ref="A27" location="'2-2-2'!A1" display="表2-2-2　近10年地方檢察署執行裁判確定有罪人數、性別及定罪人口率"/>
    <hyperlink ref="A28" location="'2-2-3'!A1" display="表2-2-3　近10年地方檢察署執行裁判確定有罪主要罪名"/>
    <hyperlink ref="A29" location="'2-2-3(男）'!A1" display="表2-2-3   近10年地方檢察署執行裁判確定有罪主要罪名（續）"/>
    <hyperlink ref="A30" location="'2-2-3(女）'!A1" display="表2-2-3   近10年地方檢察署執行裁判確定有罪主要罪名（續）"/>
    <hyperlink ref="A31" location="'2-2-4'!A1" display="'表2-2-4   近10年地方檢察署執行裁判確定有罪者之性別與年齡"/>
    <hyperlink ref="A32" location="'2-2-5'!A1" display="表2-2-5　近10年地方檢察署執行裁判確定有罪者之性別與教育程度"/>
    <hyperlink ref="A33" location="'2-2-6'!A1" display="表2-2-6　近10年地方檢察署辦理認罪協商案件統計"/>
    <hyperlink ref="A34" location="'2-2-7'!A1" display="表2-2-7   近10年地方檢察署執行裁判確定案件中宣告緩刑人數及緩刑期間"/>
    <hyperlink ref="A35" location="'2-2-8'!A1" display="表2-2-8　近10年地方檢察署執行裁判確定案件中受緩刑宣告者之原判決刑名"/>
    <hyperlink ref="A36" location="'2-2-9'!A1" display="表2-2-9　近10年地方檢察署執行裁判確定案件中受緩刑宣告人數及撤銷緩刑原因"/>
    <hyperlink ref="A37" location="'2-2-10'!A1" display="表2-2-10　近10年地方檢察署執行裁判確定情形"/>
    <hyperlink ref="A38" location="'2-3-1'!A1" display="表2-3-1   近10年高等檢察署已執行生命刑"/>
    <hyperlink ref="A39" location="'2-3-2'!A1" display="表2-3-2   近10年地方檢察署已執行自由刑"/>
    <hyperlink ref="A40" location="'2-3-3'!A1" display="表2-3-3   近5年地方檢察署已執行有期徒刑刑名"/>
    <hyperlink ref="A41" location="'2-3-4'!A1" display="表2-3-4    111年地方檢察署已執行拘役之主要罪名"/>
    <hyperlink ref="A42" location="'2-3-5'!A1" display="表2-3-5　近5年地方檢察署已執行罰金人數"/>
    <hyperlink ref="A43" location="'2-3-6'!A1" display="表2-3-6　近10年地方檢察署執行裁判確定保安處分情形"/>
    <hyperlink ref="A44" location="'2-3-7'!A1" display="表2-3-7　近10年地方檢察署執行經法院判決確定應沒收犯罪所得"/>
    <hyperlink ref="A45" location="'2-4-1'!A1" display="表2-4-1　近10年矯正機關收容人數"/>
    <hyperlink ref="A46" location="'2-4-2'!A1" display="表2-4-2　近10年監獄新入監受刑人人數"/>
    <hyperlink ref="A47" location="'2-4-3'!A1" display="表2-4-3　近10年監獄新入監受刑人入監前教育程度"/>
    <hyperlink ref="A48" location="'2-4-4'!A1" display="表2-4-4　近10年監獄新入監受刑人入監時之年齡"/>
    <hyperlink ref="A49" location="'2-4-5'!A1" display="表2-4-5　近5年監獄新入監受刑人前十大罪名"/>
    <hyperlink ref="A50" location="'2-4-6'!A1" display="表2-4-6　近5年監獄新入監受刑人罪名"/>
    <hyperlink ref="A51" location="'2-4-7'!A1" display="表2-4-7　近10年監獄新入監、在監受刑人刑名"/>
    <hyperlink ref="A52" location="'2-4-8、2-4-9'!A1" display="表2-4-8　近10年監獄辦理假釋情形、表2-4-9　近10年監獄假釋出獄受刑人撤銷假釋情形"/>
    <hyperlink ref="A54" location="'2-4-10'!A1" display="表2-4-10　近5年監獄受刑人實際出獄人數"/>
    <hyperlink ref="A55" location="'2-4-11'!A1" display="表2-4-11　近5年受刑人出獄後再犯罪情形"/>
    <hyperlink ref="A56" location="'2-4-12'!A1" display="表 2-4-12　近10年新入所受觀察勒戒人數"/>
    <hyperlink ref="A57" location="'2-4-13'!A1" display="表 2-4-13　近10年新入所受戒治人人數"/>
    <hyperlink ref="A58" location="'2-4-14'!A1" display="表2-4-14　近10年地方檢察署保護管束案件收結情形"/>
    <hyperlink ref="A59" location="'2-4-15'!A1" display="表2-4-15　近10年地方檢察署保護管束案件執行與輔導情形"/>
    <hyperlink ref="A60" location="'2-4-16'!A1" display="表2-4-16　近10年地方檢察署附條件緩刑之社區處遇案件收結情形"/>
    <hyperlink ref="A61" location="'2-4-17'!A1" display="表2-4-17　近10年地方檢察署緩起訴社區處遇案件收結情形"/>
    <hyperlink ref="A62" location="'2-4-18'!A1" display="表2-4-18　近10年地方檢察署緩起訴必要命令及戒癮治療處分案件執行情形"/>
    <hyperlink ref="A63" location="'2-4-19'!A1" display="表2-4-19　近10年地方檢察署觀護易服社會勞動案件辦理情形"/>
    <hyperlink ref="A64" location="'2-4-20'!A1" display="表2-4-20　近10年更生保護情形"/>
    <hyperlink ref="A65" location="'2-5-1'!A1" display="表2-5-1　近10年地方檢察署執行涉外案件裁判確定人數"/>
    <hyperlink ref="A66" location="'2-5-2'!A1" display="表2-5-2　近10年地方檢察署執行涉外案件裁判確定有罪人數"/>
    <hyperlink ref="A53" location="'2-4-8、2-4-9'!A1" display="表2-4-9　近10年監獄假釋出獄受刑人撤銷假釋情形"/>
  </hyperlinks>
  <pageMargins left="0.7" right="0.7" top="0.75" bottom="0.75"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T51"/>
  <sheetViews>
    <sheetView showGridLines="0" zoomScale="80" zoomScaleNormal="80" workbookViewId="0">
      <pane xSplit="1" ySplit="4" topLeftCell="AV23" activePane="bottomRight" state="frozen"/>
      <selection pane="topRight" activeCell="B1" sqref="B1"/>
      <selection pane="bottomLeft" activeCell="A5" sqref="A5"/>
      <selection pane="bottomRight" activeCell="BT1" sqref="BT1"/>
    </sheetView>
  </sheetViews>
  <sheetFormatPr defaultColWidth="10.5" defaultRowHeight="16.5"/>
  <cols>
    <col min="1" max="1" width="26.375" style="637" customWidth="1"/>
    <col min="2" max="71" width="10.5" style="637" customWidth="1"/>
    <col min="72" max="72" width="13.25" style="637" bestFit="1" customWidth="1"/>
    <col min="73" max="16384" width="10.5" style="637"/>
  </cols>
  <sheetData>
    <row r="1" spans="1:72" ht="30" customHeight="1">
      <c r="A1" s="902" t="s">
        <v>919</v>
      </c>
      <c r="B1" s="902"/>
      <c r="C1" s="902"/>
      <c r="D1" s="902"/>
      <c r="E1" s="902"/>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c r="AF1" s="902"/>
      <c r="AG1" s="902"/>
      <c r="AH1" s="902"/>
      <c r="AI1" s="902"/>
      <c r="AJ1" s="902"/>
      <c r="AK1" s="902"/>
      <c r="AL1" s="902"/>
      <c r="AM1" s="902"/>
      <c r="AN1" s="902"/>
      <c r="AO1" s="902"/>
      <c r="AP1" s="902"/>
      <c r="AQ1" s="902"/>
      <c r="AR1" s="902"/>
      <c r="AS1" s="902"/>
      <c r="AT1" s="902"/>
      <c r="AU1" s="902"/>
      <c r="AV1" s="902"/>
      <c r="AW1" s="902"/>
      <c r="AX1" s="902"/>
      <c r="AY1" s="902"/>
      <c r="AZ1" s="902"/>
      <c r="BA1" s="902"/>
      <c r="BB1" s="902"/>
      <c r="BC1" s="902"/>
      <c r="BD1" s="902"/>
      <c r="BE1" s="902"/>
      <c r="BF1" s="902"/>
      <c r="BG1" s="902"/>
      <c r="BH1" s="902"/>
      <c r="BI1" s="902"/>
      <c r="BJ1" s="902"/>
      <c r="BK1" s="902"/>
      <c r="BL1" s="902"/>
      <c r="BM1" s="902"/>
      <c r="BN1" s="902"/>
      <c r="BO1" s="902"/>
      <c r="BP1" s="902"/>
      <c r="BQ1" s="902"/>
      <c r="BR1" s="902"/>
      <c r="BS1" s="902"/>
      <c r="BT1" s="853" t="s">
        <v>914</v>
      </c>
    </row>
    <row r="2" spans="1:72" ht="20.100000000000001" customHeight="1">
      <c r="A2" s="911"/>
      <c r="B2" s="901" t="s">
        <v>855</v>
      </c>
      <c r="C2" s="901"/>
      <c r="D2" s="901"/>
      <c r="E2" s="901"/>
      <c r="F2" s="901"/>
      <c r="G2" s="901"/>
      <c r="H2" s="901"/>
      <c r="I2" s="901" t="s">
        <v>862</v>
      </c>
      <c r="J2" s="901"/>
      <c r="K2" s="901"/>
      <c r="L2" s="901"/>
      <c r="M2" s="901"/>
      <c r="N2" s="901"/>
      <c r="O2" s="901"/>
      <c r="P2" s="901" t="s">
        <v>861</v>
      </c>
      <c r="Q2" s="901"/>
      <c r="R2" s="901"/>
      <c r="S2" s="901"/>
      <c r="T2" s="901"/>
      <c r="U2" s="901"/>
      <c r="V2" s="901"/>
      <c r="W2" s="901" t="s">
        <v>860</v>
      </c>
      <c r="X2" s="901"/>
      <c r="Y2" s="901"/>
      <c r="Z2" s="901"/>
      <c r="AA2" s="901"/>
      <c r="AB2" s="901"/>
      <c r="AC2" s="901"/>
      <c r="AD2" s="901" t="s">
        <v>859</v>
      </c>
      <c r="AE2" s="901"/>
      <c r="AF2" s="901"/>
      <c r="AG2" s="901"/>
      <c r="AH2" s="901"/>
      <c r="AI2" s="901"/>
      <c r="AJ2" s="901"/>
      <c r="AK2" s="901" t="s">
        <v>38</v>
      </c>
      <c r="AL2" s="901"/>
      <c r="AM2" s="901"/>
      <c r="AN2" s="901"/>
      <c r="AO2" s="901"/>
      <c r="AP2" s="901"/>
      <c r="AQ2" s="901"/>
      <c r="AR2" s="901" t="s">
        <v>39</v>
      </c>
      <c r="AS2" s="901"/>
      <c r="AT2" s="901"/>
      <c r="AU2" s="901"/>
      <c r="AV2" s="901"/>
      <c r="AW2" s="901"/>
      <c r="AX2" s="901"/>
      <c r="AY2" s="901" t="s">
        <v>40</v>
      </c>
      <c r="AZ2" s="901"/>
      <c r="BA2" s="901"/>
      <c r="BB2" s="901"/>
      <c r="BC2" s="901"/>
      <c r="BD2" s="901"/>
      <c r="BE2" s="901"/>
      <c r="BF2" s="901" t="s">
        <v>118</v>
      </c>
      <c r="BG2" s="901"/>
      <c r="BH2" s="901"/>
      <c r="BI2" s="901"/>
      <c r="BJ2" s="901"/>
      <c r="BK2" s="901"/>
      <c r="BL2" s="901"/>
      <c r="BM2" s="901" t="s">
        <v>138</v>
      </c>
      <c r="BN2" s="901"/>
      <c r="BO2" s="901"/>
      <c r="BP2" s="901"/>
      <c r="BQ2" s="901"/>
      <c r="BR2" s="901"/>
      <c r="BS2" s="901"/>
    </row>
    <row r="3" spans="1:72" ht="20.100000000000001" customHeight="1">
      <c r="A3" s="912"/>
      <c r="B3" s="909" t="s">
        <v>119</v>
      </c>
      <c r="C3" s="909"/>
      <c r="D3" s="909"/>
      <c r="E3" s="910" t="s">
        <v>120</v>
      </c>
      <c r="F3" s="910"/>
      <c r="G3" s="910"/>
      <c r="H3" s="638" t="s">
        <v>121</v>
      </c>
      <c r="I3" s="909" t="s">
        <v>119</v>
      </c>
      <c r="J3" s="909"/>
      <c r="K3" s="909"/>
      <c r="L3" s="910" t="s">
        <v>120</v>
      </c>
      <c r="M3" s="910"/>
      <c r="N3" s="910"/>
      <c r="O3" s="638" t="s">
        <v>121</v>
      </c>
      <c r="P3" s="909" t="s">
        <v>119</v>
      </c>
      <c r="Q3" s="909"/>
      <c r="R3" s="909"/>
      <c r="S3" s="910" t="s">
        <v>120</v>
      </c>
      <c r="T3" s="910"/>
      <c r="U3" s="910"/>
      <c r="V3" s="638" t="s">
        <v>121</v>
      </c>
      <c r="W3" s="909" t="s">
        <v>119</v>
      </c>
      <c r="X3" s="909"/>
      <c r="Y3" s="909"/>
      <c r="Z3" s="910" t="s">
        <v>120</v>
      </c>
      <c r="AA3" s="910"/>
      <c r="AB3" s="910"/>
      <c r="AC3" s="638" t="s">
        <v>121</v>
      </c>
      <c r="AD3" s="909" t="s">
        <v>119</v>
      </c>
      <c r="AE3" s="909"/>
      <c r="AF3" s="909"/>
      <c r="AG3" s="910" t="s">
        <v>120</v>
      </c>
      <c r="AH3" s="910"/>
      <c r="AI3" s="910"/>
      <c r="AJ3" s="638" t="s">
        <v>121</v>
      </c>
      <c r="AK3" s="909" t="s">
        <v>119</v>
      </c>
      <c r="AL3" s="909"/>
      <c r="AM3" s="909"/>
      <c r="AN3" s="910" t="s">
        <v>120</v>
      </c>
      <c r="AO3" s="910"/>
      <c r="AP3" s="910"/>
      <c r="AQ3" s="638" t="s">
        <v>121</v>
      </c>
      <c r="AR3" s="909" t="s">
        <v>119</v>
      </c>
      <c r="AS3" s="909"/>
      <c r="AT3" s="909"/>
      <c r="AU3" s="910" t="s">
        <v>120</v>
      </c>
      <c r="AV3" s="910"/>
      <c r="AW3" s="910"/>
      <c r="AX3" s="638" t="s">
        <v>121</v>
      </c>
      <c r="AY3" s="909" t="s">
        <v>119</v>
      </c>
      <c r="AZ3" s="909"/>
      <c r="BA3" s="909"/>
      <c r="BB3" s="910" t="s">
        <v>120</v>
      </c>
      <c r="BC3" s="910"/>
      <c r="BD3" s="910"/>
      <c r="BE3" s="638" t="s">
        <v>121</v>
      </c>
      <c r="BF3" s="909" t="s">
        <v>119</v>
      </c>
      <c r="BG3" s="909"/>
      <c r="BH3" s="909"/>
      <c r="BI3" s="910" t="s">
        <v>120</v>
      </c>
      <c r="BJ3" s="910"/>
      <c r="BK3" s="910"/>
      <c r="BL3" s="638" t="s">
        <v>121</v>
      </c>
      <c r="BM3" s="909" t="s">
        <v>119</v>
      </c>
      <c r="BN3" s="909"/>
      <c r="BO3" s="909"/>
      <c r="BP3" s="910" t="s">
        <v>120</v>
      </c>
      <c r="BQ3" s="910"/>
      <c r="BR3" s="910"/>
      <c r="BS3" s="638" t="s">
        <v>121</v>
      </c>
    </row>
    <row r="4" spans="1:72" ht="20.100000000000001" customHeight="1">
      <c r="A4" s="912"/>
      <c r="B4" s="639" t="s">
        <v>110</v>
      </c>
      <c r="C4" s="639" t="s">
        <v>857</v>
      </c>
      <c r="D4" s="639" t="s">
        <v>858</v>
      </c>
      <c r="E4" s="639" t="s">
        <v>112</v>
      </c>
      <c r="F4" s="640" t="s">
        <v>122</v>
      </c>
      <c r="G4" s="640" t="s">
        <v>123</v>
      </c>
      <c r="H4" s="640" t="s">
        <v>124</v>
      </c>
      <c r="I4" s="639" t="s">
        <v>110</v>
      </c>
      <c r="J4" s="639" t="s">
        <v>857</v>
      </c>
      <c r="K4" s="639" t="s">
        <v>858</v>
      </c>
      <c r="L4" s="639" t="s">
        <v>112</v>
      </c>
      <c r="M4" s="640" t="s">
        <v>122</v>
      </c>
      <c r="N4" s="640" t="s">
        <v>123</v>
      </c>
      <c r="O4" s="640" t="s">
        <v>124</v>
      </c>
      <c r="P4" s="639" t="s">
        <v>110</v>
      </c>
      <c r="Q4" s="639" t="s">
        <v>857</v>
      </c>
      <c r="R4" s="639" t="s">
        <v>858</v>
      </c>
      <c r="S4" s="639" t="s">
        <v>112</v>
      </c>
      <c r="T4" s="640" t="s">
        <v>122</v>
      </c>
      <c r="U4" s="640" t="s">
        <v>123</v>
      </c>
      <c r="V4" s="640" t="s">
        <v>124</v>
      </c>
      <c r="W4" s="639" t="s">
        <v>110</v>
      </c>
      <c r="X4" s="639" t="s">
        <v>857</v>
      </c>
      <c r="Y4" s="639" t="s">
        <v>858</v>
      </c>
      <c r="Z4" s="639" t="s">
        <v>112</v>
      </c>
      <c r="AA4" s="640" t="s">
        <v>122</v>
      </c>
      <c r="AB4" s="640" t="s">
        <v>123</v>
      </c>
      <c r="AC4" s="640" t="s">
        <v>124</v>
      </c>
      <c r="AD4" s="639" t="s">
        <v>110</v>
      </c>
      <c r="AE4" s="639" t="s">
        <v>857</v>
      </c>
      <c r="AF4" s="639" t="s">
        <v>858</v>
      </c>
      <c r="AG4" s="639" t="s">
        <v>112</v>
      </c>
      <c r="AH4" s="640" t="s">
        <v>122</v>
      </c>
      <c r="AI4" s="640" t="s">
        <v>123</v>
      </c>
      <c r="AJ4" s="640" t="s">
        <v>124</v>
      </c>
      <c r="AK4" s="639" t="s">
        <v>110</v>
      </c>
      <c r="AL4" s="640" t="s">
        <v>122</v>
      </c>
      <c r="AM4" s="640" t="s">
        <v>123</v>
      </c>
      <c r="AN4" s="639" t="s">
        <v>112</v>
      </c>
      <c r="AO4" s="640" t="s">
        <v>122</v>
      </c>
      <c r="AP4" s="640" t="s">
        <v>123</v>
      </c>
      <c r="AQ4" s="640" t="s">
        <v>124</v>
      </c>
      <c r="AR4" s="639" t="s">
        <v>110</v>
      </c>
      <c r="AS4" s="640" t="s">
        <v>122</v>
      </c>
      <c r="AT4" s="640" t="s">
        <v>123</v>
      </c>
      <c r="AU4" s="639" t="s">
        <v>112</v>
      </c>
      <c r="AV4" s="640" t="s">
        <v>122</v>
      </c>
      <c r="AW4" s="640" t="s">
        <v>123</v>
      </c>
      <c r="AX4" s="640" t="s">
        <v>124</v>
      </c>
      <c r="AY4" s="639" t="s">
        <v>110</v>
      </c>
      <c r="AZ4" s="640" t="s">
        <v>122</v>
      </c>
      <c r="BA4" s="640" t="s">
        <v>123</v>
      </c>
      <c r="BB4" s="639" t="s">
        <v>112</v>
      </c>
      <c r="BC4" s="640" t="s">
        <v>122</v>
      </c>
      <c r="BD4" s="640" t="s">
        <v>123</v>
      </c>
      <c r="BE4" s="640" t="s">
        <v>124</v>
      </c>
      <c r="BF4" s="639" t="s">
        <v>110</v>
      </c>
      <c r="BG4" s="640" t="s">
        <v>122</v>
      </c>
      <c r="BH4" s="640" t="s">
        <v>123</v>
      </c>
      <c r="BI4" s="639" t="s">
        <v>112</v>
      </c>
      <c r="BJ4" s="640" t="s">
        <v>122</v>
      </c>
      <c r="BK4" s="640" t="s">
        <v>123</v>
      </c>
      <c r="BL4" s="640" t="s">
        <v>124</v>
      </c>
      <c r="BM4" s="639" t="s">
        <v>110</v>
      </c>
      <c r="BN4" s="640" t="s">
        <v>122</v>
      </c>
      <c r="BO4" s="640" t="s">
        <v>123</v>
      </c>
      <c r="BP4" s="639" t="s">
        <v>112</v>
      </c>
      <c r="BQ4" s="640" t="s">
        <v>122</v>
      </c>
      <c r="BR4" s="640" t="s">
        <v>123</v>
      </c>
      <c r="BS4" s="640" t="s">
        <v>124</v>
      </c>
    </row>
    <row r="5" spans="1:72" ht="20.100000000000001" customHeight="1">
      <c r="A5" s="635" t="s">
        <v>125</v>
      </c>
      <c r="B5" s="641">
        <v>383219</v>
      </c>
      <c r="C5" s="656">
        <v>300119</v>
      </c>
      <c r="D5" s="656">
        <v>82988</v>
      </c>
      <c r="E5" s="656">
        <v>151908</v>
      </c>
      <c r="F5" s="656">
        <v>128859</v>
      </c>
      <c r="G5" s="656">
        <v>23052</v>
      </c>
      <c r="H5" s="642">
        <f t="shared" ref="H5" si="0">E5/B5*100</f>
        <v>39.639996973010213</v>
      </c>
      <c r="I5" s="641">
        <v>403028</v>
      </c>
      <c r="J5" s="656">
        <v>317739</v>
      </c>
      <c r="K5" s="656">
        <v>85192</v>
      </c>
      <c r="L5" s="656">
        <v>165930</v>
      </c>
      <c r="M5" s="656">
        <v>141819</v>
      </c>
      <c r="N5" s="656">
        <v>24121</v>
      </c>
      <c r="O5" s="642">
        <f t="shared" ref="O5" si="1">L5/I5*100</f>
        <v>41.170836765683774</v>
      </c>
      <c r="P5" s="641">
        <v>409622</v>
      </c>
      <c r="Q5" s="656">
        <v>320776</v>
      </c>
      <c r="R5" s="656">
        <v>88712</v>
      </c>
      <c r="S5" s="656">
        <v>167950</v>
      </c>
      <c r="T5" s="656">
        <v>143283</v>
      </c>
      <c r="U5" s="656">
        <v>24666</v>
      </c>
      <c r="V5" s="642">
        <f t="shared" ref="V5" si="2">S5/P5*100</f>
        <v>41.001215755013156</v>
      </c>
      <c r="W5" s="641">
        <v>421758</v>
      </c>
      <c r="X5" s="656">
        <v>328917</v>
      </c>
      <c r="Y5" s="656">
        <v>92711</v>
      </c>
      <c r="Z5" s="656">
        <v>169661</v>
      </c>
      <c r="AA5" s="656">
        <v>143694</v>
      </c>
      <c r="AB5" s="656">
        <v>25967</v>
      </c>
      <c r="AC5" s="642">
        <f t="shared" ref="AC5" si="3">Z5/W5*100</f>
        <v>40.227097055657509</v>
      </c>
      <c r="AD5" s="641">
        <v>439438</v>
      </c>
      <c r="AE5" s="656">
        <v>341130</v>
      </c>
      <c r="AF5" s="656">
        <v>98197</v>
      </c>
      <c r="AG5" s="656">
        <v>172141</v>
      </c>
      <c r="AH5" s="656">
        <v>145362</v>
      </c>
      <c r="AI5" s="656">
        <v>26779</v>
      </c>
      <c r="AJ5" s="642">
        <f t="shared" ref="AJ5" si="4">AG5/AD5*100</f>
        <v>39.172989136123867</v>
      </c>
      <c r="AK5" s="641">
        <v>446200</v>
      </c>
      <c r="AL5" s="641">
        <v>343703</v>
      </c>
      <c r="AM5" s="641">
        <v>102411</v>
      </c>
      <c r="AN5" s="641">
        <v>163617</v>
      </c>
      <c r="AO5" s="641">
        <v>138352</v>
      </c>
      <c r="AP5" s="641">
        <v>25268</v>
      </c>
      <c r="AQ5" s="642">
        <f t="shared" ref="AQ5" si="5">AN5/AK5*100</f>
        <v>36.668982519049756</v>
      </c>
      <c r="AR5" s="641">
        <v>450757</v>
      </c>
      <c r="AS5" s="641">
        <v>346427</v>
      </c>
      <c r="AT5" s="641">
        <v>104261</v>
      </c>
      <c r="AU5" s="641">
        <v>159354</v>
      </c>
      <c r="AV5" s="641">
        <v>134740</v>
      </c>
      <c r="AW5" s="641">
        <v>24634</v>
      </c>
      <c r="AX5" s="642">
        <f t="shared" ref="AX5" si="6">AU5/AR5*100</f>
        <v>35.35252918978518</v>
      </c>
      <c r="AY5" s="641">
        <v>491814</v>
      </c>
      <c r="AZ5" s="641">
        <v>374663</v>
      </c>
      <c r="BA5" s="641">
        <v>117081</v>
      </c>
      <c r="BB5" s="641">
        <v>170347</v>
      </c>
      <c r="BC5" s="641">
        <v>143188</v>
      </c>
      <c r="BD5" s="641">
        <v>27175</v>
      </c>
      <c r="BE5" s="642">
        <f t="shared" ref="BE5" si="7">BB5/AY5*100</f>
        <v>34.636468258325301</v>
      </c>
      <c r="BF5" s="629">
        <v>481569</v>
      </c>
      <c r="BG5" s="629">
        <v>364216</v>
      </c>
      <c r="BH5" s="629">
        <v>117292</v>
      </c>
      <c r="BI5" s="629">
        <v>158727</v>
      </c>
      <c r="BJ5" s="629">
        <v>133091</v>
      </c>
      <c r="BK5" s="629">
        <v>25657</v>
      </c>
      <c r="BL5" s="642">
        <f t="shared" ref="BL5" si="8">BI5/BF5*100</f>
        <v>32.960385739115267</v>
      </c>
      <c r="BM5" s="629">
        <v>560590</v>
      </c>
      <c r="BN5" s="629">
        <v>422607</v>
      </c>
      <c r="BO5" s="629">
        <v>137905</v>
      </c>
      <c r="BP5" s="629">
        <v>176489</v>
      </c>
      <c r="BQ5" s="629">
        <v>148593</v>
      </c>
      <c r="BR5" s="629">
        <v>27902</v>
      </c>
      <c r="BS5" s="642">
        <f t="shared" ref="BS5" si="9">BP5/BM5*100</f>
        <v>31.482723559107367</v>
      </c>
    </row>
    <row r="6" spans="1:72" ht="20.100000000000001" customHeight="1">
      <c r="A6" s="635" t="s">
        <v>516</v>
      </c>
      <c r="B6" s="646">
        <v>80758</v>
      </c>
      <c r="C6" s="646">
        <v>73810</v>
      </c>
      <c r="D6" s="646">
        <v>6948</v>
      </c>
      <c r="E6" s="646">
        <v>52830</v>
      </c>
      <c r="F6" s="646">
        <v>48963</v>
      </c>
      <c r="G6" s="646">
        <v>3867</v>
      </c>
      <c r="H6" s="647">
        <f t="shared" ref="H6:H46" si="10">E6/B6*100</f>
        <v>65.417667599494791</v>
      </c>
      <c r="I6" s="646">
        <v>98371</v>
      </c>
      <c r="J6" s="646">
        <v>90350</v>
      </c>
      <c r="K6" s="646">
        <v>8021</v>
      </c>
      <c r="L6" s="646">
        <v>66460</v>
      </c>
      <c r="M6" s="646">
        <v>61824</v>
      </c>
      <c r="N6" s="646">
        <v>4636</v>
      </c>
      <c r="O6" s="647">
        <f t="shared" ref="O6:O45" si="11">L6/I6*100</f>
        <v>67.560561547610575</v>
      </c>
      <c r="P6" s="646">
        <v>92155</v>
      </c>
      <c r="Q6" s="646">
        <v>84216</v>
      </c>
      <c r="R6" s="646">
        <v>7939</v>
      </c>
      <c r="S6" s="646">
        <v>64133</v>
      </c>
      <c r="T6" s="646">
        <v>59323</v>
      </c>
      <c r="U6" s="646">
        <v>4810</v>
      </c>
      <c r="V6" s="647">
        <f t="shared" ref="V6:V45" si="12">S6/P6*100</f>
        <v>69.592534317183009</v>
      </c>
      <c r="W6" s="646">
        <v>85484</v>
      </c>
      <c r="X6" s="646">
        <v>77750</v>
      </c>
      <c r="Y6" s="646">
        <v>7734</v>
      </c>
      <c r="Z6" s="646">
        <v>59773</v>
      </c>
      <c r="AA6" s="646">
        <v>55013</v>
      </c>
      <c r="AB6" s="646">
        <v>4760</v>
      </c>
      <c r="AC6" s="647">
        <f t="shared" ref="AC6:AC46" si="13">Z6/W6*100</f>
        <v>69.923026531280712</v>
      </c>
      <c r="AD6" s="646">
        <v>82725</v>
      </c>
      <c r="AE6" s="646">
        <v>75109</v>
      </c>
      <c r="AF6" s="646">
        <v>7616</v>
      </c>
      <c r="AG6" s="646">
        <v>58189</v>
      </c>
      <c r="AH6" s="646">
        <v>53502</v>
      </c>
      <c r="AI6" s="646">
        <v>4687</v>
      </c>
      <c r="AJ6" s="647">
        <f t="shared" ref="AJ6:AJ46" si="14">AG6/AD6*100</f>
        <v>70.340284073738289</v>
      </c>
      <c r="AK6" s="646">
        <v>77301</v>
      </c>
      <c r="AL6" s="646">
        <v>70097</v>
      </c>
      <c r="AM6" s="646">
        <v>7204</v>
      </c>
      <c r="AN6" s="646">
        <v>53940</v>
      </c>
      <c r="AO6" s="646">
        <v>49695</v>
      </c>
      <c r="AP6" s="646">
        <v>4245</v>
      </c>
      <c r="AQ6" s="647">
        <f t="shared" ref="AQ6:AQ46" si="15">AN6/AK6*100</f>
        <v>69.779174913649243</v>
      </c>
      <c r="AR6" s="646">
        <v>71593</v>
      </c>
      <c r="AS6" s="646">
        <v>64841</v>
      </c>
      <c r="AT6" s="646">
        <v>6752</v>
      </c>
      <c r="AU6" s="646">
        <v>49484</v>
      </c>
      <c r="AV6" s="646">
        <v>45502</v>
      </c>
      <c r="AW6" s="646">
        <v>3982</v>
      </c>
      <c r="AX6" s="647">
        <f t="shared" ref="AX6:AX46" si="16">AU6/AR6*100</f>
        <v>69.118489237774639</v>
      </c>
      <c r="AY6" s="646">
        <v>67106</v>
      </c>
      <c r="AZ6" s="646">
        <v>60808</v>
      </c>
      <c r="BA6" s="646">
        <v>6298</v>
      </c>
      <c r="BB6" s="646">
        <v>47294</v>
      </c>
      <c r="BC6" s="646">
        <v>43633</v>
      </c>
      <c r="BD6" s="646">
        <v>3661</v>
      </c>
      <c r="BE6" s="647">
        <f t="shared" ref="BE6:BE46" si="17">BB6/AY6*100</f>
        <v>70.476559473072456</v>
      </c>
      <c r="BF6" s="622">
        <v>49228</v>
      </c>
      <c r="BG6" s="622">
        <v>44838</v>
      </c>
      <c r="BH6" s="622">
        <v>4390</v>
      </c>
      <c r="BI6" s="622">
        <v>35153</v>
      </c>
      <c r="BJ6" s="622">
        <v>32471</v>
      </c>
      <c r="BK6" s="622">
        <v>2682</v>
      </c>
      <c r="BL6" s="647">
        <f t="shared" ref="BL6:BL46" si="18">BI6/BF6*100</f>
        <v>71.408547980823926</v>
      </c>
      <c r="BM6" s="622">
        <v>51119</v>
      </c>
      <c r="BN6" s="622">
        <v>46336</v>
      </c>
      <c r="BO6" s="622">
        <v>4783</v>
      </c>
      <c r="BP6" s="622">
        <v>36567</v>
      </c>
      <c r="BQ6" s="622">
        <v>33726</v>
      </c>
      <c r="BR6" s="622">
        <v>2841</v>
      </c>
      <c r="BS6" s="647">
        <f t="shared" ref="BS6:BS46" si="19">BP6/BM6*100</f>
        <v>71.533089457931496</v>
      </c>
    </row>
    <row r="7" spans="1:72" ht="20.100000000000001" customHeight="1">
      <c r="A7" s="635" t="s">
        <v>81</v>
      </c>
      <c r="B7" s="646">
        <v>1919</v>
      </c>
      <c r="C7" s="646">
        <v>1678</v>
      </c>
      <c r="D7" s="646">
        <v>241</v>
      </c>
      <c r="E7" s="646">
        <v>1271</v>
      </c>
      <c r="F7" s="646">
        <v>1137</v>
      </c>
      <c r="G7" s="646">
        <v>134</v>
      </c>
      <c r="H7" s="647">
        <f t="shared" si="10"/>
        <v>66.2324127149557</v>
      </c>
      <c r="I7" s="646">
        <v>1807</v>
      </c>
      <c r="J7" s="646">
        <v>1618</v>
      </c>
      <c r="K7" s="646">
        <v>189</v>
      </c>
      <c r="L7" s="646">
        <v>1218</v>
      </c>
      <c r="M7" s="646">
        <v>1116</v>
      </c>
      <c r="N7" s="646">
        <v>102</v>
      </c>
      <c r="O7" s="647">
        <f t="shared" si="11"/>
        <v>67.404537908135026</v>
      </c>
      <c r="P7" s="646">
        <v>2259</v>
      </c>
      <c r="Q7" s="646">
        <v>1996</v>
      </c>
      <c r="R7" s="646">
        <v>260</v>
      </c>
      <c r="S7" s="646">
        <v>1488</v>
      </c>
      <c r="T7" s="646">
        <v>1333</v>
      </c>
      <c r="U7" s="646">
        <v>155</v>
      </c>
      <c r="V7" s="647">
        <f t="shared" si="12"/>
        <v>65.869853917662681</v>
      </c>
      <c r="W7" s="646">
        <v>2310</v>
      </c>
      <c r="X7" s="646">
        <v>2066</v>
      </c>
      <c r="Y7" s="646">
        <v>244</v>
      </c>
      <c r="Z7" s="646">
        <v>1609</v>
      </c>
      <c r="AA7" s="646">
        <v>1459</v>
      </c>
      <c r="AB7" s="646">
        <v>150</v>
      </c>
      <c r="AC7" s="647">
        <f t="shared" si="13"/>
        <v>69.65367965367966</v>
      </c>
      <c r="AD7" s="646">
        <v>2645</v>
      </c>
      <c r="AE7" s="646">
        <v>2365</v>
      </c>
      <c r="AF7" s="646">
        <v>280</v>
      </c>
      <c r="AG7" s="646">
        <v>1906</v>
      </c>
      <c r="AH7" s="646">
        <v>1723</v>
      </c>
      <c r="AI7" s="646">
        <v>183</v>
      </c>
      <c r="AJ7" s="647">
        <f t="shared" si="14"/>
        <v>72.060491493383736</v>
      </c>
      <c r="AK7" s="646">
        <v>2565</v>
      </c>
      <c r="AL7" s="646">
        <v>2290</v>
      </c>
      <c r="AM7" s="646">
        <v>275</v>
      </c>
      <c r="AN7" s="646">
        <v>1789</v>
      </c>
      <c r="AO7" s="646">
        <v>1621</v>
      </c>
      <c r="AP7" s="646">
        <v>168</v>
      </c>
      <c r="AQ7" s="647">
        <f t="shared" si="15"/>
        <v>69.746588693957108</v>
      </c>
      <c r="AR7" s="646">
        <v>2523</v>
      </c>
      <c r="AS7" s="646">
        <v>2191</v>
      </c>
      <c r="AT7" s="646">
        <v>332</v>
      </c>
      <c r="AU7" s="646">
        <v>1702</v>
      </c>
      <c r="AV7" s="646">
        <v>1510</v>
      </c>
      <c r="AW7" s="646">
        <v>192</v>
      </c>
      <c r="AX7" s="647">
        <f t="shared" si="16"/>
        <v>67.45937376139517</v>
      </c>
      <c r="AY7" s="646">
        <v>2723</v>
      </c>
      <c r="AZ7" s="646">
        <v>2374</v>
      </c>
      <c r="BA7" s="646">
        <v>349</v>
      </c>
      <c r="BB7" s="646">
        <v>1803</v>
      </c>
      <c r="BC7" s="646">
        <v>1607</v>
      </c>
      <c r="BD7" s="646">
        <v>196</v>
      </c>
      <c r="BE7" s="647">
        <f t="shared" si="17"/>
        <v>66.213734851266977</v>
      </c>
      <c r="BF7" s="622">
        <v>2263</v>
      </c>
      <c r="BG7" s="622">
        <v>1998</v>
      </c>
      <c r="BH7" s="622">
        <v>265</v>
      </c>
      <c r="BI7" s="622">
        <v>1438</v>
      </c>
      <c r="BJ7" s="622">
        <v>1294</v>
      </c>
      <c r="BK7" s="622">
        <v>144</v>
      </c>
      <c r="BL7" s="647">
        <f t="shared" si="18"/>
        <v>63.543968183826784</v>
      </c>
      <c r="BM7" s="622">
        <v>2313</v>
      </c>
      <c r="BN7" s="622">
        <v>2008</v>
      </c>
      <c r="BO7" s="622">
        <v>305</v>
      </c>
      <c r="BP7" s="622">
        <v>1460</v>
      </c>
      <c r="BQ7" s="622">
        <v>1299</v>
      </c>
      <c r="BR7" s="622">
        <v>161</v>
      </c>
      <c r="BS7" s="647">
        <f t="shared" si="19"/>
        <v>63.121487246000861</v>
      </c>
    </row>
    <row r="8" spans="1:72" ht="20.100000000000001" customHeight="1">
      <c r="A8" s="652" t="s">
        <v>842</v>
      </c>
      <c r="B8" s="653">
        <v>1100</v>
      </c>
      <c r="C8" s="653">
        <v>1037</v>
      </c>
      <c r="D8" s="653">
        <v>63</v>
      </c>
      <c r="E8" s="653">
        <v>757</v>
      </c>
      <c r="F8" s="653">
        <v>737</v>
      </c>
      <c r="G8" s="653">
        <v>20</v>
      </c>
      <c r="H8" s="647">
        <f t="shared" si="10"/>
        <v>68.818181818181827</v>
      </c>
      <c r="I8" s="653">
        <v>1248</v>
      </c>
      <c r="J8" s="653">
        <v>1153</v>
      </c>
      <c r="K8" s="653">
        <v>95</v>
      </c>
      <c r="L8" s="653">
        <v>886</v>
      </c>
      <c r="M8" s="653">
        <v>835</v>
      </c>
      <c r="N8" s="653">
        <v>51</v>
      </c>
      <c r="O8" s="647">
        <f t="shared" si="11"/>
        <v>70.993589743589752</v>
      </c>
      <c r="P8" s="653">
        <v>1095</v>
      </c>
      <c r="Q8" s="653">
        <v>1011</v>
      </c>
      <c r="R8" s="653">
        <v>84</v>
      </c>
      <c r="S8" s="653">
        <v>706</v>
      </c>
      <c r="T8" s="653">
        <v>666</v>
      </c>
      <c r="U8" s="653">
        <v>40</v>
      </c>
      <c r="V8" s="647">
        <f t="shared" si="12"/>
        <v>64.474885844748869</v>
      </c>
      <c r="W8" s="653">
        <v>1340</v>
      </c>
      <c r="X8" s="653">
        <v>1240</v>
      </c>
      <c r="Y8" s="653">
        <v>100</v>
      </c>
      <c r="Z8" s="653">
        <v>868</v>
      </c>
      <c r="AA8" s="653">
        <v>837</v>
      </c>
      <c r="AB8" s="653">
        <v>31</v>
      </c>
      <c r="AC8" s="647">
        <f t="shared" si="13"/>
        <v>64.776119402985074</v>
      </c>
      <c r="AD8" s="653">
        <v>1158</v>
      </c>
      <c r="AE8" s="653">
        <v>1067</v>
      </c>
      <c r="AF8" s="653">
        <v>91</v>
      </c>
      <c r="AG8" s="653">
        <v>756</v>
      </c>
      <c r="AH8" s="653">
        <v>721</v>
      </c>
      <c r="AI8" s="653">
        <v>35</v>
      </c>
      <c r="AJ8" s="647">
        <f t="shared" si="14"/>
        <v>65.284974093264253</v>
      </c>
      <c r="AK8" s="653">
        <v>936</v>
      </c>
      <c r="AL8" s="653">
        <v>846</v>
      </c>
      <c r="AM8" s="653">
        <v>90</v>
      </c>
      <c r="AN8" s="653">
        <v>515</v>
      </c>
      <c r="AO8" s="653">
        <v>481</v>
      </c>
      <c r="AP8" s="653">
        <v>34</v>
      </c>
      <c r="AQ8" s="647">
        <f t="shared" si="15"/>
        <v>55.021367521367523</v>
      </c>
      <c r="AR8" s="653">
        <v>1011</v>
      </c>
      <c r="AS8" s="653">
        <v>930</v>
      </c>
      <c r="AT8" s="653">
        <v>81</v>
      </c>
      <c r="AU8" s="653">
        <v>683</v>
      </c>
      <c r="AV8" s="653">
        <v>643</v>
      </c>
      <c r="AW8" s="653">
        <v>40</v>
      </c>
      <c r="AX8" s="647">
        <f t="shared" si="16"/>
        <v>67.556874381800199</v>
      </c>
      <c r="AY8" s="653">
        <v>1213</v>
      </c>
      <c r="AZ8" s="653">
        <v>1119</v>
      </c>
      <c r="BA8" s="653">
        <v>94</v>
      </c>
      <c r="BB8" s="653">
        <v>797</v>
      </c>
      <c r="BC8" s="653">
        <v>756</v>
      </c>
      <c r="BD8" s="653">
        <v>41</v>
      </c>
      <c r="BE8" s="647">
        <f t="shared" si="17"/>
        <v>65.704863973619126</v>
      </c>
      <c r="BF8" s="653">
        <v>896</v>
      </c>
      <c r="BG8" s="653">
        <v>813</v>
      </c>
      <c r="BH8" s="653">
        <v>83</v>
      </c>
      <c r="BI8" s="653">
        <v>597</v>
      </c>
      <c r="BJ8" s="653">
        <v>550</v>
      </c>
      <c r="BK8" s="655">
        <v>47</v>
      </c>
      <c r="BL8" s="647">
        <f t="shared" si="18"/>
        <v>66.629464285714292</v>
      </c>
      <c r="BM8" s="653">
        <v>1082</v>
      </c>
      <c r="BN8" s="653">
        <v>981</v>
      </c>
      <c r="BO8" s="653">
        <v>101</v>
      </c>
      <c r="BP8" s="653">
        <v>623</v>
      </c>
      <c r="BQ8" s="653">
        <v>598</v>
      </c>
      <c r="BR8" s="653">
        <v>25</v>
      </c>
      <c r="BS8" s="647">
        <f t="shared" si="19"/>
        <v>57.578558225508317</v>
      </c>
    </row>
    <row r="9" spans="1:72" ht="20.100000000000001" customHeight="1">
      <c r="A9" s="652" t="s">
        <v>582</v>
      </c>
      <c r="B9" s="653">
        <v>781</v>
      </c>
      <c r="C9" s="653">
        <v>711</v>
      </c>
      <c r="D9" s="653">
        <v>70</v>
      </c>
      <c r="E9" s="653">
        <v>520</v>
      </c>
      <c r="F9" s="653">
        <v>487</v>
      </c>
      <c r="G9" s="653">
        <v>33</v>
      </c>
      <c r="H9" s="647">
        <f t="shared" si="10"/>
        <v>66.581306017925741</v>
      </c>
      <c r="I9" s="653">
        <v>695</v>
      </c>
      <c r="J9" s="653">
        <v>626</v>
      </c>
      <c r="K9" s="653">
        <v>69</v>
      </c>
      <c r="L9" s="653">
        <v>482</v>
      </c>
      <c r="M9" s="653">
        <v>459</v>
      </c>
      <c r="N9" s="653">
        <v>23</v>
      </c>
      <c r="O9" s="647">
        <f t="shared" si="11"/>
        <v>69.352517985611513</v>
      </c>
      <c r="P9" s="653">
        <v>703</v>
      </c>
      <c r="Q9" s="653">
        <v>646</v>
      </c>
      <c r="R9" s="653">
        <v>57</v>
      </c>
      <c r="S9" s="653">
        <v>520</v>
      </c>
      <c r="T9" s="653">
        <v>503</v>
      </c>
      <c r="U9" s="653">
        <v>17</v>
      </c>
      <c r="V9" s="647">
        <f t="shared" si="12"/>
        <v>73.968705547652917</v>
      </c>
      <c r="W9" s="653">
        <v>642</v>
      </c>
      <c r="X9" s="653">
        <v>584</v>
      </c>
      <c r="Y9" s="653">
        <v>58</v>
      </c>
      <c r="Z9" s="653">
        <v>439</v>
      </c>
      <c r="AA9" s="653">
        <v>421</v>
      </c>
      <c r="AB9" s="653">
        <v>18</v>
      </c>
      <c r="AC9" s="647">
        <f t="shared" si="13"/>
        <v>68.380062305295951</v>
      </c>
      <c r="AD9" s="653">
        <v>565</v>
      </c>
      <c r="AE9" s="653">
        <v>504</v>
      </c>
      <c r="AF9" s="653">
        <v>61</v>
      </c>
      <c r="AG9" s="653">
        <v>368</v>
      </c>
      <c r="AH9" s="653">
        <v>351</v>
      </c>
      <c r="AI9" s="653">
        <v>17</v>
      </c>
      <c r="AJ9" s="647">
        <f t="shared" si="14"/>
        <v>65.13274336283186</v>
      </c>
      <c r="AK9" s="653">
        <v>446</v>
      </c>
      <c r="AL9" s="653">
        <v>399</v>
      </c>
      <c r="AM9" s="653">
        <v>47</v>
      </c>
      <c r="AN9" s="653">
        <v>261</v>
      </c>
      <c r="AO9" s="653">
        <v>253</v>
      </c>
      <c r="AP9" s="653">
        <v>8</v>
      </c>
      <c r="AQ9" s="647">
        <f t="shared" si="15"/>
        <v>58.520179372197312</v>
      </c>
      <c r="AR9" s="653">
        <v>356</v>
      </c>
      <c r="AS9" s="653">
        <v>312</v>
      </c>
      <c r="AT9" s="653">
        <v>44</v>
      </c>
      <c r="AU9" s="653">
        <v>193</v>
      </c>
      <c r="AV9" s="653">
        <v>183</v>
      </c>
      <c r="AW9" s="653">
        <v>10</v>
      </c>
      <c r="AX9" s="647">
        <f t="shared" si="16"/>
        <v>54.213483146067418</v>
      </c>
      <c r="AY9" s="653">
        <v>381</v>
      </c>
      <c r="AZ9" s="653">
        <v>321</v>
      </c>
      <c r="BA9" s="653">
        <v>60</v>
      </c>
      <c r="BB9" s="653">
        <v>198</v>
      </c>
      <c r="BC9" s="653">
        <v>185</v>
      </c>
      <c r="BD9" s="653">
        <v>13</v>
      </c>
      <c r="BE9" s="647">
        <f t="shared" si="17"/>
        <v>51.968503937007867</v>
      </c>
      <c r="BF9" s="653">
        <v>329</v>
      </c>
      <c r="BG9" s="653">
        <v>275</v>
      </c>
      <c r="BH9" s="653">
        <v>54</v>
      </c>
      <c r="BI9" s="653">
        <v>179</v>
      </c>
      <c r="BJ9" s="653">
        <v>167</v>
      </c>
      <c r="BK9" s="655">
        <v>12</v>
      </c>
      <c r="BL9" s="647">
        <f t="shared" si="18"/>
        <v>54.40729483282675</v>
      </c>
      <c r="BM9" s="653">
        <v>342</v>
      </c>
      <c r="BN9" s="653">
        <v>283</v>
      </c>
      <c r="BO9" s="653">
        <v>59</v>
      </c>
      <c r="BP9" s="653">
        <v>194</v>
      </c>
      <c r="BQ9" s="653">
        <v>174</v>
      </c>
      <c r="BR9" s="653">
        <v>20</v>
      </c>
      <c r="BS9" s="647">
        <f t="shared" si="19"/>
        <v>56.725146198830409</v>
      </c>
    </row>
    <row r="10" spans="1:72" ht="20.100000000000001" customHeight="1">
      <c r="A10" s="652" t="s">
        <v>50</v>
      </c>
      <c r="B10" s="653">
        <v>43124</v>
      </c>
      <c r="C10" s="653">
        <v>34603</v>
      </c>
      <c r="D10" s="653">
        <v>8518</v>
      </c>
      <c r="E10" s="653">
        <v>23170</v>
      </c>
      <c r="F10" s="653">
        <v>19920</v>
      </c>
      <c r="G10" s="653">
        <v>3250</v>
      </c>
      <c r="H10" s="647">
        <f t="shared" si="10"/>
        <v>53.728782116686766</v>
      </c>
      <c r="I10" s="653">
        <v>43371</v>
      </c>
      <c r="J10" s="653">
        <v>34797</v>
      </c>
      <c r="K10" s="653">
        <v>8571</v>
      </c>
      <c r="L10" s="653">
        <v>23715</v>
      </c>
      <c r="M10" s="653">
        <v>20308</v>
      </c>
      <c r="N10" s="653">
        <v>3407</v>
      </c>
      <c r="O10" s="647">
        <f t="shared" si="11"/>
        <v>54.679394065158746</v>
      </c>
      <c r="P10" s="653">
        <v>45355</v>
      </c>
      <c r="Q10" s="653">
        <v>36787</v>
      </c>
      <c r="R10" s="653">
        <v>8561</v>
      </c>
      <c r="S10" s="653">
        <v>25219</v>
      </c>
      <c r="T10" s="653">
        <v>21661</v>
      </c>
      <c r="U10" s="653">
        <v>3558</v>
      </c>
      <c r="V10" s="647">
        <f t="shared" si="12"/>
        <v>55.603571822290817</v>
      </c>
      <c r="W10" s="653">
        <v>45794</v>
      </c>
      <c r="X10" s="653">
        <v>36952</v>
      </c>
      <c r="Y10" s="653">
        <v>8834</v>
      </c>
      <c r="Z10" s="653">
        <v>25280</v>
      </c>
      <c r="AA10" s="653">
        <v>21718</v>
      </c>
      <c r="AB10" s="653">
        <v>3562</v>
      </c>
      <c r="AC10" s="647">
        <f t="shared" si="13"/>
        <v>55.203738481023713</v>
      </c>
      <c r="AD10" s="653">
        <v>48314</v>
      </c>
      <c r="AE10" s="653">
        <v>38821</v>
      </c>
      <c r="AF10" s="653">
        <v>9490</v>
      </c>
      <c r="AG10" s="653">
        <v>26529</v>
      </c>
      <c r="AH10" s="653">
        <v>22626</v>
      </c>
      <c r="AI10" s="653">
        <v>3903</v>
      </c>
      <c r="AJ10" s="647">
        <f t="shared" si="14"/>
        <v>54.909550026907318</v>
      </c>
      <c r="AK10" s="653">
        <v>48169</v>
      </c>
      <c r="AL10" s="653">
        <v>38398</v>
      </c>
      <c r="AM10" s="653">
        <v>9768</v>
      </c>
      <c r="AN10" s="653">
        <v>26141</v>
      </c>
      <c r="AO10" s="653">
        <v>22142</v>
      </c>
      <c r="AP10" s="653">
        <v>3999</v>
      </c>
      <c r="AQ10" s="647">
        <f t="shared" si="15"/>
        <v>54.269343353609166</v>
      </c>
      <c r="AR10" s="653">
        <v>49860</v>
      </c>
      <c r="AS10" s="653">
        <v>39784</v>
      </c>
      <c r="AT10" s="653">
        <v>10072</v>
      </c>
      <c r="AU10" s="653">
        <v>27015</v>
      </c>
      <c r="AV10" s="653">
        <v>22906</v>
      </c>
      <c r="AW10" s="653">
        <v>4109</v>
      </c>
      <c r="AX10" s="647">
        <f t="shared" si="16"/>
        <v>54.181708784596871</v>
      </c>
      <c r="AY10" s="653">
        <v>52704</v>
      </c>
      <c r="AZ10" s="653">
        <v>41793</v>
      </c>
      <c r="BA10" s="653">
        <v>10908</v>
      </c>
      <c r="BB10" s="653">
        <v>28533</v>
      </c>
      <c r="BC10" s="653">
        <v>24054</v>
      </c>
      <c r="BD10" s="653">
        <v>4479</v>
      </c>
      <c r="BE10" s="647">
        <f t="shared" si="17"/>
        <v>54.138205828779597</v>
      </c>
      <c r="BF10" s="653">
        <v>51277</v>
      </c>
      <c r="BG10" s="653">
        <v>40095</v>
      </c>
      <c r="BH10" s="653">
        <v>11179</v>
      </c>
      <c r="BI10" s="653">
        <v>27609</v>
      </c>
      <c r="BJ10" s="653">
        <v>23092</v>
      </c>
      <c r="BK10" s="655">
        <v>4517</v>
      </c>
      <c r="BL10" s="647">
        <f t="shared" si="18"/>
        <v>53.842853521071824</v>
      </c>
      <c r="BM10" s="653">
        <v>60530</v>
      </c>
      <c r="BN10" s="653">
        <v>47182</v>
      </c>
      <c r="BO10" s="653">
        <v>13343</v>
      </c>
      <c r="BP10" s="653">
        <v>31565</v>
      </c>
      <c r="BQ10" s="653">
        <v>26564</v>
      </c>
      <c r="BR10" s="653">
        <v>5001</v>
      </c>
      <c r="BS10" s="647">
        <f t="shared" si="19"/>
        <v>52.147695357673882</v>
      </c>
    </row>
    <row r="11" spans="1:72" ht="20.100000000000001" customHeight="1">
      <c r="A11" s="636" t="s">
        <v>57</v>
      </c>
      <c r="B11" s="646">
        <v>14598</v>
      </c>
      <c r="C11" s="646">
        <v>9959</v>
      </c>
      <c r="D11" s="646">
        <v>4639</v>
      </c>
      <c r="E11" s="646">
        <v>9063</v>
      </c>
      <c r="F11" s="646">
        <v>6109</v>
      </c>
      <c r="G11" s="646">
        <v>2954</v>
      </c>
      <c r="H11" s="647">
        <f t="shared" si="10"/>
        <v>62.08384710234278</v>
      </c>
      <c r="I11" s="646">
        <v>14393</v>
      </c>
      <c r="J11" s="646">
        <v>9752</v>
      </c>
      <c r="K11" s="646">
        <v>4641</v>
      </c>
      <c r="L11" s="646">
        <v>8872</v>
      </c>
      <c r="M11" s="646">
        <v>5976</v>
      </c>
      <c r="N11" s="646">
        <v>2896</v>
      </c>
      <c r="O11" s="647">
        <f t="shared" si="11"/>
        <v>61.641075522823598</v>
      </c>
      <c r="P11" s="646">
        <v>15307</v>
      </c>
      <c r="Q11" s="646">
        <v>10766</v>
      </c>
      <c r="R11" s="646">
        <v>4541</v>
      </c>
      <c r="S11" s="646">
        <v>9451</v>
      </c>
      <c r="T11" s="646">
        <v>6570</v>
      </c>
      <c r="U11" s="646">
        <v>2881</v>
      </c>
      <c r="V11" s="647">
        <f t="shared" si="12"/>
        <v>61.74299340171163</v>
      </c>
      <c r="W11" s="646">
        <v>14385</v>
      </c>
      <c r="X11" s="646">
        <v>9454</v>
      </c>
      <c r="Y11" s="646">
        <v>4931</v>
      </c>
      <c r="Z11" s="646">
        <v>8694</v>
      </c>
      <c r="AA11" s="646">
        <v>5720</v>
      </c>
      <c r="AB11" s="646">
        <v>2974</v>
      </c>
      <c r="AC11" s="647">
        <f t="shared" si="13"/>
        <v>60.43795620437956</v>
      </c>
      <c r="AD11" s="646">
        <v>13120</v>
      </c>
      <c r="AE11" s="646">
        <v>8980</v>
      </c>
      <c r="AF11" s="646">
        <v>4140</v>
      </c>
      <c r="AG11" s="646">
        <v>7466</v>
      </c>
      <c r="AH11" s="646">
        <v>5037</v>
      </c>
      <c r="AI11" s="646">
        <v>2429</v>
      </c>
      <c r="AJ11" s="647">
        <f t="shared" si="14"/>
        <v>56.905487804878049</v>
      </c>
      <c r="AK11" s="646">
        <v>12347</v>
      </c>
      <c r="AL11" s="646">
        <v>9094</v>
      </c>
      <c r="AM11" s="646">
        <v>3253</v>
      </c>
      <c r="AN11" s="646">
        <v>6165</v>
      </c>
      <c r="AO11" s="646">
        <v>4541</v>
      </c>
      <c r="AP11" s="646">
        <v>1624</v>
      </c>
      <c r="AQ11" s="647">
        <f t="shared" si="15"/>
        <v>49.93115736616182</v>
      </c>
      <c r="AR11" s="646">
        <v>11817</v>
      </c>
      <c r="AS11" s="646">
        <v>8678</v>
      </c>
      <c r="AT11" s="646">
        <v>3139</v>
      </c>
      <c r="AU11" s="646">
        <v>5523</v>
      </c>
      <c r="AV11" s="646">
        <v>3877</v>
      </c>
      <c r="AW11" s="646">
        <v>1646</v>
      </c>
      <c r="AX11" s="647">
        <f t="shared" si="16"/>
        <v>46.737750698146733</v>
      </c>
      <c r="AY11" s="646">
        <v>12988</v>
      </c>
      <c r="AZ11" s="646">
        <v>9679</v>
      </c>
      <c r="BA11" s="646">
        <v>3309</v>
      </c>
      <c r="BB11" s="646">
        <v>6277</v>
      </c>
      <c r="BC11" s="646">
        <v>4528</v>
      </c>
      <c r="BD11" s="646">
        <v>1749</v>
      </c>
      <c r="BE11" s="647">
        <f t="shared" si="17"/>
        <v>48.329226978749617</v>
      </c>
      <c r="BF11" s="622">
        <v>8575</v>
      </c>
      <c r="BG11" s="622">
        <v>6234</v>
      </c>
      <c r="BH11" s="622">
        <v>2341</v>
      </c>
      <c r="BI11" s="622">
        <v>3760</v>
      </c>
      <c r="BJ11" s="622">
        <v>2657</v>
      </c>
      <c r="BK11" s="622">
        <v>1103</v>
      </c>
      <c r="BL11" s="647">
        <f t="shared" si="18"/>
        <v>43.848396501457728</v>
      </c>
      <c r="BM11" s="622">
        <v>8637</v>
      </c>
      <c r="BN11" s="622">
        <v>6412</v>
      </c>
      <c r="BO11" s="622">
        <v>2225</v>
      </c>
      <c r="BP11" s="622">
        <v>4498</v>
      </c>
      <c r="BQ11" s="622">
        <v>3246</v>
      </c>
      <c r="BR11" s="622">
        <v>1252</v>
      </c>
      <c r="BS11" s="647">
        <f t="shared" si="19"/>
        <v>52.078267917100838</v>
      </c>
    </row>
    <row r="12" spans="1:72" ht="20.100000000000001" customHeight="1">
      <c r="A12" s="635" t="s">
        <v>128</v>
      </c>
      <c r="B12" s="646">
        <v>343</v>
      </c>
      <c r="C12" s="646">
        <v>231</v>
      </c>
      <c r="D12" s="646">
        <v>112</v>
      </c>
      <c r="E12" s="646">
        <v>152</v>
      </c>
      <c r="F12" s="646">
        <v>114</v>
      </c>
      <c r="G12" s="646">
        <v>38</v>
      </c>
      <c r="H12" s="647">
        <f t="shared" si="10"/>
        <v>44.314868804664727</v>
      </c>
      <c r="I12" s="646">
        <v>319</v>
      </c>
      <c r="J12" s="646">
        <v>218</v>
      </c>
      <c r="K12" s="646">
        <v>101</v>
      </c>
      <c r="L12" s="646">
        <v>163</v>
      </c>
      <c r="M12" s="646">
        <v>123</v>
      </c>
      <c r="N12" s="646">
        <v>40</v>
      </c>
      <c r="O12" s="647">
        <f t="shared" si="11"/>
        <v>51.097178683385579</v>
      </c>
      <c r="P12" s="646">
        <v>413</v>
      </c>
      <c r="Q12" s="646">
        <v>292</v>
      </c>
      <c r="R12" s="646">
        <v>121</v>
      </c>
      <c r="S12" s="646">
        <v>231</v>
      </c>
      <c r="T12" s="646">
        <v>182</v>
      </c>
      <c r="U12" s="646">
        <v>49</v>
      </c>
      <c r="V12" s="647">
        <f t="shared" si="12"/>
        <v>55.932203389830505</v>
      </c>
      <c r="W12" s="646">
        <v>387</v>
      </c>
      <c r="X12" s="646">
        <v>246</v>
      </c>
      <c r="Y12" s="646">
        <v>141</v>
      </c>
      <c r="Z12" s="646">
        <v>187</v>
      </c>
      <c r="AA12" s="646">
        <v>125</v>
      </c>
      <c r="AB12" s="646">
        <v>62</v>
      </c>
      <c r="AC12" s="647">
        <f t="shared" si="13"/>
        <v>48.320413436692505</v>
      </c>
      <c r="AD12" s="646">
        <v>349</v>
      </c>
      <c r="AE12" s="646">
        <v>218</v>
      </c>
      <c r="AF12" s="646">
        <v>131</v>
      </c>
      <c r="AG12" s="646">
        <v>190</v>
      </c>
      <c r="AH12" s="646">
        <v>120</v>
      </c>
      <c r="AI12" s="646">
        <v>70</v>
      </c>
      <c r="AJ12" s="647">
        <f t="shared" si="14"/>
        <v>54.441260744985676</v>
      </c>
      <c r="AK12" s="646">
        <v>391</v>
      </c>
      <c r="AL12" s="646">
        <v>250</v>
      </c>
      <c r="AM12" s="646">
        <v>141</v>
      </c>
      <c r="AN12" s="646">
        <v>207</v>
      </c>
      <c r="AO12" s="646">
        <v>144</v>
      </c>
      <c r="AP12" s="646">
        <v>63</v>
      </c>
      <c r="AQ12" s="647">
        <f t="shared" si="15"/>
        <v>52.941176470588239</v>
      </c>
      <c r="AR12" s="646">
        <v>446</v>
      </c>
      <c r="AS12" s="646">
        <v>277</v>
      </c>
      <c r="AT12" s="646">
        <v>169</v>
      </c>
      <c r="AU12" s="646">
        <v>221</v>
      </c>
      <c r="AV12" s="646">
        <v>167</v>
      </c>
      <c r="AW12" s="646">
        <v>54</v>
      </c>
      <c r="AX12" s="647">
        <f t="shared" si="16"/>
        <v>49.551569506726459</v>
      </c>
      <c r="AY12" s="646">
        <v>470</v>
      </c>
      <c r="AZ12" s="646">
        <v>301</v>
      </c>
      <c r="BA12" s="646">
        <v>169</v>
      </c>
      <c r="BB12" s="646">
        <v>253</v>
      </c>
      <c r="BC12" s="646">
        <v>177</v>
      </c>
      <c r="BD12" s="646">
        <v>76</v>
      </c>
      <c r="BE12" s="647">
        <f t="shared" si="17"/>
        <v>53.829787234042556</v>
      </c>
      <c r="BF12" s="622">
        <v>412</v>
      </c>
      <c r="BG12" s="622">
        <v>271</v>
      </c>
      <c r="BH12" s="622">
        <v>141</v>
      </c>
      <c r="BI12" s="622">
        <v>202</v>
      </c>
      <c r="BJ12" s="622">
        <v>136</v>
      </c>
      <c r="BK12" s="622">
        <v>66</v>
      </c>
      <c r="BL12" s="647">
        <f t="shared" si="18"/>
        <v>49.029126213592235</v>
      </c>
      <c r="BM12" s="622">
        <v>444</v>
      </c>
      <c r="BN12" s="622">
        <v>286</v>
      </c>
      <c r="BO12" s="622">
        <v>158</v>
      </c>
      <c r="BP12" s="622">
        <v>229</v>
      </c>
      <c r="BQ12" s="622">
        <v>165</v>
      </c>
      <c r="BR12" s="622">
        <v>64</v>
      </c>
      <c r="BS12" s="647">
        <f t="shared" si="19"/>
        <v>51.576576576576571</v>
      </c>
    </row>
    <row r="13" spans="1:72" ht="20.100000000000001" customHeight="1">
      <c r="A13" s="652" t="s">
        <v>360</v>
      </c>
      <c r="B13" s="653">
        <v>109</v>
      </c>
      <c r="C13" s="653">
        <v>96</v>
      </c>
      <c r="D13" s="653">
        <v>13</v>
      </c>
      <c r="E13" s="653">
        <v>66</v>
      </c>
      <c r="F13" s="653">
        <v>62</v>
      </c>
      <c r="G13" s="653">
        <v>4</v>
      </c>
      <c r="H13" s="647">
        <f t="shared" si="10"/>
        <v>60.550458715596335</v>
      </c>
      <c r="I13" s="653">
        <v>105</v>
      </c>
      <c r="J13" s="653">
        <v>97</v>
      </c>
      <c r="K13" s="653">
        <v>8</v>
      </c>
      <c r="L13" s="653">
        <v>78</v>
      </c>
      <c r="M13" s="653">
        <v>76</v>
      </c>
      <c r="N13" s="653">
        <v>2</v>
      </c>
      <c r="O13" s="647">
        <f t="shared" si="11"/>
        <v>74.285714285714292</v>
      </c>
      <c r="P13" s="653">
        <v>130</v>
      </c>
      <c r="Q13" s="653">
        <v>111</v>
      </c>
      <c r="R13" s="653">
        <v>19</v>
      </c>
      <c r="S13" s="653">
        <v>71</v>
      </c>
      <c r="T13" s="653">
        <v>67</v>
      </c>
      <c r="U13" s="653">
        <v>4</v>
      </c>
      <c r="V13" s="647">
        <f t="shared" si="12"/>
        <v>54.615384615384613</v>
      </c>
      <c r="W13" s="653">
        <v>96</v>
      </c>
      <c r="X13" s="653">
        <v>92</v>
      </c>
      <c r="Y13" s="653">
        <v>4</v>
      </c>
      <c r="Z13" s="653">
        <v>36</v>
      </c>
      <c r="AA13" s="653">
        <v>36</v>
      </c>
      <c r="AB13" s="622">
        <v>0</v>
      </c>
      <c r="AC13" s="647">
        <f t="shared" si="13"/>
        <v>37.5</v>
      </c>
      <c r="AD13" s="653">
        <v>53</v>
      </c>
      <c r="AE13" s="653">
        <v>48</v>
      </c>
      <c r="AF13" s="653">
        <v>5</v>
      </c>
      <c r="AG13" s="653">
        <v>25</v>
      </c>
      <c r="AH13" s="653">
        <v>25</v>
      </c>
      <c r="AI13" s="622">
        <v>0</v>
      </c>
      <c r="AJ13" s="647">
        <f t="shared" si="14"/>
        <v>47.169811320754718</v>
      </c>
      <c r="AK13" s="653">
        <v>122</v>
      </c>
      <c r="AL13" s="653">
        <v>111</v>
      </c>
      <c r="AM13" s="653">
        <v>11</v>
      </c>
      <c r="AN13" s="653">
        <v>58</v>
      </c>
      <c r="AO13" s="653">
        <v>54</v>
      </c>
      <c r="AP13" s="653">
        <v>4</v>
      </c>
      <c r="AQ13" s="647">
        <f t="shared" si="15"/>
        <v>47.540983606557376</v>
      </c>
      <c r="AR13" s="653">
        <v>151</v>
      </c>
      <c r="AS13" s="653">
        <v>129</v>
      </c>
      <c r="AT13" s="653">
        <v>22</v>
      </c>
      <c r="AU13" s="653">
        <v>82</v>
      </c>
      <c r="AV13" s="653">
        <v>75</v>
      </c>
      <c r="AW13" s="653">
        <v>7</v>
      </c>
      <c r="AX13" s="647">
        <f t="shared" si="16"/>
        <v>54.304635761589402</v>
      </c>
      <c r="AY13" s="653">
        <v>131</v>
      </c>
      <c r="AZ13" s="653">
        <v>122</v>
      </c>
      <c r="BA13" s="653">
        <v>9</v>
      </c>
      <c r="BB13" s="653">
        <v>54</v>
      </c>
      <c r="BC13" s="653">
        <v>52</v>
      </c>
      <c r="BD13" s="653">
        <v>2</v>
      </c>
      <c r="BE13" s="647">
        <f t="shared" si="17"/>
        <v>41.221374045801525</v>
      </c>
      <c r="BF13" s="653">
        <v>106</v>
      </c>
      <c r="BG13" s="653">
        <v>100</v>
      </c>
      <c r="BH13" s="653">
        <v>6</v>
      </c>
      <c r="BI13" s="653">
        <v>51</v>
      </c>
      <c r="BJ13" s="653">
        <v>47</v>
      </c>
      <c r="BK13" s="655">
        <v>4</v>
      </c>
      <c r="BL13" s="647">
        <f t="shared" si="18"/>
        <v>48.113207547169814</v>
      </c>
      <c r="BM13" s="653">
        <v>237</v>
      </c>
      <c r="BN13" s="653">
        <v>226</v>
      </c>
      <c r="BO13" s="653">
        <v>11</v>
      </c>
      <c r="BP13" s="653">
        <v>120</v>
      </c>
      <c r="BQ13" s="653">
        <v>116</v>
      </c>
      <c r="BR13" s="653">
        <v>4</v>
      </c>
      <c r="BS13" s="647">
        <f t="shared" si="19"/>
        <v>50.632911392405063</v>
      </c>
    </row>
    <row r="14" spans="1:72" ht="20.100000000000001" customHeight="1">
      <c r="A14" s="635" t="s">
        <v>185</v>
      </c>
      <c r="B14" s="646">
        <v>89</v>
      </c>
      <c r="C14" s="646">
        <v>79</v>
      </c>
      <c r="D14" s="646">
        <v>10</v>
      </c>
      <c r="E14" s="646">
        <v>27</v>
      </c>
      <c r="F14" s="646">
        <v>23</v>
      </c>
      <c r="G14" s="646">
        <v>4</v>
      </c>
      <c r="H14" s="647">
        <f t="shared" si="10"/>
        <v>30.337078651685395</v>
      </c>
      <c r="I14" s="646">
        <v>47</v>
      </c>
      <c r="J14" s="646">
        <v>44</v>
      </c>
      <c r="K14" s="646">
        <v>3</v>
      </c>
      <c r="L14" s="646">
        <v>22</v>
      </c>
      <c r="M14" s="646">
        <v>20</v>
      </c>
      <c r="N14" s="646">
        <v>2</v>
      </c>
      <c r="O14" s="647">
        <f t="shared" si="11"/>
        <v>46.808510638297875</v>
      </c>
      <c r="P14" s="646">
        <v>70</v>
      </c>
      <c r="Q14" s="646">
        <v>64</v>
      </c>
      <c r="R14" s="646">
        <v>6</v>
      </c>
      <c r="S14" s="646">
        <v>41</v>
      </c>
      <c r="T14" s="646">
        <v>36</v>
      </c>
      <c r="U14" s="646">
        <v>5</v>
      </c>
      <c r="V14" s="647">
        <f t="shared" si="12"/>
        <v>58.571428571428577</v>
      </c>
      <c r="W14" s="646">
        <v>82</v>
      </c>
      <c r="X14" s="646">
        <v>75</v>
      </c>
      <c r="Y14" s="646">
        <v>7</v>
      </c>
      <c r="Z14" s="646">
        <v>42</v>
      </c>
      <c r="AA14" s="646">
        <v>41</v>
      </c>
      <c r="AB14" s="646">
        <v>1</v>
      </c>
      <c r="AC14" s="647">
        <f t="shared" si="13"/>
        <v>51.219512195121951</v>
      </c>
      <c r="AD14" s="646">
        <v>88</v>
      </c>
      <c r="AE14" s="646">
        <v>80</v>
      </c>
      <c r="AF14" s="646">
        <v>8</v>
      </c>
      <c r="AG14" s="646">
        <v>59</v>
      </c>
      <c r="AH14" s="646">
        <v>55</v>
      </c>
      <c r="AI14" s="646">
        <v>4</v>
      </c>
      <c r="AJ14" s="647">
        <f t="shared" si="14"/>
        <v>67.045454545454547</v>
      </c>
      <c r="AK14" s="646">
        <v>68</v>
      </c>
      <c r="AL14" s="646">
        <v>61</v>
      </c>
      <c r="AM14" s="646">
        <v>7</v>
      </c>
      <c r="AN14" s="646">
        <v>29</v>
      </c>
      <c r="AO14" s="646">
        <v>25</v>
      </c>
      <c r="AP14" s="646">
        <v>4</v>
      </c>
      <c r="AQ14" s="647">
        <f t="shared" si="15"/>
        <v>42.647058823529413</v>
      </c>
      <c r="AR14" s="646">
        <v>42</v>
      </c>
      <c r="AS14" s="646">
        <v>41</v>
      </c>
      <c r="AT14" s="646">
        <v>1</v>
      </c>
      <c r="AU14" s="646">
        <v>15</v>
      </c>
      <c r="AV14" s="646">
        <v>15</v>
      </c>
      <c r="AW14" s="622">
        <v>0</v>
      </c>
      <c r="AX14" s="647">
        <f t="shared" si="16"/>
        <v>35.714285714285715</v>
      </c>
      <c r="AY14" s="646">
        <v>68</v>
      </c>
      <c r="AZ14" s="646">
        <v>67</v>
      </c>
      <c r="BA14" s="646">
        <v>1</v>
      </c>
      <c r="BB14" s="646">
        <v>34</v>
      </c>
      <c r="BC14" s="646">
        <v>34</v>
      </c>
      <c r="BD14" s="622">
        <v>0</v>
      </c>
      <c r="BE14" s="647">
        <f t="shared" si="17"/>
        <v>50</v>
      </c>
      <c r="BF14" s="622">
        <v>48</v>
      </c>
      <c r="BG14" s="622">
        <v>43</v>
      </c>
      <c r="BH14" s="622">
        <v>5</v>
      </c>
      <c r="BI14" s="622">
        <v>25</v>
      </c>
      <c r="BJ14" s="622">
        <v>20</v>
      </c>
      <c r="BK14" s="622">
        <v>5</v>
      </c>
      <c r="BL14" s="647">
        <f t="shared" si="18"/>
        <v>52.083333333333336</v>
      </c>
      <c r="BM14" s="622">
        <v>60</v>
      </c>
      <c r="BN14" s="622">
        <v>59</v>
      </c>
      <c r="BO14" s="622">
        <v>1</v>
      </c>
      <c r="BP14" s="622">
        <v>29</v>
      </c>
      <c r="BQ14" s="622">
        <v>28</v>
      </c>
      <c r="BR14" s="622">
        <v>1</v>
      </c>
      <c r="BS14" s="647">
        <f t="shared" si="19"/>
        <v>48.333333333333336</v>
      </c>
    </row>
    <row r="15" spans="1:72" ht="20.100000000000001" customHeight="1">
      <c r="A15" s="635" t="s">
        <v>129</v>
      </c>
      <c r="B15" s="646">
        <v>1170</v>
      </c>
      <c r="C15" s="646">
        <v>773</v>
      </c>
      <c r="D15" s="646">
        <v>397</v>
      </c>
      <c r="E15" s="646">
        <v>520</v>
      </c>
      <c r="F15" s="646">
        <v>349</v>
      </c>
      <c r="G15" s="646">
        <v>171</v>
      </c>
      <c r="H15" s="647">
        <f t="shared" si="10"/>
        <v>44.444444444444443</v>
      </c>
      <c r="I15" s="646">
        <v>1151</v>
      </c>
      <c r="J15" s="646">
        <v>765</v>
      </c>
      <c r="K15" s="646">
        <v>385</v>
      </c>
      <c r="L15" s="646">
        <v>572</v>
      </c>
      <c r="M15" s="646">
        <v>381</v>
      </c>
      <c r="N15" s="646">
        <v>191</v>
      </c>
      <c r="O15" s="647">
        <f t="shared" si="11"/>
        <v>49.695916594265853</v>
      </c>
      <c r="P15" s="646">
        <v>1269</v>
      </c>
      <c r="Q15" s="646">
        <v>869</v>
      </c>
      <c r="R15" s="646">
        <v>400</v>
      </c>
      <c r="S15" s="646">
        <v>552</v>
      </c>
      <c r="T15" s="646">
        <v>401</v>
      </c>
      <c r="U15" s="646">
        <v>151</v>
      </c>
      <c r="V15" s="647">
        <f t="shared" si="12"/>
        <v>43.498817966903076</v>
      </c>
      <c r="W15" s="646">
        <v>1377</v>
      </c>
      <c r="X15" s="646">
        <v>967</v>
      </c>
      <c r="Y15" s="646">
        <v>409</v>
      </c>
      <c r="Z15" s="646">
        <v>651</v>
      </c>
      <c r="AA15" s="646">
        <v>488</v>
      </c>
      <c r="AB15" s="646">
        <v>163</v>
      </c>
      <c r="AC15" s="647">
        <f t="shared" si="13"/>
        <v>47.276688453159046</v>
      </c>
      <c r="AD15" s="646">
        <v>1269</v>
      </c>
      <c r="AE15" s="646">
        <v>886</v>
      </c>
      <c r="AF15" s="646">
        <v>383</v>
      </c>
      <c r="AG15" s="646">
        <v>598</v>
      </c>
      <c r="AH15" s="646">
        <v>435</v>
      </c>
      <c r="AI15" s="646">
        <v>163</v>
      </c>
      <c r="AJ15" s="647">
        <f t="shared" si="14"/>
        <v>47.123719464144997</v>
      </c>
      <c r="AK15" s="646">
        <v>1109</v>
      </c>
      <c r="AL15" s="646">
        <v>779</v>
      </c>
      <c r="AM15" s="646">
        <v>330</v>
      </c>
      <c r="AN15" s="646">
        <v>495</v>
      </c>
      <c r="AO15" s="646">
        <v>369</v>
      </c>
      <c r="AP15" s="646">
        <v>126</v>
      </c>
      <c r="AQ15" s="647">
        <f t="shared" si="15"/>
        <v>44.634806131650137</v>
      </c>
      <c r="AR15" s="646">
        <v>1087</v>
      </c>
      <c r="AS15" s="646">
        <v>736</v>
      </c>
      <c r="AT15" s="646">
        <v>351</v>
      </c>
      <c r="AU15" s="646">
        <v>425</v>
      </c>
      <c r="AV15" s="646">
        <v>289</v>
      </c>
      <c r="AW15" s="646">
        <v>136</v>
      </c>
      <c r="AX15" s="647">
        <f t="shared" si="16"/>
        <v>39.098436062557496</v>
      </c>
      <c r="AY15" s="646">
        <v>1031</v>
      </c>
      <c r="AZ15" s="646">
        <v>686</v>
      </c>
      <c r="BA15" s="646">
        <v>344</v>
      </c>
      <c r="BB15" s="646">
        <v>451</v>
      </c>
      <c r="BC15" s="646">
        <v>315</v>
      </c>
      <c r="BD15" s="646">
        <v>136</v>
      </c>
      <c r="BE15" s="647">
        <f t="shared" si="17"/>
        <v>43.743937924345296</v>
      </c>
      <c r="BF15" s="622">
        <v>1001</v>
      </c>
      <c r="BG15" s="622">
        <v>675</v>
      </c>
      <c r="BH15" s="622">
        <v>325</v>
      </c>
      <c r="BI15" s="622">
        <v>453</v>
      </c>
      <c r="BJ15" s="622">
        <v>311</v>
      </c>
      <c r="BK15" s="622">
        <v>142</v>
      </c>
      <c r="BL15" s="647">
        <f t="shared" si="18"/>
        <v>45.254745254745252</v>
      </c>
      <c r="BM15" s="622">
        <v>1017</v>
      </c>
      <c r="BN15" s="622">
        <v>649</v>
      </c>
      <c r="BO15" s="622">
        <v>368</v>
      </c>
      <c r="BP15" s="622">
        <v>472</v>
      </c>
      <c r="BQ15" s="622">
        <v>295</v>
      </c>
      <c r="BR15" s="622">
        <v>177</v>
      </c>
      <c r="BS15" s="647">
        <f t="shared" si="19"/>
        <v>46.4110127826942</v>
      </c>
    </row>
    <row r="16" spans="1:72" ht="20.100000000000001" customHeight="1">
      <c r="A16" s="635" t="s">
        <v>133</v>
      </c>
      <c r="B16" s="646">
        <v>118</v>
      </c>
      <c r="C16" s="646">
        <v>95</v>
      </c>
      <c r="D16" s="646">
        <v>23</v>
      </c>
      <c r="E16" s="646">
        <v>24</v>
      </c>
      <c r="F16" s="646">
        <v>21</v>
      </c>
      <c r="G16" s="646">
        <v>3</v>
      </c>
      <c r="H16" s="647">
        <f t="shared" si="10"/>
        <v>20.33898305084746</v>
      </c>
      <c r="I16" s="646">
        <v>235</v>
      </c>
      <c r="J16" s="646">
        <v>207</v>
      </c>
      <c r="K16" s="646">
        <v>28</v>
      </c>
      <c r="L16" s="646">
        <v>60</v>
      </c>
      <c r="M16" s="646">
        <v>52</v>
      </c>
      <c r="N16" s="646">
        <v>8</v>
      </c>
      <c r="O16" s="647">
        <f t="shared" si="11"/>
        <v>25.531914893617021</v>
      </c>
      <c r="P16" s="646">
        <v>241</v>
      </c>
      <c r="Q16" s="646">
        <v>222</v>
      </c>
      <c r="R16" s="646">
        <v>19</v>
      </c>
      <c r="S16" s="646">
        <v>96</v>
      </c>
      <c r="T16" s="646">
        <v>88</v>
      </c>
      <c r="U16" s="646">
        <v>8</v>
      </c>
      <c r="V16" s="647">
        <f t="shared" si="12"/>
        <v>39.834024896265561</v>
      </c>
      <c r="W16" s="646">
        <v>279</v>
      </c>
      <c r="X16" s="646">
        <v>250</v>
      </c>
      <c r="Y16" s="646">
        <v>29</v>
      </c>
      <c r="Z16" s="646">
        <v>69</v>
      </c>
      <c r="AA16" s="646">
        <v>63</v>
      </c>
      <c r="AB16" s="646">
        <v>6</v>
      </c>
      <c r="AC16" s="647">
        <f t="shared" si="13"/>
        <v>24.731182795698924</v>
      </c>
      <c r="AD16" s="646">
        <v>771</v>
      </c>
      <c r="AE16" s="646">
        <v>717</v>
      </c>
      <c r="AF16" s="646">
        <v>54</v>
      </c>
      <c r="AG16" s="646">
        <v>60</v>
      </c>
      <c r="AH16" s="646">
        <v>53</v>
      </c>
      <c r="AI16" s="646">
        <v>7</v>
      </c>
      <c r="AJ16" s="647">
        <f t="shared" si="14"/>
        <v>7.782101167315175</v>
      </c>
      <c r="AK16" s="646">
        <v>920</v>
      </c>
      <c r="AL16" s="646">
        <v>844</v>
      </c>
      <c r="AM16" s="646">
        <v>76</v>
      </c>
      <c r="AN16" s="646">
        <v>58</v>
      </c>
      <c r="AO16" s="646">
        <v>53</v>
      </c>
      <c r="AP16" s="646">
        <v>5</v>
      </c>
      <c r="AQ16" s="647">
        <f t="shared" si="15"/>
        <v>6.3043478260869561</v>
      </c>
      <c r="AR16" s="646">
        <v>1016</v>
      </c>
      <c r="AS16" s="646">
        <v>943</v>
      </c>
      <c r="AT16" s="646">
        <v>73</v>
      </c>
      <c r="AU16" s="646">
        <v>101</v>
      </c>
      <c r="AV16" s="646">
        <v>94</v>
      </c>
      <c r="AW16" s="646">
        <v>7</v>
      </c>
      <c r="AX16" s="647">
        <f t="shared" si="16"/>
        <v>9.9409448818897648</v>
      </c>
      <c r="AY16" s="646">
        <v>4347</v>
      </c>
      <c r="AZ16" s="646">
        <v>4073</v>
      </c>
      <c r="BA16" s="646">
        <v>274</v>
      </c>
      <c r="BB16" s="646">
        <v>788</v>
      </c>
      <c r="BC16" s="646">
        <v>772</v>
      </c>
      <c r="BD16" s="646">
        <v>16</v>
      </c>
      <c r="BE16" s="647">
        <f t="shared" si="17"/>
        <v>18.127444214400736</v>
      </c>
      <c r="BF16" s="622">
        <v>7860</v>
      </c>
      <c r="BG16" s="622">
        <v>7448</v>
      </c>
      <c r="BH16" s="622">
        <v>412</v>
      </c>
      <c r="BI16" s="622">
        <v>2492</v>
      </c>
      <c r="BJ16" s="622">
        <v>2422</v>
      </c>
      <c r="BK16" s="622">
        <v>70</v>
      </c>
      <c r="BL16" s="647">
        <f t="shared" si="18"/>
        <v>31.704834605597966</v>
      </c>
      <c r="BM16" s="622">
        <v>10497</v>
      </c>
      <c r="BN16" s="622">
        <v>9938</v>
      </c>
      <c r="BO16" s="622">
        <v>559</v>
      </c>
      <c r="BP16" s="622">
        <v>4603</v>
      </c>
      <c r="BQ16" s="622">
        <v>4485</v>
      </c>
      <c r="BR16" s="622">
        <v>118</v>
      </c>
      <c r="BS16" s="647">
        <f t="shared" si="19"/>
        <v>43.850623987806046</v>
      </c>
    </row>
    <row r="17" spans="1:71" ht="20.100000000000001" customHeight="1">
      <c r="A17" s="652" t="s">
        <v>184</v>
      </c>
      <c r="B17" s="653">
        <v>2723</v>
      </c>
      <c r="C17" s="653">
        <v>2219</v>
      </c>
      <c r="D17" s="653">
        <v>504</v>
      </c>
      <c r="E17" s="653">
        <v>1132</v>
      </c>
      <c r="F17" s="653">
        <v>1017</v>
      </c>
      <c r="G17" s="653">
        <v>115</v>
      </c>
      <c r="H17" s="647">
        <f t="shared" si="10"/>
        <v>41.571795813441057</v>
      </c>
      <c r="I17" s="653">
        <v>2299</v>
      </c>
      <c r="J17" s="653">
        <v>1819</v>
      </c>
      <c r="K17" s="653">
        <v>480</v>
      </c>
      <c r="L17" s="653">
        <v>866</v>
      </c>
      <c r="M17" s="653">
        <v>754</v>
      </c>
      <c r="N17" s="653">
        <v>112</v>
      </c>
      <c r="O17" s="647">
        <f t="shared" si="11"/>
        <v>37.668551544149629</v>
      </c>
      <c r="P17" s="653">
        <v>2098</v>
      </c>
      <c r="Q17" s="653">
        <v>1746</v>
      </c>
      <c r="R17" s="653">
        <v>352</v>
      </c>
      <c r="S17" s="653">
        <v>922</v>
      </c>
      <c r="T17" s="653">
        <v>843</v>
      </c>
      <c r="U17" s="653">
        <v>79</v>
      </c>
      <c r="V17" s="647">
        <f t="shared" si="12"/>
        <v>43.946615824594851</v>
      </c>
      <c r="W17" s="653">
        <v>1679</v>
      </c>
      <c r="X17" s="653">
        <v>1376</v>
      </c>
      <c r="Y17" s="653">
        <v>303</v>
      </c>
      <c r="Z17" s="653">
        <v>814</v>
      </c>
      <c r="AA17" s="653">
        <v>705</v>
      </c>
      <c r="AB17" s="653">
        <v>109</v>
      </c>
      <c r="AC17" s="647">
        <f t="shared" si="13"/>
        <v>48.481238832638475</v>
      </c>
      <c r="AD17" s="653">
        <v>1290</v>
      </c>
      <c r="AE17" s="653">
        <v>1097</v>
      </c>
      <c r="AF17" s="653">
        <v>193</v>
      </c>
      <c r="AG17" s="653">
        <v>631</v>
      </c>
      <c r="AH17" s="653">
        <v>568</v>
      </c>
      <c r="AI17" s="653">
        <v>63</v>
      </c>
      <c r="AJ17" s="647">
        <f t="shared" si="14"/>
        <v>48.914728682170541</v>
      </c>
      <c r="AK17" s="653">
        <v>1053</v>
      </c>
      <c r="AL17" s="653">
        <v>885</v>
      </c>
      <c r="AM17" s="653">
        <v>168</v>
      </c>
      <c r="AN17" s="653">
        <v>453</v>
      </c>
      <c r="AO17" s="653">
        <v>424</v>
      </c>
      <c r="AP17" s="653">
        <v>29</v>
      </c>
      <c r="AQ17" s="647">
        <f t="shared" si="15"/>
        <v>43.019943019943021</v>
      </c>
      <c r="AR17" s="653">
        <v>854</v>
      </c>
      <c r="AS17" s="653">
        <v>719</v>
      </c>
      <c r="AT17" s="653">
        <v>135</v>
      </c>
      <c r="AU17" s="653">
        <v>399</v>
      </c>
      <c r="AV17" s="653">
        <v>364</v>
      </c>
      <c r="AW17" s="653">
        <v>35</v>
      </c>
      <c r="AX17" s="647">
        <f t="shared" si="16"/>
        <v>46.721311475409841</v>
      </c>
      <c r="AY17" s="653">
        <v>785</v>
      </c>
      <c r="AZ17" s="653">
        <v>653</v>
      </c>
      <c r="BA17" s="653">
        <v>132</v>
      </c>
      <c r="BB17" s="653">
        <v>298</v>
      </c>
      <c r="BC17" s="653">
        <v>273</v>
      </c>
      <c r="BD17" s="653">
        <v>25</v>
      </c>
      <c r="BE17" s="647">
        <f t="shared" si="17"/>
        <v>37.961783439490446</v>
      </c>
      <c r="BF17" s="653">
        <v>560</v>
      </c>
      <c r="BG17" s="653">
        <v>476</v>
      </c>
      <c r="BH17" s="653">
        <v>84</v>
      </c>
      <c r="BI17" s="653">
        <v>235</v>
      </c>
      <c r="BJ17" s="653">
        <v>209</v>
      </c>
      <c r="BK17" s="655">
        <v>26</v>
      </c>
      <c r="BL17" s="647">
        <f t="shared" si="18"/>
        <v>41.964285714285715</v>
      </c>
      <c r="BM17" s="653">
        <v>683</v>
      </c>
      <c r="BN17" s="653">
        <v>571</v>
      </c>
      <c r="BO17" s="653">
        <v>112</v>
      </c>
      <c r="BP17" s="653">
        <v>281</v>
      </c>
      <c r="BQ17" s="653">
        <v>250</v>
      </c>
      <c r="BR17" s="653">
        <v>31</v>
      </c>
      <c r="BS17" s="647">
        <f t="shared" si="19"/>
        <v>41.142020497803806</v>
      </c>
    </row>
    <row r="18" spans="1:71" ht="20.100000000000001" customHeight="1">
      <c r="A18" s="635" t="s">
        <v>843</v>
      </c>
      <c r="B18" s="646">
        <v>11</v>
      </c>
      <c r="C18" s="646">
        <v>6</v>
      </c>
      <c r="D18" s="646">
        <v>5</v>
      </c>
      <c r="E18" s="646">
        <v>3</v>
      </c>
      <c r="F18" s="646">
        <v>2</v>
      </c>
      <c r="G18" s="646">
        <v>1</v>
      </c>
      <c r="H18" s="647">
        <f t="shared" si="10"/>
        <v>27.27272727272727</v>
      </c>
      <c r="I18" s="646">
        <v>15</v>
      </c>
      <c r="J18" s="646">
        <v>6</v>
      </c>
      <c r="K18" s="646">
        <v>9</v>
      </c>
      <c r="L18" s="646">
        <v>2</v>
      </c>
      <c r="M18" s="646">
        <v>2</v>
      </c>
      <c r="N18" s="622">
        <v>0</v>
      </c>
      <c r="O18" s="647">
        <f t="shared" si="11"/>
        <v>13.333333333333334</v>
      </c>
      <c r="P18" s="646">
        <v>57</v>
      </c>
      <c r="Q18" s="646">
        <v>17</v>
      </c>
      <c r="R18" s="646">
        <v>40</v>
      </c>
      <c r="S18" s="646">
        <v>2</v>
      </c>
      <c r="T18" s="646">
        <v>2</v>
      </c>
      <c r="U18" s="622">
        <v>0</v>
      </c>
      <c r="V18" s="647">
        <f t="shared" si="12"/>
        <v>3.5087719298245612</v>
      </c>
      <c r="W18" s="646">
        <v>7</v>
      </c>
      <c r="X18" s="646">
        <v>4</v>
      </c>
      <c r="Y18" s="646">
        <v>3</v>
      </c>
      <c r="Z18" s="646">
        <v>1</v>
      </c>
      <c r="AA18" s="646">
        <v>1</v>
      </c>
      <c r="AB18" s="622">
        <v>0</v>
      </c>
      <c r="AC18" s="647">
        <f t="shared" si="13"/>
        <v>14.285714285714285</v>
      </c>
      <c r="AD18" s="646">
        <v>13</v>
      </c>
      <c r="AE18" s="646">
        <v>7</v>
      </c>
      <c r="AF18" s="646">
        <v>6</v>
      </c>
      <c r="AG18" s="646">
        <v>1</v>
      </c>
      <c r="AH18" s="646">
        <v>1</v>
      </c>
      <c r="AI18" s="622">
        <v>0</v>
      </c>
      <c r="AJ18" s="647">
        <f t="shared" si="14"/>
        <v>7.6923076923076925</v>
      </c>
      <c r="AK18" s="646">
        <v>14</v>
      </c>
      <c r="AL18" s="646">
        <v>7</v>
      </c>
      <c r="AM18" s="646">
        <v>7</v>
      </c>
      <c r="AN18" s="646">
        <v>5</v>
      </c>
      <c r="AO18" s="646">
        <v>3</v>
      </c>
      <c r="AP18" s="646">
        <v>2</v>
      </c>
      <c r="AQ18" s="647">
        <f t="shared" si="15"/>
        <v>35.714285714285715</v>
      </c>
      <c r="AR18" s="646">
        <v>7</v>
      </c>
      <c r="AS18" s="646">
        <v>2</v>
      </c>
      <c r="AT18" s="646">
        <v>5</v>
      </c>
      <c r="AU18" s="622">
        <v>0</v>
      </c>
      <c r="AV18" s="622">
        <v>0</v>
      </c>
      <c r="AW18" s="622">
        <v>0</v>
      </c>
      <c r="AX18" s="647">
        <f t="shared" si="16"/>
        <v>0</v>
      </c>
      <c r="AY18" s="646">
        <v>3</v>
      </c>
      <c r="AZ18" s="646">
        <v>2</v>
      </c>
      <c r="BA18" s="646">
        <v>1</v>
      </c>
      <c r="BB18" s="622">
        <v>0</v>
      </c>
      <c r="BC18" s="622">
        <v>0</v>
      </c>
      <c r="BD18" s="622">
        <v>0</v>
      </c>
      <c r="BE18" s="647">
        <f t="shared" si="17"/>
        <v>0</v>
      </c>
      <c r="BF18" s="622">
        <v>8</v>
      </c>
      <c r="BG18" s="622">
        <v>0</v>
      </c>
      <c r="BH18" s="622">
        <v>8</v>
      </c>
      <c r="BI18" s="622">
        <v>0</v>
      </c>
      <c r="BJ18" s="622">
        <v>0</v>
      </c>
      <c r="BK18" s="622">
        <v>0</v>
      </c>
      <c r="BL18" s="647">
        <f t="shared" si="18"/>
        <v>0</v>
      </c>
      <c r="BM18" s="622">
        <v>13</v>
      </c>
      <c r="BN18" s="622">
        <v>9</v>
      </c>
      <c r="BO18" s="622">
        <v>4</v>
      </c>
      <c r="BP18" s="622">
        <v>5</v>
      </c>
      <c r="BQ18" s="622">
        <v>5</v>
      </c>
      <c r="BR18" s="622">
        <v>0</v>
      </c>
      <c r="BS18" s="647">
        <f t="shared" si="19"/>
        <v>38.461538461538467</v>
      </c>
    </row>
    <row r="19" spans="1:71" ht="20.100000000000001" customHeight="1">
      <c r="A19" s="635" t="s">
        <v>83</v>
      </c>
      <c r="B19" s="646">
        <v>4076</v>
      </c>
      <c r="C19" s="646">
        <v>2668</v>
      </c>
      <c r="D19" s="646">
        <v>1408</v>
      </c>
      <c r="E19" s="646">
        <v>2510</v>
      </c>
      <c r="F19" s="646">
        <v>1762</v>
      </c>
      <c r="G19" s="646">
        <v>748</v>
      </c>
      <c r="H19" s="647">
        <f t="shared" si="10"/>
        <v>61.579980372914619</v>
      </c>
      <c r="I19" s="646">
        <v>3443</v>
      </c>
      <c r="J19" s="646">
        <v>2345</v>
      </c>
      <c r="K19" s="646">
        <v>1098</v>
      </c>
      <c r="L19" s="646">
        <v>2032</v>
      </c>
      <c r="M19" s="646">
        <v>1509</v>
      </c>
      <c r="N19" s="646">
        <v>523</v>
      </c>
      <c r="O19" s="647">
        <f t="shared" si="11"/>
        <v>59.018297995933779</v>
      </c>
      <c r="P19" s="646">
        <v>3900</v>
      </c>
      <c r="Q19" s="646">
        <v>2629</v>
      </c>
      <c r="R19" s="646">
        <v>1271</v>
      </c>
      <c r="S19" s="646">
        <v>2245</v>
      </c>
      <c r="T19" s="646">
        <v>1655</v>
      </c>
      <c r="U19" s="646">
        <v>590</v>
      </c>
      <c r="V19" s="647">
        <f t="shared" si="12"/>
        <v>57.564102564102562</v>
      </c>
      <c r="W19" s="646">
        <v>3337</v>
      </c>
      <c r="X19" s="646">
        <v>2264</v>
      </c>
      <c r="Y19" s="646">
        <v>1073</v>
      </c>
      <c r="Z19" s="646">
        <v>1740</v>
      </c>
      <c r="AA19" s="646">
        <v>1328</v>
      </c>
      <c r="AB19" s="646">
        <v>412</v>
      </c>
      <c r="AC19" s="647">
        <f t="shared" si="13"/>
        <v>52.142643092598142</v>
      </c>
      <c r="AD19" s="646">
        <v>3277</v>
      </c>
      <c r="AE19" s="646">
        <v>2223</v>
      </c>
      <c r="AF19" s="646">
        <v>1054</v>
      </c>
      <c r="AG19" s="646">
        <v>1672</v>
      </c>
      <c r="AH19" s="646">
        <v>1283</v>
      </c>
      <c r="AI19" s="646">
        <v>389</v>
      </c>
      <c r="AJ19" s="647">
        <f t="shared" si="14"/>
        <v>51.022276472383275</v>
      </c>
      <c r="AK19" s="646">
        <v>3122</v>
      </c>
      <c r="AL19" s="646">
        <v>2148</v>
      </c>
      <c r="AM19" s="646">
        <v>974</v>
      </c>
      <c r="AN19" s="646">
        <v>1320</v>
      </c>
      <c r="AO19" s="646">
        <v>1049</v>
      </c>
      <c r="AP19" s="646">
        <v>271</v>
      </c>
      <c r="AQ19" s="647">
        <f t="shared" si="15"/>
        <v>42.280589365791158</v>
      </c>
      <c r="AR19" s="646">
        <v>2846</v>
      </c>
      <c r="AS19" s="646">
        <v>2000</v>
      </c>
      <c r="AT19" s="646">
        <v>846</v>
      </c>
      <c r="AU19" s="646">
        <v>1207</v>
      </c>
      <c r="AV19" s="646">
        <v>955</v>
      </c>
      <c r="AW19" s="646">
        <v>252</v>
      </c>
      <c r="AX19" s="647">
        <f t="shared" si="16"/>
        <v>42.41040056219255</v>
      </c>
      <c r="AY19" s="646">
        <v>2616</v>
      </c>
      <c r="AZ19" s="646">
        <v>1860</v>
      </c>
      <c r="BA19" s="646">
        <v>756</v>
      </c>
      <c r="BB19" s="646">
        <v>1180</v>
      </c>
      <c r="BC19" s="646">
        <v>924</v>
      </c>
      <c r="BD19" s="646">
        <v>256</v>
      </c>
      <c r="BE19" s="647">
        <f t="shared" si="17"/>
        <v>45.107033639143729</v>
      </c>
      <c r="BF19" s="622">
        <v>2278</v>
      </c>
      <c r="BG19" s="622">
        <v>1625</v>
      </c>
      <c r="BH19" s="622">
        <v>652</v>
      </c>
      <c r="BI19" s="622">
        <v>892</v>
      </c>
      <c r="BJ19" s="622">
        <v>705</v>
      </c>
      <c r="BK19" s="622">
        <v>187</v>
      </c>
      <c r="BL19" s="647">
        <f t="shared" si="18"/>
        <v>39.157155399473218</v>
      </c>
      <c r="BM19" s="622">
        <v>2124</v>
      </c>
      <c r="BN19" s="622">
        <v>1501</v>
      </c>
      <c r="BO19" s="622">
        <v>623</v>
      </c>
      <c r="BP19" s="622">
        <v>803</v>
      </c>
      <c r="BQ19" s="622">
        <v>637</v>
      </c>
      <c r="BR19" s="622">
        <v>166</v>
      </c>
      <c r="BS19" s="647">
        <f t="shared" si="19"/>
        <v>37.806026365348401</v>
      </c>
    </row>
    <row r="20" spans="1:71" ht="20.100000000000001" customHeight="1">
      <c r="A20" s="650" t="s">
        <v>865</v>
      </c>
      <c r="B20" s="646">
        <v>1734</v>
      </c>
      <c r="C20" s="646">
        <v>1567</v>
      </c>
      <c r="D20" s="646">
        <v>167</v>
      </c>
      <c r="E20" s="646">
        <v>700</v>
      </c>
      <c r="F20" s="646">
        <v>657</v>
      </c>
      <c r="G20" s="646">
        <v>43</v>
      </c>
      <c r="H20" s="647">
        <f t="shared" si="10"/>
        <v>40.369088811995383</v>
      </c>
      <c r="I20" s="646">
        <v>1939</v>
      </c>
      <c r="J20" s="646">
        <v>1783</v>
      </c>
      <c r="K20" s="646">
        <v>156</v>
      </c>
      <c r="L20" s="646">
        <v>784</v>
      </c>
      <c r="M20" s="646">
        <v>751</v>
      </c>
      <c r="N20" s="646">
        <v>33</v>
      </c>
      <c r="O20" s="647">
        <f t="shared" si="11"/>
        <v>40.433212996389891</v>
      </c>
      <c r="P20" s="646">
        <v>1900</v>
      </c>
      <c r="Q20" s="646">
        <v>1707</v>
      </c>
      <c r="R20" s="646">
        <v>193</v>
      </c>
      <c r="S20" s="646">
        <v>750</v>
      </c>
      <c r="T20" s="646">
        <v>713</v>
      </c>
      <c r="U20" s="646">
        <v>37</v>
      </c>
      <c r="V20" s="647">
        <f t="shared" si="12"/>
        <v>39.473684210526315</v>
      </c>
      <c r="W20" s="646">
        <v>2312</v>
      </c>
      <c r="X20" s="646">
        <v>2113</v>
      </c>
      <c r="Y20" s="646">
        <v>199</v>
      </c>
      <c r="Z20" s="646">
        <v>776</v>
      </c>
      <c r="AA20" s="646">
        <v>730</v>
      </c>
      <c r="AB20" s="646">
        <v>46</v>
      </c>
      <c r="AC20" s="647">
        <f t="shared" si="13"/>
        <v>33.564013840830448</v>
      </c>
      <c r="AD20" s="646">
        <v>2207</v>
      </c>
      <c r="AE20" s="646">
        <v>2008</v>
      </c>
      <c r="AF20" s="646">
        <v>199</v>
      </c>
      <c r="AG20" s="646">
        <v>693</v>
      </c>
      <c r="AH20" s="646">
        <v>658</v>
      </c>
      <c r="AI20" s="646">
        <v>35</v>
      </c>
      <c r="AJ20" s="647">
        <f t="shared" si="14"/>
        <v>31.400090620752152</v>
      </c>
      <c r="AK20" s="646">
        <v>1951</v>
      </c>
      <c r="AL20" s="646">
        <v>1770</v>
      </c>
      <c r="AM20" s="646">
        <v>181</v>
      </c>
      <c r="AN20" s="646">
        <v>517</v>
      </c>
      <c r="AO20" s="646">
        <v>482</v>
      </c>
      <c r="AP20" s="646">
        <v>35</v>
      </c>
      <c r="AQ20" s="647">
        <f t="shared" si="15"/>
        <v>26.499231163505893</v>
      </c>
      <c r="AR20" s="646">
        <v>1798</v>
      </c>
      <c r="AS20" s="646">
        <v>1602</v>
      </c>
      <c r="AT20" s="646">
        <v>196</v>
      </c>
      <c r="AU20" s="646">
        <v>423</v>
      </c>
      <c r="AV20" s="646">
        <v>384</v>
      </c>
      <c r="AW20" s="646">
        <v>39</v>
      </c>
      <c r="AX20" s="647">
        <f t="shared" si="16"/>
        <v>23.526140155728587</v>
      </c>
      <c r="AY20" s="646">
        <v>1660</v>
      </c>
      <c r="AZ20" s="646">
        <v>1482</v>
      </c>
      <c r="BA20" s="646">
        <v>178</v>
      </c>
      <c r="BB20" s="646">
        <v>456</v>
      </c>
      <c r="BC20" s="646">
        <v>420</v>
      </c>
      <c r="BD20" s="646">
        <v>36</v>
      </c>
      <c r="BE20" s="647">
        <f t="shared" si="17"/>
        <v>27.469879518072286</v>
      </c>
      <c r="BF20" s="622">
        <v>1752</v>
      </c>
      <c r="BG20" s="622">
        <v>1558</v>
      </c>
      <c r="BH20" s="622">
        <v>194</v>
      </c>
      <c r="BI20" s="622">
        <v>699</v>
      </c>
      <c r="BJ20" s="622">
        <v>638</v>
      </c>
      <c r="BK20" s="622">
        <v>61</v>
      </c>
      <c r="BL20" s="647">
        <f t="shared" si="18"/>
        <v>39.897260273972599</v>
      </c>
      <c r="BM20" s="622">
        <v>1887</v>
      </c>
      <c r="BN20" s="622">
        <v>1692</v>
      </c>
      <c r="BO20" s="622">
        <v>195</v>
      </c>
      <c r="BP20" s="622">
        <v>683</v>
      </c>
      <c r="BQ20" s="622">
        <v>654</v>
      </c>
      <c r="BR20" s="622">
        <v>29</v>
      </c>
      <c r="BS20" s="647">
        <f t="shared" si="19"/>
        <v>36.19501854795972</v>
      </c>
    </row>
    <row r="21" spans="1:71" ht="20.100000000000001" customHeight="1">
      <c r="A21" s="649" t="s">
        <v>79</v>
      </c>
      <c r="B21" s="646">
        <v>4770</v>
      </c>
      <c r="C21" s="646">
        <v>4689</v>
      </c>
      <c r="D21" s="646">
        <v>81</v>
      </c>
      <c r="E21" s="646">
        <v>2260</v>
      </c>
      <c r="F21" s="646">
        <v>2243</v>
      </c>
      <c r="G21" s="646">
        <v>17</v>
      </c>
      <c r="H21" s="647">
        <f t="shared" si="10"/>
        <v>47.379454926624739</v>
      </c>
      <c r="I21" s="646">
        <v>4709</v>
      </c>
      <c r="J21" s="646">
        <v>4620</v>
      </c>
      <c r="K21" s="646">
        <v>89</v>
      </c>
      <c r="L21" s="646">
        <v>2174</v>
      </c>
      <c r="M21" s="646">
        <v>2150</v>
      </c>
      <c r="N21" s="646">
        <v>24</v>
      </c>
      <c r="O21" s="647">
        <f t="shared" si="11"/>
        <v>46.166914419197283</v>
      </c>
      <c r="P21" s="646">
        <v>4656</v>
      </c>
      <c r="Q21" s="646">
        <v>4570</v>
      </c>
      <c r="R21" s="646">
        <v>86</v>
      </c>
      <c r="S21" s="646">
        <v>2045</v>
      </c>
      <c r="T21" s="646">
        <v>2022</v>
      </c>
      <c r="U21" s="646">
        <v>23</v>
      </c>
      <c r="V21" s="647">
        <f t="shared" si="12"/>
        <v>43.921821305841924</v>
      </c>
      <c r="W21" s="646">
        <v>4650</v>
      </c>
      <c r="X21" s="646">
        <v>4580</v>
      </c>
      <c r="Y21" s="646">
        <v>70</v>
      </c>
      <c r="Z21" s="646">
        <v>1959</v>
      </c>
      <c r="AA21" s="646">
        <v>1944</v>
      </c>
      <c r="AB21" s="646">
        <v>15</v>
      </c>
      <c r="AC21" s="647">
        <f t="shared" si="13"/>
        <v>42.129032258064512</v>
      </c>
      <c r="AD21" s="646">
        <v>4612</v>
      </c>
      <c r="AE21" s="646">
        <v>4538</v>
      </c>
      <c r="AF21" s="646">
        <v>74</v>
      </c>
      <c r="AG21" s="646">
        <v>1843</v>
      </c>
      <c r="AH21" s="646">
        <v>1830</v>
      </c>
      <c r="AI21" s="646">
        <v>13</v>
      </c>
      <c r="AJ21" s="647">
        <f t="shared" si="14"/>
        <v>39.960971379011276</v>
      </c>
      <c r="AK21" s="646">
        <v>4250</v>
      </c>
      <c r="AL21" s="646">
        <v>4176</v>
      </c>
      <c r="AM21" s="646">
        <v>74</v>
      </c>
      <c r="AN21" s="646">
        <v>1708</v>
      </c>
      <c r="AO21" s="646">
        <v>1689</v>
      </c>
      <c r="AP21" s="646">
        <v>19</v>
      </c>
      <c r="AQ21" s="647">
        <f t="shared" si="15"/>
        <v>40.188235294117646</v>
      </c>
      <c r="AR21" s="646">
        <v>4525</v>
      </c>
      <c r="AS21" s="646">
        <v>4449</v>
      </c>
      <c r="AT21" s="646">
        <v>76</v>
      </c>
      <c r="AU21" s="646">
        <v>1800</v>
      </c>
      <c r="AV21" s="646">
        <v>1784</v>
      </c>
      <c r="AW21" s="646">
        <v>16</v>
      </c>
      <c r="AX21" s="647">
        <f t="shared" si="16"/>
        <v>39.77900552486188</v>
      </c>
      <c r="AY21" s="646">
        <v>4813</v>
      </c>
      <c r="AZ21" s="646">
        <v>4728</v>
      </c>
      <c r="BA21" s="646">
        <v>85</v>
      </c>
      <c r="BB21" s="646">
        <v>1721</v>
      </c>
      <c r="BC21" s="646">
        <v>1708</v>
      </c>
      <c r="BD21" s="646">
        <v>13</v>
      </c>
      <c r="BE21" s="647">
        <f t="shared" si="17"/>
        <v>35.757323914398505</v>
      </c>
      <c r="BF21" s="622">
        <v>4682</v>
      </c>
      <c r="BG21" s="622">
        <v>4587</v>
      </c>
      <c r="BH21" s="622">
        <v>95</v>
      </c>
      <c r="BI21" s="622">
        <v>1714</v>
      </c>
      <c r="BJ21" s="622">
        <v>1696</v>
      </c>
      <c r="BK21" s="622">
        <v>18</v>
      </c>
      <c r="BL21" s="647">
        <f t="shared" si="18"/>
        <v>36.608287056813325</v>
      </c>
      <c r="BM21" s="622">
        <v>5170</v>
      </c>
      <c r="BN21" s="622">
        <v>5061</v>
      </c>
      <c r="BO21" s="622">
        <v>109</v>
      </c>
      <c r="BP21" s="622">
        <v>1752</v>
      </c>
      <c r="BQ21" s="622">
        <v>1733</v>
      </c>
      <c r="BR21" s="622">
        <v>19</v>
      </c>
      <c r="BS21" s="647">
        <f t="shared" si="19"/>
        <v>33.887814313346226</v>
      </c>
    </row>
    <row r="22" spans="1:71" ht="20.100000000000001" customHeight="1">
      <c r="A22" s="635" t="s">
        <v>353</v>
      </c>
      <c r="B22" s="646">
        <v>5293</v>
      </c>
      <c r="C22" s="646">
        <v>4306</v>
      </c>
      <c r="D22" s="646">
        <v>974</v>
      </c>
      <c r="E22" s="646">
        <v>1601</v>
      </c>
      <c r="F22" s="646">
        <v>1391</v>
      </c>
      <c r="G22" s="646">
        <v>210</v>
      </c>
      <c r="H22" s="647">
        <f t="shared" si="10"/>
        <v>30.247496693746456</v>
      </c>
      <c r="I22" s="646">
        <v>5147</v>
      </c>
      <c r="J22" s="646">
        <v>4198</v>
      </c>
      <c r="K22" s="646">
        <v>931</v>
      </c>
      <c r="L22" s="646">
        <v>1574</v>
      </c>
      <c r="M22" s="646">
        <v>1349</v>
      </c>
      <c r="N22" s="646">
        <v>225</v>
      </c>
      <c r="O22" s="647">
        <f t="shared" si="11"/>
        <v>30.580920924810567</v>
      </c>
      <c r="P22" s="646">
        <v>5311</v>
      </c>
      <c r="Q22" s="646">
        <v>4317</v>
      </c>
      <c r="R22" s="646">
        <v>981</v>
      </c>
      <c r="S22" s="646">
        <v>1639</v>
      </c>
      <c r="T22" s="646">
        <v>1403</v>
      </c>
      <c r="U22" s="646">
        <v>236</v>
      </c>
      <c r="V22" s="647">
        <f t="shared" si="12"/>
        <v>30.860478252683109</v>
      </c>
      <c r="W22" s="646">
        <v>5537</v>
      </c>
      <c r="X22" s="646">
        <v>4544</v>
      </c>
      <c r="Y22" s="646">
        <v>978</v>
      </c>
      <c r="Z22" s="646">
        <v>1678</v>
      </c>
      <c r="AA22" s="646">
        <v>1453</v>
      </c>
      <c r="AB22" s="646">
        <v>225</v>
      </c>
      <c r="AC22" s="647">
        <f t="shared" si="13"/>
        <v>30.305219432905904</v>
      </c>
      <c r="AD22" s="646">
        <v>5360</v>
      </c>
      <c r="AE22" s="646">
        <v>4363</v>
      </c>
      <c r="AF22" s="646">
        <v>985</v>
      </c>
      <c r="AG22" s="646">
        <v>1652</v>
      </c>
      <c r="AH22" s="646">
        <v>1398</v>
      </c>
      <c r="AI22" s="646">
        <v>254</v>
      </c>
      <c r="AJ22" s="647">
        <f t="shared" si="14"/>
        <v>30.82089552238806</v>
      </c>
      <c r="AK22" s="646">
        <v>5019</v>
      </c>
      <c r="AL22" s="646">
        <v>4095</v>
      </c>
      <c r="AM22" s="646">
        <v>909</v>
      </c>
      <c r="AN22" s="646">
        <v>1612</v>
      </c>
      <c r="AO22" s="646">
        <v>1377</v>
      </c>
      <c r="AP22" s="646">
        <v>235</v>
      </c>
      <c r="AQ22" s="647">
        <f t="shared" si="15"/>
        <v>32.117951783223745</v>
      </c>
      <c r="AR22" s="646">
        <v>5129</v>
      </c>
      <c r="AS22" s="646">
        <v>4152</v>
      </c>
      <c r="AT22" s="646">
        <v>971</v>
      </c>
      <c r="AU22" s="646">
        <v>1595</v>
      </c>
      <c r="AV22" s="646">
        <v>1336</v>
      </c>
      <c r="AW22" s="646">
        <v>259</v>
      </c>
      <c r="AX22" s="647">
        <f t="shared" si="16"/>
        <v>31.097679859621756</v>
      </c>
      <c r="AY22" s="646">
        <v>5330</v>
      </c>
      <c r="AZ22" s="646">
        <v>4345</v>
      </c>
      <c r="BA22" s="646">
        <v>971</v>
      </c>
      <c r="BB22" s="646">
        <v>1689</v>
      </c>
      <c r="BC22" s="646">
        <v>1420</v>
      </c>
      <c r="BD22" s="646">
        <v>269</v>
      </c>
      <c r="BE22" s="647">
        <f t="shared" si="17"/>
        <v>31.688555347091935</v>
      </c>
      <c r="BF22" s="622">
        <v>5068</v>
      </c>
      <c r="BG22" s="622">
        <v>4096</v>
      </c>
      <c r="BH22" s="622">
        <v>953</v>
      </c>
      <c r="BI22" s="622">
        <v>1694</v>
      </c>
      <c r="BJ22" s="622">
        <v>1442</v>
      </c>
      <c r="BK22" s="622">
        <v>252</v>
      </c>
      <c r="BL22" s="647">
        <f t="shared" si="18"/>
        <v>33.425414364640879</v>
      </c>
      <c r="BM22" s="622">
        <v>5374</v>
      </c>
      <c r="BN22" s="622">
        <v>4378</v>
      </c>
      <c r="BO22" s="622">
        <v>976</v>
      </c>
      <c r="BP22" s="622">
        <v>1775</v>
      </c>
      <c r="BQ22" s="622">
        <v>1504</v>
      </c>
      <c r="BR22" s="622">
        <v>271</v>
      </c>
      <c r="BS22" s="647">
        <f t="shared" si="19"/>
        <v>33.029400818756976</v>
      </c>
    </row>
    <row r="23" spans="1:71" ht="20.100000000000001" customHeight="1">
      <c r="A23" s="649" t="s">
        <v>48</v>
      </c>
      <c r="B23" s="646">
        <v>63857</v>
      </c>
      <c r="C23" s="646">
        <v>50000</v>
      </c>
      <c r="D23" s="646">
        <v>13839</v>
      </c>
      <c r="E23" s="646">
        <v>20008</v>
      </c>
      <c r="F23" s="646">
        <v>16126</v>
      </c>
      <c r="G23" s="646">
        <v>3882</v>
      </c>
      <c r="H23" s="647">
        <f t="shared" si="10"/>
        <v>31.332508573844684</v>
      </c>
      <c r="I23" s="646">
        <v>65348</v>
      </c>
      <c r="J23" s="646">
        <v>51029</v>
      </c>
      <c r="K23" s="646">
        <v>14302</v>
      </c>
      <c r="L23" s="646">
        <v>21162</v>
      </c>
      <c r="M23" s="646">
        <v>17017</v>
      </c>
      <c r="N23" s="646">
        <v>4145</v>
      </c>
      <c r="O23" s="647">
        <f t="shared" si="11"/>
        <v>32.383546550774319</v>
      </c>
      <c r="P23" s="646">
        <v>66941</v>
      </c>
      <c r="Q23" s="646">
        <v>52322</v>
      </c>
      <c r="R23" s="646">
        <v>14602</v>
      </c>
      <c r="S23" s="646">
        <v>21939</v>
      </c>
      <c r="T23" s="646">
        <v>17755</v>
      </c>
      <c r="U23" s="646">
        <v>4184</v>
      </c>
      <c r="V23" s="647">
        <f t="shared" si="12"/>
        <v>32.773636485860685</v>
      </c>
      <c r="W23" s="646">
        <v>72690</v>
      </c>
      <c r="X23" s="646">
        <v>56618</v>
      </c>
      <c r="Y23" s="646">
        <v>16054</v>
      </c>
      <c r="Z23" s="646">
        <v>23799</v>
      </c>
      <c r="AA23" s="646">
        <v>19071</v>
      </c>
      <c r="AB23" s="646">
        <v>4728</v>
      </c>
      <c r="AC23" s="647">
        <f t="shared" si="13"/>
        <v>32.740404457284356</v>
      </c>
      <c r="AD23" s="646">
        <v>75847</v>
      </c>
      <c r="AE23" s="646">
        <v>59197</v>
      </c>
      <c r="AF23" s="646">
        <v>16634</v>
      </c>
      <c r="AG23" s="646">
        <v>24621</v>
      </c>
      <c r="AH23" s="646">
        <v>19794</v>
      </c>
      <c r="AI23" s="646">
        <v>4827</v>
      </c>
      <c r="AJ23" s="647">
        <f t="shared" si="14"/>
        <v>32.461402560417682</v>
      </c>
      <c r="AK23" s="646">
        <v>78096</v>
      </c>
      <c r="AL23" s="646">
        <v>60708</v>
      </c>
      <c r="AM23" s="646">
        <v>17378</v>
      </c>
      <c r="AN23" s="646">
        <v>25282</v>
      </c>
      <c r="AO23" s="646">
        <v>20371</v>
      </c>
      <c r="AP23" s="646">
        <v>4911</v>
      </c>
      <c r="AQ23" s="647">
        <f t="shared" si="15"/>
        <v>32.372976849006349</v>
      </c>
      <c r="AR23" s="646">
        <v>84988</v>
      </c>
      <c r="AS23" s="646">
        <v>66102</v>
      </c>
      <c r="AT23" s="646">
        <v>18872</v>
      </c>
      <c r="AU23" s="646">
        <v>27487</v>
      </c>
      <c r="AV23" s="646">
        <v>22159</v>
      </c>
      <c r="AW23" s="646">
        <v>5328</v>
      </c>
      <c r="AX23" s="647">
        <f t="shared" si="16"/>
        <v>32.34221301830847</v>
      </c>
      <c r="AY23" s="646">
        <v>89749</v>
      </c>
      <c r="AZ23" s="646">
        <v>69390</v>
      </c>
      <c r="BA23" s="646">
        <v>20348</v>
      </c>
      <c r="BB23" s="646">
        <v>29903</v>
      </c>
      <c r="BC23" s="646">
        <v>23939</v>
      </c>
      <c r="BD23" s="646">
        <v>5964</v>
      </c>
      <c r="BE23" s="647">
        <f t="shared" si="17"/>
        <v>33.318477086095669</v>
      </c>
      <c r="BF23" s="622">
        <v>90312</v>
      </c>
      <c r="BG23" s="622">
        <v>69275</v>
      </c>
      <c r="BH23" s="622">
        <v>21031</v>
      </c>
      <c r="BI23" s="622">
        <v>28771</v>
      </c>
      <c r="BJ23" s="622">
        <v>23004</v>
      </c>
      <c r="BK23" s="622">
        <v>5767</v>
      </c>
      <c r="BL23" s="647">
        <f t="shared" si="18"/>
        <v>31.857339002568875</v>
      </c>
      <c r="BM23" s="622">
        <v>93365</v>
      </c>
      <c r="BN23" s="622">
        <v>71913</v>
      </c>
      <c r="BO23" s="622">
        <v>21439</v>
      </c>
      <c r="BP23" s="622">
        <v>30488</v>
      </c>
      <c r="BQ23" s="622">
        <v>24515</v>
      </c>
      <c r="BR23" s="622">
        <v>5973</v>
      </c>
      <c r="BS23" s="647">
        <f t="shared" si="19"/>
        <v>32.654635034541855</v>
      </c>
    </row>
    <row r="24" spans="1:71" ht="20.100000000000001" customHeight="1">
      <c r="A24" s="652" t="s">
        <v>356</v>
      </c>
      <c r="B24" s="653">
        <v>3698</v>
      </c>
      <c r="C24" s="653">
        <v>3126</v>
      </c>
      <c r="D24" s="653">
        <v>572</v>
      </c>
      <c r="E24" s="653">
        <v>1227</v>
      </c>
      <c r="F24" s="653">
        <v>1131</v>
      </c>
      <c r="G24" s="653">
        <v>96</v>
      </c>
      <c r="H24" s="647">
        <f t="shared" si="10"/>
        <v>33.180097349918874</v>
      </c>
      <c r="I24" s="653">
        <v>3231</v>
      </c>
      <c r="J24" s="653">
        <v>2771</v>
      </c>
      <c r="K24" s="653">
        <v>460</v>
      </c>
      <c r="L24" s="653">
        <v>1115</v>
      </c>
      <c r="M24" s="653">
        <v>1027</v>
      </c>
      <c r="N24" s="653">
        <v>88</v>
      </c>
      <c r="O24" s="647">
        <f t="shared" si="11"/>
        <v>34.509439801918909</v>
      </c>
      <c r="P24" s="653">
        <v>3234</v>
      </c>
      <c r="Q24" s="653">
        <v>2780</v>
      </c>
      <c r="R24" s="653">
        <v>454</v>
      </c>
      <c r="S24" s="653">
        <v>1146</v>
      </c>
      <c r="T24" s="653">
        <v>1068</v>
      </c>
      <c r="U24" s="653">
        <v>78</v>
      </c>
      <c r="V24" s="647">
        <f t="shared" si="12"/>
        <v>35.435992578849721</v>
      </c>
      <c r="W24" s="653">
        <v>2939</v>
      </c>
      <c r="X24" s="653">
        <v>2526</v>
      </c>
      <c r="Y24" s="653">
        <v>413</v>
      </c>
      <c r="Z24" s="653">
        <v>982</v>
      </c>
      <c r="AA24" s="653">
        <v>899</v>
      </c>
      <c r="AB24" s="653">
        <v>83</v>
      </c>
      <c r="AC24" s="647">
        <f t="shared" si="13"/>
        <v>33.412725416808435</v>
      </c>
      <c r="AD24" s="653">
        <v>2630</v>
      </c>
      <c r="AE24" s="653">
        <v>2268</v>
      </c>
      <c r="AF24" s="653">
        <v>362</v>
      </c>
      <c r="AG24" s="653">
        <v>867</v>
      </c>
      <c r="AH24" s="653">
        <v>773</v>
      </c>
      <c r="AI24" s="653">
        <v>94</v>
      </c>
      <c r="AJ24" s="647">
        <f t="shared" si="14"/>
        <v>32.965779467680605</v>
      </c>
      <c r="AK24" s="653">
        <v>2515</v>
      </c>
      <c r="AL24" s="653">
        <v>2180</v>
      </c>
      <c r="AM24" s="653">
        <v>335</v>
      </c>
      <c r="AN24" s="653">
        <v>773</v>
      </c>
      <c r="AO24" s="653">
        <v>711</v>
      </c>
      <c r="AP24" s="653">
        <v>62</v>
      </c>
      <c r="AQ24" s="647">
        <f t="shared" si="15"/>
        <v>30.735586481113319</v>
      </c>
      <c r="AR24" s="653">
        <v>2460</v>
      </c>
      <c r="AS24" s="653">
        <v>2128</v>
      </c>
      <c r="AT24" s="653">
        <v>332</v>
      </c>
      <c r="AU24" s="653">
        <v>786</v>
      </c>
      <c r="AV24" s="653">
        <v>721</v>
      </c>
      <c r="AW24" s="653">
        <v>65</v>
      </c>
      <c r="AX24" s="647">
        <f t="shared" si="16"/>
        <v>31.951219512195124</v>
      </c>
      <c r="AY24" s="653">
        <v>2831</v>
      </c>
      <c r="AZ24" s="653">
        <v>2446</v>
      </c>
      <c r="BA24" s="653">
        <v>385</v>
      </c>
      <c r="BB24" s="653">
        <v>994</v>
      </c>
      <c r="BC24" s="653">
        <v>918</v>
      </c>
      <c r="BD24" s="653">
        <v>76</v>
      </c>
      <c r="BE24" s="647">
        <f t="shared" si="17"/>
        <v>35.111268103143765</v>
      </c>
      <c r="BF24" s="653">
        <v>2809</v>
      </c>
      <c r="BG24" s="653">
        <v>2429</v>
      </c>
      <c r="BH24" s="653">
        <v>380</v>
      </c>
      <c r="BI24" s="653">
        <v>830</v>
      </c>
      <c r="BJ24" s="653">
        <v>776</v>
      </c>
      <c r="BK24" s="655">
        <v>54</v>
      </c>
      <c r="BL24" s="647">
        <f t="shared" si="18"/>
        <v>29.547881808472766</v>
      </c>
      <c r="BM24" s="653">
        <v>3411</v>
      </c>
      <c r="BN24" s="653">
        <v>2869</v>
      </c>
      <c r="BO24" s="653">
        <v>542</v>
      </c>
      <c r="BP24" s="653">
        <v>1077</v>
      </c>
      <c r="BQ24" s="653">
        <v>967</v>
      </c>
      <c r="BR24" s="653">
        <v>110</v>
      </c>
      <c r="BS24" s="647">
        <f t="shared" si="19"/>
        <v>31.574318381706245</v>
      </c>
    </row>
    <row r="25" spans="1:71" ht="20.100000000000001" customHeight="1">
      <c r="A25" s="635" t="s">
        <v>183</v>
      </c>
      <c r="B25" s="646">
        <v>58</v>
      </c>
      <c r="C25" s="646">
        <v>47</v>
      </c>
      <c r="D25" s="646">
        <v>11</v>
      </c>
      <c r="E25" s="646">
        <v>18</v>
      </c>
      <c r="F25" s="646">
        <v>16</v>
      </c>
      <c r="G25" s="646">
        <v>2</v>
      </c>
      <c r="H25" s="647">
        <f t="shared" si="10"/>
        <v>31.03448275862069</v>
      </c>
      <c r="I25" s="646">
        <v>95</v>
      </c>
      <c r="J25" s="646">
        <v>73</v>
      </c>
      <c r="K25" s="646">
        <v>22</v>
      </c>
      <c r="L25" s="646">
        <v>42</v>
      </c>
      <c r="M25" s="646">
        <v>33</v>
      </c>
      <c r="N25" s="646">
        <v>9</v>
      </c>
      <c r="O25" s="647">
        <f t="shared" si="11"/>
        <v>44.210526315789473</v>
      </c>
      <c r="P25" s="646">
        <v>75</v>
      </c>
      <c r="Q25" s="646">
        <v>63</v>
      </c>
      <c r="R25" s="646">
        <v>12</v>
      </c>
      <c r="S25" s="646">
        <v>30</v>
      </c>
      <c r="T25" s="646">
        <v>26</v>
      </c>
      <c r="U25" s="646">
        <v>4</v>
      </c>
      <c r="V25" s="647">
        <f t="shared" si="12"/>
        <v>40</v>
      </c>
      <c r="W25" s="646">
        <v>120</v>
      </c>
      <c r="X25" s="646">
        <v>106</v>
      </c>
      <c r="Y25" s="646">
        <v>14</v>
      </c>
      <c r="Z25" s="646">
        <v>44</v>
      </c>
      <c r="AA25" s="646">
        <v>43</v>
      </c>
      <c r="AB25" s="646">
        <v>1</v>
      </c>
      <c r="AC25" s="647">
        <f t="shared" si="13"/>
        <v>36.666666666666664</v>
      </c>
      <c r="AD25" s="646">
        <v>116</v>
      </c>
      <c r="AE25" s="646">
        <v>100</v>
      </c>
      <c r="AF25" s="646">
        <v>16</v>
      </c>
      <c r="AG25" s="646">
        <v>53</v>
      </c>
      <c r="AH25" s="646">
        <v>50</v>
      </c>
      <c r="AI25" s="646">
        <v>3</v>
      </c>
      <c r="AJ25" s="647">
        <f t="shared" si="14"/>
        <v>45.689655172413794</v>
      </c>
      <c r="AK25" s="646">
        <v>101</v>
      </c>
      <c r="AL25" s="646">
        <v>76</v>
      </c>
      <c r="AM25" s="646">
        <v>25</v>
      </c>
      <c r="AN25" s="646">
        <v>32</v>
      </c>
      <c r="AO25" s="646">
        <v>29</v>
      </c>
      <c r="AP25" s="646">
        <v>3</v>
      </c>
      <c r="AQ25" s="647">
        <f t="shared" si="15"/>
        <v>31.683168316831683</v>
      </c>
      <c r="AR25" s="646">
        <v>68</v>
      </c>
      <c r="AS25" s="646">
        <v>58</v>
      </c>
      <c r="AT25" s="646">
        <v>10</v>
      </c>
      <c r="AU25" s="646">
        <v>12</v>
      </c>
      <c r="AV25" s="646">
        <v>11</v>
      </c>
      <c r="AW25" s="646">
        <v>1</v>
      </c>
      <c r="AX25" s="647">
        <f t="shared" si="16"/>
        <v>17.647058823529413</v>
      </c>
      <c r="AY25" s="646">
        <v>57</v>
      </c>
      <c r="AZ25" s="646">
        <v>39</v>
      </c>
      <c r="BA25" s="646">
        <v>18</v>
      </c>
      <c r="BB25" s="646">
        <v>18</v>
      </c>
      <c r="BC25" s="646">
        <v>18</v>
      </c>
      <c r="BD25" s="622">
        <v>0</v>
      </c>
      <c r="BE25" s="647">
        <f t="shared" si="17"/>
        <v>31.578947368421051</v>
      </c>
      <c r="BF25" s="622">
        <v>85</v>
      </c>
      <c r="BG25" s="622">
        <v>58</v>
      </c>
      <c r="BH25" s="622">
        <v>27</v>
      </c>
      <c r="BI25" s="622">
        <v>24</v>
      </c>
      <c r="BJ25" s="622">
        <v>21</v>
      </c>
      <c r="BK25" s="622">
        <v>3</v>
      </c>
      <c r="BL25" s="647">
        <f t="shared" si="18"/>
        <v>28.235294117647058</v>
      </c>
      <c r="BM25" s="622">
        <v>104</v>
      </c>
      <c r="BN25" s="622">
        <v>78</v>
      </c>
      <c r="BO25" s="622">
        <v>26</v>
      </c>
      <c r="BP25" s="622">
        <v>29</v>
      </c>
      <c r="BQ25" s="622">
        <v>26</v>
      </c>
      <c r="BR25" s="622">
        <v>3</v>
      </c>
      <c r="BS25" s="647">
        <f t="shared" si="19"/>
        <v>27.884615384615387</v>
      </c>
    </row>
    <row r="26" spans="1:71" ht="20.100000000000001" customHeight="1">
      <c r="A26" s="648" t="s">
        <v>51</v>
      </c>
      <c r="B26" s="643">
        <v>20577</v>
      </c>
      <c r="C26" s="643">
        <v>13649</v>
      </c>
      <c r="D26" s="643">
        <v>6915</v>
      </c>
      <c r="E26" s="643">
        <v>6741</v>
      </c>
      <c r="F26" s="643">
        <v>5013</v>
      </c>
      <c r="G26" s="643">
        <v>1726</v>
      </c>
      <c r="H26" s="644">
        <f t="shared" si="10"/>
        <v>32.759877533168101</v>
      </c>
      <c r="I26" s="643">
        <v>19299</v>
      </c>
      <c r="J26" s="643">
        <v>12634</v>
      </c>
      <c r="K26" s="643">
        <v>6654</v>
      </c>
      <c r="L26" s="643">
        <v>6517</v>
      </c>
      <c r="M26" s="643">
        <v>4685</v>
      </c>
      <c r="N26" s="643">
        <v>1832</v>
      </c>
      <c r="O26" s="644">
        <f t="shared" si="11"/>
        <v>33.768589046064562</v>
      </c>
      <c r="P26" s="643">
        <v>19852</v>
      </c>
      <c r="Q26" s="643">
        <v>12949</v>
      </c>
      <c r="R26" s="643">
        <v>6886</v>
      </c>
      <c r="S26" s="643">
        <v>5791</v>
      </c>
      <c r="T26" s="643">
        <v>4188</v>
      </c>
      <c r="U26" s="643">
        <v>1603</v>
      </c>
      <c r="V26" s="644">
        <f t="shared" si="12"/>
        <v>29.170864396534352</v>
      </c>
      <c r="W26" s="643">
        <v>18696</v>
      </c>
      <c r="X26" s="643">
        <v>12017</v>
      </c>
      <c r="Y26" s="643">
        <v>6669</v>
      </c>
      <c r="Z26" s="643">
        <v>5118</v>
      </c>
      <c r="AA26" s="643">
        <v>3711</v>
      </c>
      <c r="AB26" s="643">
        <v>1407</v>
      </c>
      <c r="AC26" s="644">
        <f t="shared" si="13"/>
        <v>27.374839537869061</v>
      </c>
      <c r="AD26" s="643">
        <v>17519</v>
      </c>
      <c r="AE26" s="643">
        <v>11352</v>
      </c>
      <c r="AF26" s="643">
        <v>6155</v>
      </c>
      <c r="AG26" s="643">
        <v>4999</v>
      </c>
      <c r="AH26" s="643">
        <v>3596</v>
      </c>
      <c r="AI26" s="643">
        <v>1403</v>
      </c>
      <c r="AJ26" s="644">
        <f t="shared" si="14"/>
        <v>28.534733717677952</v>
      </c>
      <c r="AK26" s="643">
        <v>16161</v>
      </c>
      <c r="AL26" s="643">
        <v>10601</v>
      </c>
      <c r="AM26" s="643">
        <v>5551</v>
      </c>
      <c r="AN26" s="643">
        <v>4863</v>
      </c>
      <c r="AO26" s="643">
        <v>3462</v>
      </c>
      <c r="AP26" s="643">
        <v>1401</v>
      </c>
      <c r="AQ26" s="644">
        <f t="shared" si="15"/>
        <v>30.090959717839244</v>
      </c>
      <c r="AR26" s="643">
        <v>15487</v>
      </c>
      <c r="AS26" s="643">
        <v>10153</v>
      </c>
      <c r="AT26" s="643">
        <v>5321</v>
      </c>
      <c r="AU26" s="643">
        <v>4680</v>
      </c>
      <c r="AV26" s="643">
        <v>3394</v>
      </c>
      <c r="AW26" s="643">
        <v>1286</v>
      </c>
      <c r="AX26" s="644">
        <f t="shared" si="16"/>
        <v>30.218893265319302</v>
      </c>
      <c r="AY26" s="643">
        <v>16542</v>
      </c>
      <c r="AZ26" s="643">
        <v>10748</v>
      </c>
      <c r="BA26" s="643">
        <v>5784</v>
      </c>
      <c r="BB26" s="643">
        <v>4785</v>
      </c>
      <c r="BC26" s="643">
        <v>3489</v>
      </c>
      <c r="BD26" s="643">
        <v>1296</v>
      </c>
      <c r="BE26" s="644">
        <f t="shared" si="17"/>
        <v>28.926369241929635</v>
      </c>
      <c r="BF26" s="645">
        <v>16122</v>
      </c>
      <c r="BG26" s="645">
        <v>10501</v>
      </c>
      <c r="BH26" s="645">
        <v>5616</v>
      </c>
      <c r="BI26" s="645">
        <v>4538</v>
      </c>
      <c r="BJ26" s="645">
        <v>3188</v>
      </c>
      <c r="BK26" s="645">
        <v>1350</v>
      </c>
      <c r="BL26" s="644">
        <f t="shared" si="18"/>
        <v>28.147872472397967</v>
      </c>
      <c r="BM26" s="645">
        <v>18332</v>
      </c>
      <c r="BN26" s="645">
        <v>12054</v>
      </c>
      <c r="BO26" s="645">
        <v>6271</v>
      </c>
      <c r="BP26" s="645">
        <v>4744</v>
      </c>
      <c r="BQ26" s="645">
        <v>3373</v>
      </c>
      <c r="BR26" s="645">
        <v>1371</v>
      </c>
      <c r="BS26" s="644">
        <f t="shared" si="19"/>
        <v>25.87824569059568</v>
      </c>
    </row>
    <row r="27" spans="1:71" ht="20.100000000000001" customHeight="1">
      <c r="A27" s="652" t="s">
        <v>56</v>
      </c>
      <c r="B27" s="653">
        <v>7938</v>
      </c>
      <c r="C27" s="653">
        <v>6145</v>
      </c>
      <c r="D27" s="653">
        <v>1788</v>
      </c>
      <c r="E27" s="653">
        <v>1529</v>
      </c>
      <c r="F27" s="653">
        <v>1268</v>
      </c>
      <c r="G27" s="653">
        <v>261</v>
      </c>
      <c r="H27" s="647">
        <f t="shared" si="10"/>
        <v>19.261778785588309</v>
      </c>
      <c r="I27" s="653">
        <v>7827</v>
      </c>
      <c r="J27" s="653">
        <v>6202</v>
      </c>
      <c r="K27" s="653">
        <v>1619</v>
      </c>
      <c r="L27" s="653">
        <v>1709</v>
      </c>
      <c r="M27" s="653">
        <v>1433</v>
      </c>
      <c r="N27" s="653">
        <v>276</v>
      </c>
      <c r="O27" s="647">
        <f t="shared" si="11"/>
        <v>21.834674843490482</v>
      </c>
      <c r="P27" s="653">
        <v>8085</v>
      </c>
      <c r="Q27" s="653">
        <v>6341</v>
      </c>
      <c r="R27" s="653">
        <v>1736</v>
      </c>
      <c r="S27" s="653">
        <v>1856</v>
      </c>
      <c r="T27" s="653">
        <v>1587</v>
      </c>
      <c r="U27" s="653">
        <v>269</v>
      </c>
      <c r="V27" s="647">
        <f t="shared" si="12"/>
        <v>22.956091527520098</v>
      </c>
      <c r="W27" s="653">
        <v>8980</v>
      </c>
      <c r="X27" s="653">
        <v>7101</v>
      </c>
      <c r="Y27" s="653">
        <v>1873</v>
      </c>
      <c r="Z27" s="653">
        <v>2200</v>
      </c>
      <c r="AA27" s="653">
        <v>1866</v>
      </c>
      <c r="AB27" s="653">
        <v>334</v>
      </c>
      <c r="AC27" s="647">
        <f t="shared" si="13"/>
        <v>24.498886414253899</v>
      </c>
      <c r="AD27" s="653">
        <v>10118</v>
      </c>
      <c r="AE27" s="653">
        <v>8156</v>
      </c>
      <c r="AF27" s="653">
        <v>1952</v>
      </c>
      <c r="AG27" s="653">
        <v>2507</v>
      </c>
      <c r="AH27" s="653">
        <v>2196</v>
      </c>
      <c r="AI27" s="653">
        <v>311</v>
      </c>
      <c r="AJ27" s="647">
        <f t="shared" si="14"/>
        <v>24.777624036370824</v>
      </c>
      <c r="AK27" s="653">
        <v>10788</v>
      </c>
      <c r="AL27" s="653">
        <v>8781</v>
      </c>
      <c r="AM27" s="653">
        <v>2001</v>
      </c>
      <c r="AN27" s="653">
        <v>2724</v>
      </c>
      <c r="AO27" s="653">
        <v>2406</v>
      </c>
      <c r="AP27" s="653">
        <v>318</v>
      </c>
      <c r="AQ27" s="647">
        <f t="shared" si="15"/>
        <v>25.250278086763071</v>
      </c>
      <c r="AR27" s="653">
        <v>11779</v>
      </c>
      <c r="AS27" s="653">
        <v>9458</v>
      </c>
      <c r="AT27" s="653">
        <v>2316</v>
      </c>
      <c r="AU27" s="653">
        <v>3137</v>
      </c>
      <c r="AV27" s="653">
        <v>2760</v>
      </c>
      <c r="AW27" s="653">
        <v>377</v>
      </c>
      <c r="AX27" s="647">
        <f t="shared" si="16"/>
        <v>26.632141947533743</v>
      </c>
      <c r="AY27" s="653">
        <v>12456</v>
      </c>
      <c r="AZ27" s="653">
        <v>9924</v>
      </c>
      <c r="BA27" s="653">
        <v>2532</v>
      </c>
      <c r="BB27" s="653">
        <v>3055</v>
      </c>
      <c r="BC27" s="653">
        <v>2731</v>
      </c>
      <c r="BD27" s="653">
        <v>324</v>
      </c>
      <c r="BE27" s="647">
        <f t="shared" si="17"/>
        <v>24.526332691072575</v>
      </c>
      <c r="BF27" s="653">
        <v>12755</v>
      </c>
      <c r="BG27" s="653">
        <v>10203</v>
      </c>
      <c r="BH27" s="653">
        <v>2549</v>
      </c>
      <c r="BI27" s="653">
        <v>3232</v>
      </c>
      <c r="BJ27" s="653">
        <v>2819</v>
      </c>
      <c r="BK27" s="655">
        <v>413</v>
      </c>
      <c r="BL27" s="647">
        <f t="shared" si="18"/>
        <v>25.339082712661703</v>
      </c>
      <c r="BM27" s="653">
        <v>14556</v>
      </c>
      <c r="BN27" s="653">
        <v>11653</v>
      </c>
      <c r="BO27" s="653">
        <v>2900</v>
      </c>
      <c r="BP27" s="653">
        <v>3579</v>
      </c>
      <c r="BQ27" s="653">
        <v>3109</v>
      </c>
      <c r="BR27" s="653">
        <v>470</v>
      </c>
      <c r="BS27" s="647">
        <f t="shared" si="19"/>
        <v>24.587798845836769</v>
      </c>
    </row>
    <row r="28" spans="1:71" ht="20.100000000000001" customHeight="1">
      <c r="A28" s="635" t="s">
        <v>181</v>
      </c>
      <c r="B28" s="646">
        <v>127</v>
      </c>
      <c r="C28" s="646">
        <v>107</v>
      </c>
      <c r="D28" s="646">
        <v>20</v>
      </c>
      <c r="E28" s="646">
        <v>67</v>
      </c>
      <c r="F28" s="646">
        <v>60</v>
      </c>
      <c r="G28" s="646">
        <v>7</v>
      </c>
      <c r="H28" s="647">
        <f t="shared" si="10"/>
        <v>52.755905511811022</v>
      </c>
      <c r="I28" s="646">
        <v>36</v>
      </c>
      <c r="J28" s="646">
        <v>32</v>
      </c>
      <c r="K28" s="646">
        <v>4</v>
      </c>
      <c r="L28" s="646">
        <v>8</v>
      </c>
      <c r="M28" s="646">
        <v>7</v>
      </c>
      <c r="N28" s="646">
        <v>1</v>
      </c>
      <c r="O28" s="647">
        <f t="shared" si="11"/>
        <v>22.222222222222221</v>
      </c>
      <c r="P28" s="646">
        <v>39</v>
      </c>
      <c r="Q28" s="646">
        <v>29</v>
      </c>
      <c r="R28" s="646">
        <v>10</v>
      </c>
      <c r="S28" s="646">
        <v>7</v>
      </c>
      <c r="T28" s="646">
        <v>6</v>
      </c>
      <c r="U28" s="646">
        <v>1</v>
      </c>
      <c r="V28" s="647">
        <f t="shared" si="12"/>
        <v>17.948717948717949</v>
      </c>
      <c r="W28" s="646">
        <v>60</v>
      </c>
      <c r="X28" s="646">
        <v>38</v>
      </c>
      <c r="Y28" s="646">
        <v>21</v>
      </c>
      <c r="Z28" s="646">
        <v>12</v>
      </c>
      <c r="AA28" s="646">
        <v>9</v>
      </c>
      <c r="AB28" s="646">
        <v>3</v>
      </c>
      <c r="AC28" s="647">
        <f t="shared" si="13"/>
        <v>20</v>
      </c>
      <c r="AD28" s="646">
        <v>88</v>
      </c>
      <c r="AE28" s="646">
        <v>76</v>
      </c>
      <c r="AF28" s="646">
        <v>12</v>
      </c>
      <c r="AG28" s="646">
        <v>59</v>
      </c>
      <c r="AH28" s="646">
        <v>55</v>
      </c>
      <c r="AI28" s="646">
        <v>4</v>
      </c>
      <c r="AJ28" s="647">
        <f t="shared" si="14"/>
        <v>67.045454545454547</v>
      </c>
      <c r="AK28" s="646">
        <v>42</v>
      </c>
      <c r="AL28" s="646">
        <v>31</v>
      </c>
      <c r="AM28" s="646">
        <v>10</v>
      </c>
      <c r="AN28" s="646">
        <v>19</v>
      </c>
      <c r="AO28" s="646">
        <v>17</v>
      </c>
      <c r="AP28" s="646">
        <v>2</v>
      </c>
      <c r="AQ28" s="647">
        <f t="shared" si="15"/>
        <v>45.238095238095241</v>
      </c>
      <c r="AR28" s="646">
        <v>32</v>
      </c>
      <c r="AS28" s="646">
        <v>23</v>
      </c>
      <c r="AT28" s="646">
        <v>9</v>
      </c>
      <c r="AU28" s="646">
        <v>12</v>
      </c>
      <c r="AV28" s="646">
        <v>9</v>
      </c>
      <c r="AW28" s="646">
        <v>3</v>
      </c>
      <c r="AX28" s="647">
        <f t="shared" si="16"/>
        <v>37.5</v>
      </c>
      <c r="AY28" s="646">
        <v>72</v>
      </c>
      <c r="AZ28" s="646">
        <v>52</v>
      </c>
      <c r="BA28" s="646">
        <v>20</v>
      </c>
      <c r="BB28" s="646">
        <v>13</v>
      </c>
      <c r="BC28" s="646">
        <v>7</v>
      </c>
      <c r="BD28" s="646">
        <v>6</v>
      </c>
      <c r="BE28" s="647">
        <f t="shared" si="17"/>
        <v>18.055555555555554</v>
      </c>
      <c r="BF28" s="622">
        <v>39</v>
      </c>
      <c r="BG28" s="622">
        <v>24</v>
      </c>
      <c r="BH28" s="622">
        <v>15</v>
      </c>
      <c r="BI28" s="622">
        <v>12</v>
      </c>
      <c r="BJ28" s="622">
        <v>6</v>
      </c>
      <c r="BK28" s="622">
        <v>6</v>
      </c>
      <c r="BL28" s="647">
        <f t="shared" si="18"/>
        <v>30.76923076923077</v>
      </c>
      <c r="BM28" s="622">
        <v>86</v>
      </c>
      <c r="BN28" s="622">
        <v>57</v>
      </c>
      <c r="BO28" s="622">
        <v>29</v>
      </c>
      <c r="BP28" s="622">
        <v>21</v>
      </c>
      <c r="BQ28" s="622">
        <v>18</v>
      </c>
      <c r="BR28" s="622">
        <v>3</v>
      </c>
      <c r="BS28" s="647">
        <f t="shared" si="19"/>
        <v>24.418604651162788</v>
      </c>
    </row>
    <row r="29" spans="1:71" ht="20.100000000000001" customHeight="1">
      <c r="A29" s="635" t="s">
        <v>854</v>
      </c>
      <c r="B29" s="646">
        <v>10039</v>
      </c>
      <c r="C29" s="646">
        <v>8280</v>
      </c>
      <c r="D29" s="646">
        <v>1759</v>
      </c>
      <c r="E29" s="646">
        <v>3245</v>
      </c>
      <c r="F29" s="646">
        <v>2808</v>
      </c>
      <c r="G29" s="646">
        <v>437</v>
      </c>
      <c r="H29" s="647">
        <f t="shared" si="10"/>
        <v>32.323936647076401</v>
      </c>
      <c r="I29" s="646">
        <v>9934</v>
      </c>
      <c r="J29" s="646">
        <v>8225</v>
      </c>
      <c r="K29" s="646">
        <v>1706</v>
      </c>
      <c r="L29" s="646">
        <v>3148</v>
      </c>
      <c r="M29" s="646">
        <v>2785</v>
      </c>
      <c r="N29" s="646">
        <v>363</v>
      </c>
      <c r="O29" s="647">
        <f t="shared" si="11"/>
        <v>31.689148379303401</v>
      </c>
      <c r="P29" s="646">
        <v>10411</v>
      </c>
      <c r="Q29" s="646">
        <v>8463</v>
      </c>
      <c r="R29" s="646">
        <v>1948</v>
      </c>
      <c r="S29" s="646">
        <v>3195</v>
      </c>
      <c r="T29" s="646">
        <v>2793</v>
      </c>
      <c r="U29" s="646">
        <v>402</v>
      </c>
      <c r="V29" s="647">
        <f t="shared" si="12"/>
        <v>30.688694649889541</v>
      </c>
      <c r="W29" s="646">
        <v>11139</v>
      </c>
      <c r="X29" s="646">
        <v>9049</v>
      </c>
      <c r="Y29" s="646">
        <v>2090</v>
      </c>
      <c r="Z29" s="646">
        <v>3342</v>
      </c>
      <c r="AA29" s="646">
        <v>2873</v>
      </c>
      <c r="AB29" s="646">
        <v>469</v>
      </c>
      <c r="AC29" s="647">
        <f t="shared" si="13"/>
        <v>30.00269323996768</v>
      </c>
      <c r="AD29" s="646">
        <v>11697</v>
      </c>
      <c r="AE29" s="646">
        <v>9389</v>
      </c>
      <c r="AF29" s="646">
        <v>2308</v>
      </c>
      <c r="AG29" s="646">
        <v>3252</v>
      </c>
      <c r="AH29" s="646">
        <v>2790</v>
      </c>
      <c r="AI29" s="646">
        <v>462</v>
      </c>
      <c r="AJ29" s="647">
        <f t="shared" si="14"/>
        <v>27.802000512952041</v>
      </c>
      <c r="AK29" s="646">
        <v>11770</v>
      </c>
      <c r="AL29" s="646">
        <v>9342</v>
      </c>
      <c r="AM29" s="646">
        <v>2427</v>
      </c>
      <c r="AN29" s="646">
        <v>3012</v>
      </c>
      <c r="AO29" s="646">
        <v>2612</v>
      </c>
      <c r="AP29" s="646">
        <v>400</v>
      </c>
      <c r="AQ29" s="647">
        <f t="shared" si="15"/>
        <v>25.590484282073067</v>
      </c>
      <c r="AR29" s="646">
        <v>12118</v>
      </c>
      <c r="AS29" s="646">
        <v>9505</v>
      </c>
      <c r="AT29" s="646">
        <v>2612</v>
      </c>
      <c r="AU29" s="646">
        <v>2900</v>
      </c>
      <c r="AV29" s="646">
        <v>2512</v>
      </c>
      <c r="AW29" s="646">
        <v>388</v>
      </c>
      <c r="AX29" s="647">
        <f t="shared" si="16"/>
        <v>23.93134180557848</v>
      </c>
      <c r="AY29" s="646">
        <v>11596</v>
      </c>
      <c r="AZ29" s="646">
        <v>9045</v>
      </c>
      <c r="BA29" s="646">
        <v>2550</v>
      </c>
      <c r="BB29" s="646">
        <v>2877</v>
      </c>
      <c r="BC29" s="646">
        <v>2475</v>
      </c>
      <c r="BD29" s="646">
        <v>402</v>
      </c>
      <c r="BE29" s="647">
        <f t="shared" si="17"/>
        <v>24.810279406691961</v>
      </c>
      <c r="BF29" s="622">
        <v>11610</v>
      </c>
      <c r="BG29" s="622">
        <v>9002</v>
      </c>
      <c r="BH29" s="622">
        <v>2606</v>
      </c>
      <c r="BI29" s="622">
        <v>2674</v>
      </c>
      <c r="BJ29" s="622">
        <v>2266</v>
      </c>
      <c r="BK29" s="622">
        <v>408</v>
      </c>
      <c r="BL29" s="647">
        <f t="shared" si="18"/>
        <v>23.031869078380709</v>
      </c>
      <c r="BM29" s="622">
        <v>13174</v>
      </c>
      <c r="BN29" s="622">
        <v>10198</v>
      </c>
      <c r="BO29" s="622">
        <v>2976</v>
      </c>
      <c r="BP29" s="622">
        <v>3086</v>
      </c>
      <c r="BQ29" s="622">
        <v>2578</v>
      </c>
      <c r="BR29" s="622">
        <v>508</v>
      </c>
      <c r="BS29" s="647">
        <f t="shared" si="19"/>
        <v>23.424927888264762</v>
      </c>
    </row>
    <row r="30" spans="1:71" ht="20.100000000000001" customHeight="1">
      <c r="A30" s="659" t="s">
        <v>864</v>
      </c>
      <c r="B30" s="653">
        <v>51435</v>
      </c>
      <c r="C30" s="653">
        <v>36322</v>
      </c>
      <c r="D30" s="653">
        <v>15075</v>
      </c>
      <c r="E30" s="653">
        <v>10102</v>
      </c>
      <c r="F30" s="653">
        <v>7638</v>
      </c>
      <c r="G30" s="653">
        <v>2462</v>
      </c>
      <c r="H30" s="647">
        <f t="shared" si="10"/>
        <v>19.640322737435596</v>
      </c>
      <c r="I30" s="653">
        <v>53150</v>
      </c>
      <c r="J30" s="653">
        <v>37315</v>
      </c>
      <c r="K30" s="653">
        <v>15809</v>
      </c>
      <c r="L30" s="653">
        <v>10140</v>
      </c>
      <c r="M30" s="653">
        <v>7723</v>
      </c>
      <c r="N30" s="653">
        <v>2417</v>
      </c>
      <c r="O30" s="647">
        <f t="shared" si="11"/>
        <v>19.078080903104421</v>
      </c>
      <c r="P30" s="653">
        <v>56300</v>
      </c>
      <c r="Q30" s="653">
        <v>39449</v>
      </c>
      <c r="R30" s="653">
        <v>16814</v>
      </c>
      <c r="S30" s="653">
        <v>11563</v>
      </c>
      <c r="T30" s="653">
        <v>8824</v>
      </c>
      <c r="U30" s="653">
        <v>2739</v>
      </c>
      <c r="V30" s="647">
        <f t="shared" si="12"/>
        <v>20.538188277087034</v>
      </c>
      <c r="W30" s="653">
        <v>70470</v>
      </c>
      <c r="X30" s="653">
        <v>49846</v>
      </c>
      <c r="Y30" s="653">
        <v>20577</v>
      </c>
      <c r="Z30" s="653">
        <v>17097</v>
      </c>
      <c r="AA30" s="653">
        <v>13367</v>
      </c>
      <c r="AB30" s="653">
        <v>3730</v>
      </c>
      <c r="AC30" s="647">
        <f t="shared" si="13"/>
        <v>24.261387824606214</v>
      </c>
      <c r="AD30" s="653">
        <v>83803</v>
      </c>
      <c r="AE30" s="653">
        <v>58410</v>
      </c>
      <c r="AF30" s="653">
        <v>25349</v>
      </c>
      <c r="AG30" s="653">
        <v>20952</v>
      </c>
      <c r="AH30" s="653">
        <v>16135</v>
      </c>
      <c r="AI30" s="653">
        <v>4817</v>
      </c>
      <c r="AJ30" s="647">
        <f t="shared" si="14"/>
        <v>25.001491593379711</v>
      </c>
      <c r="AK30" s="653">
        <v>91127</v>
      </c>
      <c r="AL30" s="653">
        <v>63261</v>
      </c>
      <c r="AM30" s="653">
        <v>27842</v>
      </c>
      <c r="AN30" s="653">
        <v>19336</v>
      </c>
      <c r="AO30" s="653">
        <v>14825</v>
      </c>
      <c r="AP30" s="653">
        <v>4511</v>
      </c>
      <c r="AQ30" s="647">
        <f t="shared" si="15"/>
        <v>21.21873868337595</v>
      </c>
      <c r="AR30" s="653">
        <v>87677</v>
      </c>
      <c r="AS30" s="653">
        <v>61100</v>
      </c>
      <c r="AT30" s="653">
        <v>26550</v>
      </c>
      <c r="AU30" s="653">
        <v>16813</v>
      </c>
      <c r="AV30" s="653">
        <v>13354</v>
      </c>
      <c r="AW30" s="653">
        <v>3459</v>
      </c>
      <c r="AX30" s="647">
        <f t="shared" si="16"/>
        <v>19.176066699362433</v>
      </c>
      <c r="AY30" s="653">
        <v>115553</v>
      </c>
      <c r="AZ30" s="653">
        <v>78822</v>
      </c>
      <c r="BA30" s="653">
        <v>36700</v>
      </c>
      <c r="BB30" s="653">
        <v>24696</v>
      </c>
      <c r="BC30" s="653">
        <v>19039</v>
      </c>
      <c r="BD30" s="653">
        <v>5657</v>
      </c>
      <c r="BE30" s="647">
        <f t="shared" si="17"/>
        <v>21.372011111784204</v>
      </c>
      <c r="BF30" s="653">
        <v>129759</v>
      </c>
      <c r="BG30" s="653">
        <v>89121</v>
      </c>
      <c r="BH30" s="653">
        <v>40614</v>
      </c>
      <c r="BI30" s="653">
        <v>29334</v>
      </c>
      <c r="BJ30" s="653">
        <v>23325</v>
      </c>
      <c r="BK30" s="655">
        <v>6009</v>
      </c>
      <c r="BL30" s="647">
        <f t="shared" si="18"/>
        <v>22.606524402931587</v>
      </c>
      <c r="BM30" s="653">
        <v>166112</v>
      </c>
      <c r="BN30" s="653">
        <v>115151</v>
      </c>
      <c r="BO30" s="653">
        <v>50941</v>
      </c>
      <c r="BP30" s="653">
        <v>33959</v>
      </c>
      <c r="BQ30" s="653">
        <v>27356</v>
      </c>
      <c r="BR30" s="653">
        <v>6603</v>
      </c>
      <c r="BS30" s="647">
        <f t="shared" si="19"/>
        <v>20.443435754189945</v>
      </c>
    </row>
    <row r="31" spans="1:71" ht="20.100000000000001" customHeight="1">
      <c r="A31" s="652" t="s">
        <v>82</v>
      </c>
      <c r="B31" s="653">
        <v>860</v>
      </c>
      <c r="C31" s="653">
        <v>604</v>
      </c>
      <c r="D31" s="653">
        <v>256</v>
      </c>
      <c r="E31" s="653">
        <v>118</v>
      </c>
      <c r="F31" s="653">
        <v>104</v>
      </c>
      <c r="G31" s="653">
        <v>14</v>
      </c>
      <c r="H31" s="647">
        <f t="shared" si="10"/>
        <v>13.720930232558141</v>
      </c>
      <c r="I31" s="653">
        <v>1076</v>
      </c>
      <c r="J31" s="653">
        <v>786</v>
      </c>
      <c r="K31" s="653">
        <v>287</v>
      </c>
      <c r="L31" s="653">
        <v>188</v>
      </c>
      <c r="M31" s="653">
        <v>165</v>
      </c>
      <c r="N31" s="653">
        <v>23</v>
      </c>
      <c r="O31" s="647">
        <f t="shared" si="11"/>
        <v>17.472118959107807</v>
      </c>
      <c r="P31" s="653">
        <v>1078</v>
      </c>
      <c r="Q31" s="653">
        <v>791</v>
      </c>
      <c r="R31" s="653">
        <v>284</v>
      </c>
      <c r="S31" s="653">
        <v>199</v>
      </c>
      <c r="T31" s="653">
        <v>190</v>
      </c>
      <c r="U31" s="653">
        <v>9</v>
      </c>
      <c r="V31" s="647">
        <f t="shared" si="12"/>
        <v>18.460111317254174</v>
      </c>
      <c r="W31" s="653">
        <v>1138</v>
      </c>
      <c r="X31" s="653">
        <v>857</v>
      </c>
      <c r="Y31" s="653">
        <v>281</v>
      </c>
      <c r="Z31" s="653">
        <v>211</v>
      </c>
      <c r="AA31" s="653">
        <v>194</v>
      </c>
      <c r="AB31" s="653">
        <v>17</v>
      </c>
      <c r="AC31" s="647">
        <f t="shared" si="13"/>
        <v>18.541300527240772</v>
      </c>
      <c r="AD31" s="653">
        <v>1208</v>
      </c>
      <c r="AE31" s="653">
        <v>903</v>
      </c>
      <c r="AF31" s="653">
        <v>304</v>
      </c>
      <c r="AG31" s="653">
        <v>260</v>
      </c>
      <c r="AH31" s="653">
        <v>235</v>
      </c>
      <c r="AI31" s="653">
        <v>25</v>
      </c>
      <c r="AJ31" s="647">
        <f t="shared" si="14"/>
        <v>21.523178807947019</v>
      </c>
      <c r="AK31" s="653">
        <v>1306</v>
      </c>
      <c r="AL31" s="653">
        <v>982</v>
      </c>
      <c r="AM31" s="653">
        <v>324</v>
      </c>
      <c r="AN31" s="653">
        <v>268</v>
      </c>
      <c r="AO31" s="653">
        <v>241</v>
      </c>
      <c r="AP31" s="653">
        <v>27</v>
      </c>
      <c r="AQ31" s="647">
        <f t="shared" si="15"/>
        <v>20.520673813169985</v>
      </c>
      <c r="AR31" s="653">
        <v>1588</v>
      </c>
      <c r="AS31" s="653">
        <v>1213</v>
      </c>
      <c r="AT31" s="653">
        <v>375</v>
      </c>
      <c r="AU31" s="653">
        <v>323</v>
      </c>
      <c r="AV31" s="653">
        <v>295</v>
      </c>
      <c r="AW31" s="653">
        <v>28</v>
      </c>
      <c r="AX31" s="647">
        <f t="shared" si="16"/>
        <v>20.340050377833755</v>
      </c>
      <c r="AY31" s="653">
        <v>1690</v>
      </c>
      <c r="AZ31" s="653">
        <v>1296</v>
      </c>
      <c r="BA31" s="653">
        <v>394</v>
      </c>
      <c r="BB31" s="653">
        <v>380</v>
      </c>
      <c r="BC31" s="653">
        <v>344</v>
      </c>
      <c r="BD31" s="653">
        <v>36</v>
      </c>
      <c r="BE31" s="647">
        <f t="shared" si="17"/>
        <v>22.485207100591715</v>
      </c>
      <c r="BF31" s="653">
        <v>1964</v>
      </c>
      <c r="BG31" s="653">
        <v>1488</v>
      </c>
      <c r="BH31" s="653">
        <v>475</v>
      </c>
      <c r="BI31" s="653">
        <v>402</v>
      </c>
      <c r="BJ31" s="653">
        <v>363</v>
      </c>
      <c r="BK31" s="655">
        <v>39</v>
      </c>
      <c r="BL31" s="647">
        <f t="shared" si="18"/>
        <v>20.468431771894092</v>
      </c>
      <c r="BM31" s="653">
        <v>2317</v>
      </c>
      <c r="BN31" s="653">
        <v>1725</v>
      </c>
      <c r="BO31" s="653">
        <v>592</v>
      </c>
      <c r="BP31" s="653">
        <v>451</v>
      </c>
      <c r="BQ31" s="653">
        <v>409</v>
      </c>
      <c r="BR31" s="653">
        <v>42</v>
      </c>
      <c r="BS31" s="647">
        <f t="shared" si="19"/>
        <v>19.464825205006477</v>
      </c>
    </row>
    <row r="32" spans="1:71" s="658" customFormat="1" ht="20.100000000000001" customHeight="1">
      <c r="A32" s="652" t="s">
        <v>358</v>
      </c>
      <c r="B32" s="653">
        <v>2417</v>
      </c>
      <c r="C32" s="653">
        <v>1595</v>
      </c>
      <c r="D32" s="653">
        <v>822</v>
      </c>
      <c r="E32" s="653">
        <v>660</v>
      </c>
      <c r="F32" s="653">
        <v>490</v>
      </c>
      <c r="G32" s="653">
        <v>170</v>
      </c>
      <c r="H32" s="654">
        <f t="shared" si="10"/>
        <v>27.3065784029789</v>
      </c>
      <c r="I32" s="653">
        <v>2320</v>
      </c>
      <c r="J32" s="653">
        <v>1610</v>
      </c>
      <c r="K32" s="653">
        <v>710</v>
      </c>
      <c r="L32" s="653">
        <v>499</v>
      </c>
      <c r="M32" s="653">
        <v>400</v>
      </c>
      <c r="N32" s="653">
        <v>99</v>
      </c>
      <c r="O32" s="654">
        <f t="shared" si="11"/>
        <v>21.508620689655171</v>
      </c>
      <c r="P32" s="653">
        <v>2146</v>
      </c>
      <c r="Q32" s="653">
        <v>1390</v>
      </c>
      <c r="R32" s="653">
        <v>755</v>
      </c>
      <c r="S32" s="653">
        <v>442</v>
      </c>
      <c r="T32" s="653">
        <v>339</v>
      </c>
      <c r="U32" s="653">
        <v>103</v>
      </c>
      <c r="V32" s="654">
        <f t="shared" si="12"/>
        <v>20.596458527493013</v>
      </c>
      <c r="W32" s="653">
        <v>2040</v>
      </c>
      <c r="X32" s="653">
        <v>1355</v>
      </c>
      <c r="Y32" s="653">
        <v>685</v>
      </c>
      <c r="Z32" s="653">
        <v>392</v>
      </c>
      <c r="AA32" s="653">
        <v>326</v>
      </c>
      <c r="AB32" s="653">
        <v>66</v>
      </c>
      <c r="AC32" s="654">
        <f t="shared" si="13"/>
        <v>19.215686274509807</v>
      </c>
      <c r="AD32" s="653">
        <v>2032</v>
      </c>
      <c r="AE32" s="653">
        <v>1303</v>
      </c>
      <c r="AF32" s="653">
        <v>729</v>
      </c>
      <c r="AG32" s="653">
        <v>427</v>
      </c>
      <c r="AH32" s="653">
        <v>314</v>
      </c>
      <c r="AI32" s="653">
        <v>113</v>
      </c>
      <c r="AJ32" s="654">
        <f t="shared" si="14"/>
        <v>21.013779527559056</v>
      </c>
      <c r="AK32" s="653">
        <v>1818</v>
      </c>
      <c r="AL32" s="653">
        <v>1180</v>
      </c>
      <c r="AM32" s="653">
        <v>638</v>
      </c>
      <c r="AN32" s="653">
        <v>370</v>
      </c>
      <c r="AO32" s="653">
        <v>289</v>
      </c>
      <c r="AP32" s="653">
        <v>81</v>
      </c>
      <c r="AQ32" s="654">
        <f t="shared" si="15"/>
        <v>20.352035203520352</v>
      </c>
      <c r="AR32" s="653">
        <v>1874</v>
      </c>
      <c r="AS32" s="653">
        <v>1246</v>
      </c>
      <c r="AT32" s="653">
        <v>628</v>
      </c>
      <c r="AU32" s="653">
        <v>380</v>
      </c>
      <c r="AV32" s="653">
        <v>299</v>
      </c>
      <c r="AW32" s="653">
        <v>81</v>
      </c>
      <c r="AX32" s="654">
        <f t="shared" si="16"/>
        <v>20.277481323372466</v>
      </c>
      <c r="AY32" s="653">
        <v>1740</v>
      </c>
      <c r="AZ32" s="653">
        <v>1124</v>
      </c>
      <c r="BA32" s="653">
        <v>616</v>
      </c>
      <c r="BB32" s="653">
        <v>300</v>
      </c>
      <c r="BC32" s="653">
        <v>247</v>
      </c>
      <c r="BD32" s="653">
        <v>53</v>
      </c>
      <c r="BE32" s="654">
        <f t="shared" si="17"/>
        <v>17.241379310344829</v>
      </c>
      <c r="BF32" s="657">
        <v>1323</v>
      </c>
      <c r="BG32" s="657">
        <v>840</v>
      </c>
      <c r="BH32" s="657">
        <v>483</v>
      </c>
      <c r="BI32" s="657">
        <v>245</v>
      </c>
      <c r="BJ32" s="657">
        <v>195</v>
      </c>
      <c r="BK32" s="657">
        <v>50</v>
      </c>
      <c r="BL32" s="654">
        <f t="shared" si="18"/>
        <v>18.518518518518519</v>
      </c>
      <c r="BM32" s="657">
        <v>1369</v>
      </c>
      <c r="BN32" s="657">
        <v>868</v>
      </c>
      <c r="BO32" s="657">
        <v>501</v>
      </c>
      <c r="BP32" s="657">
        <v>241</v>
      </c>
      <c r="BQ32" s="657">
        <v>186</v>
      </c>
      <c r="BR32" s="657">
        <v>55</v>
      </c>
      <c r="BS32" s="654">
        <f t="shared" si="19"/>
        <v>17.604090577063548</v>
      </c>
    </row>
    <row r="33" spans="1:71" ht="20.100000000000001" customHeight="1">
      <c r="A33" s="663" t="s">
        <v>182</v>
      </c>
      <c r="B33" s="646">
        <v>140</v>
      </c>
      <c r="C33" s="646">
        <v>95</v>
      </c>
      <c r="D33" s="646">
        <v>45</v>
      </c>
      <c r="E33" s="646">
        <v>37</v>
      </c>
      <c r="F33" s="646">
        <v>26</v>
      </c>
      <c r="G33" s="646">
        <v>11</v>
      </c>
      <c r="H33" s="647">
        <f t="shared" si="10"/>
        <v>26.428571428571431</v>
      </c>
      <c r="I33" s="646">
        <v>118</v>
      </c>
      <c r="J33" s="646">
        <v>77</v>
      </c>
      <c r="K33" s="646">
        <v>41</v>
      </c>
      <c r="L33" s="646">
        <v>17</v>
      </c>
      <c r="M33" s="646">
        <v>14</v>
      </c>
      <c r="N33" s="646">
        <v>3</v>
      </c>
      <c r="O33" s="647">
        <f t="shared" si="11"/>
        <v>14.40677966101695</v>
      </c>
      <c r="P33" s="646">
        <v>111</v>
      </c>
      <c r="Q33" s="646">
        <v>80</v>
      </c>
      <c r="R33" s="646">
        <v>31</v>
      </c>
      <c r="S33" s="646">
        <v>25</v>
      </c>
      <c r="T33" s="646">
        <v>13</v>
      </c>
      <c r="U33" s="646">
        <v>12</v>
      </c>
      <c r="V33" s="647">
        <f t="shared" si="12"/>
        <v>22.522522522522522</v>
      </c>
      <c r="W33" s="646">
        <v>139</v>
      </c>
      <c r="X33" s="646">
        <v>101</v>
      </c>
      <c r="Y33" s="646">
        <v>38</v>
      </c>
      <c r="Z33" s="646">
        <v>22</v>
      </c>
      <c r="AA33" s="646">
        <v>15</v>
      </c>
      <c r="AB33" s="646">
        <v>7</v>
      </c>
      <c r="AC33" s="647">
        <f t="shared" si="13"/>
        <v>15.827338129496402</v>
      </c>
      <c r="AD33" s="646">
        <v>132</v>
      </c>
      <c r="AE33" s="646">
        <v>92</v>
      </c>
      <c r="AF33" s="646">
        <v>40</v>
      </c>
      <c r="AG33" s="646">
        <v>20</v>
      </c>
      <c r="AH33" s="646">
        <v>13</v>
      </c>
      <c r="AI33" s="646">
        <v>7</v>
      </c>
      <c r="AJ33" s="647">
        <f t="shared" si="14"/>
        <v>15.151515151515152</v>
      </c>
      <c r="AK33" s="646">
        <v>107</v>
      </c>
      <c r="AL33" s="646">
        <v>82</v>
      </c>
      <c r="AM33" s="646">
        <v>25</v>
      </c>
      <c r="AN33" s="646">
        <v>14</v>
      </c>
      <c r="AO33" s="646">
        <v>13</v>
      </c>
      <c r="AP33" s="646">
        <v>1</v>
      </c>
      <c r="AQ33" s="647">
        <f t="shared" si="15"/>
        <v>13.084112149532709</v>
      </c>
      <c r="AR33" s="646">
        <v>124</v>
      </c>
      <c r="AS33" s="646">
        <v>89</v>
      </c>
      <c r="AT33" s="646">
        <v>35</v>
      </c>
      <c r="AU33" s="646">
        <v>23</v>
      </c>
      <c r="AV33" s="646">
        <v>14</v>
      </c>
      <c r="AW33" s="646">
        <v>9</v>
      </c>
      <c r="AX33" s="647">
        <f t="shared" si="16"/>
        <v>18.548387096774192</v>
      </c>
      <c r="AY33" s="646">
        <v>154</v>
      </c>
      <c r="AZ33" s="646">
        <v>108</v>
      </c>
      <c r="BA33" s="646">
        <v>46</v>
      </c>
      <c r="BB33" s="646">
        <v>21</v>
      </c>
      <c r="BC33" s="646">
        <v>15</v>
      </c>
      <c r="BD33" s="646">
        <v>6</v>
      </c>
      <c r="BE33" s="647">
        <f t="shared" si="17"/>
        <v>13.636363636363635</v>
      </c>
      <c r="BF33" s="622">
        <v>116</v>
      </c>
      <c r="BG33" s="622">
        <v>88</v>
      </c>
      <c r="BH33" s="622">
        <v>28</v>
      </c>
      <c r="BI33" s="622">
        <v>35</v>
      </c>
      <c r="BJ33" s="622">
        <v>27</v>
      </c>
      <c r="BK33" s="622">
        <v>8</v>
      </c>
      <c r="BL33" s="647">
        <f t="shared" si="18"/>
        <v>30.172413793103448</v>
      </c>
      <c r="BM33" s="622">
        <v>131</v>
      </c>
      <c r="BN33" s="622">
        <v>87</v>
      </c>
      <c r="BO33" s="622">
        <v>44</v>
      </c>
      <c r="BP33" s="622">
        <v>23</v>
      </c>
      <c r="BQ33" s="622">
        <v>17</v>
      </c>
      <c r="BR33" s="622">
        <v>6</v>
      </c>
      <c r="BS33" s="647">
        <f t="shared" si="19"/>
        <v>17.557251908396946</v>
      </c>
    </row>
    <row r="34" spans="1:71" ht="20.100000000000001" customHeight="1">
      <c r="A34" s="652" t="s">
        <v>52</v>
      </c>
      <c r="B34" s="653">
        <v>14523</v>
      </c>
      <c r="C34" s="653">
        <v>11752</v>
      </c>
      <c r="D34" s="653">
        <v>2771</v>
      </c>
      <c r="E34" s="653">
        <v>4066</v>
      </c>
      <c r="F34" s="653">
        <v>3653</v>
      </c>
      <c r="G34" s="653">
        <v>413</v>
      </c>
      <c r="H34" s="647">
        <f t="shared" si="10"/>
        <v>27.996970322936033</v>
      </c>
      <c r="I34" s="653">
        <v>14701</v>
      </c>
      <c r="J34" s="653">
        <v>11882</v>
      </c>
      <c r="K34" s="653">
        <v>2818</v>
      </c>
      <c r="L34" s="653">
        <v>3908</v>
      </c>
      <c r="M34" s="653">
        <v>3524</v>
      </c>
      <c r="N34" s="653">
        <v>384</v>
      </c>
      <c r="O34" s="647">
        <f t="shared" si="11"/>
        <v>26.583225630909464</v>
      </c>
      <c r="P34" s="653">
        <v>15248</v>
      </c>
      <c r="Q34" s="653">
        <v>12375</v>
      </c>
      <c r="R34" s="653">
        <v>2872</v>
      </c>
      <c r="S34" s="653">
        <v>4072</v>
      </c>
      <c r="T34" s="653">
        <v>3634</v>
      </c>
      <c r="U34" s="653">
        <v>438</v>
      </c>
      <c r="V34" s="647">
        <f t="shared" si="12"/>
        <v>26.705141657922347</v>
      </c>
      <c r="W34" s="653">
        <v>17311</v>
      </c>
      <c r="X34" s="653">
        <v>14142</v>
      </c>
      <c r="Y34" s="653">
        <v>3169</v>
      </c>
      <c r="Z34" s="653">
        <v>4250</v>
      </c>
      <c r="AA34" s="653">
        <v>3826</v>
      </c>
      <c r="AB34" s="653">
        <v>424</v>
      </c>
      <c r="AC34" s="647">
        <f t="shared" si="13"/>
        <v>24.550863612731789</v>
      </c>
      <c r="AD34" s="653">
        <v>18803</v>
      </c>
      <c r="AE34" s="653">
        <v>15347</v>
      </c>
      <c r="AF34" s="653">
        <v>3455</v>
      </c>
      <c r="AG34" s="653">
        <v>4384</v>
      </c>
      <c r="AH34" s="653">
        <v>3967</v>
      </c>
      <c r="AI34" s="653">
        <v>417</v>
      </c>
      <c r="AJ34" s="647">
        <f t="shared" si="14"/>
        <v>23.315428389086847</v>
      </c>
      <c r="AK34" s="653">
        <v>19605</v>
      </c>
      <c r="AL34" s="653">
        <v>15914</v>
      </c>
      <c r="AM34" s="653">
        <v>3691</v>
      </c>
      <c r="AN34" s="653">
        <v>4244</v>
      </c>
      <c r="AO34" s="653">
        <v>3823</v>
      </c>
      <c r="AP34" s="653">
        <v>421</v>
      </c>
      <c r="AQ34" s="647">
        <f t="shared" si="15"/>
        <v>21.647538893139505</v>
      </c>
      <c r="AR34" s="653">
        <v>21263</v>
      </c>
      <c r="AS34" s="653">
        <v>17364</v>
      </c>
      <c r="AT34" s="653">
        <v>3899</v>
      </c>
      <c r="AU34" s="653">
        <v>4183</v>
      </c>
      <c r="AV34" s="653">
        <v>3780</v>
      </c>
      <c r="AW34" s="653">
        <v>403</v>
      </c>
      <c r="AX34" s="647">
        <f t="shared" si="16"/>
        <v>19.672670836664629</v>
      </c>
      <c r="AY34" s="653">
        <v>22981</v>
      </c>
      <c r="AZ34" s="653">
        <v>18759</v>
      </c>
      <c r="BA34" s="653">
        <v>4222</v>
      </c>
      <c r="BB34" s="653">
        <v>4327</v>
      </c>
      <c r="BC34" s="653">
        <v>3889</v>
      </c>
      <c r="BD34" s="653">
        <v>438</v>
      </c>
      <c r="BE34" s="647">
        <f t="shared" si="17"/>
        <v>18.828597537095863</v>
      </c>
      <c r="BF34" s="653">
        <v>26000</v>
      </c>
      <c r="BG34" s="653">
        <v>21231</v>
      </c>
      <c r="BH34" s="653">
        <v>4768</v>
      </c>
      <c r="BI34" s="653">
        <v>4625</v>
      </c>
      <c r="BJ34" s="653">
        <v>4182</v>
      </c>
      <c r="BK34" s="655">
        <v>443</v>
      </c>
      <c r="BL34" s="647">
        <f t="shared" si="18"/>
        <v>17.78846153846154</v>
      </c>
      <c r="BM34" s="653">
        <v>32173</v>
      </c>
      <c r="BN34" s="653">
        <v>26027</v>
      </c>
      <c r="BO34" s="653">
        <v>6145</v>
      </c>
      <c r="BP34" s="653">
        <v>5557</v>
      </c>
      <c r="BQ34" s="653">
        <v>4975</v>
      </c>
      <c r="BR34" s="653">
        <v>582</v>
      </c>
      <c r="BS34" s="647">
        <f t="shared" si="19"/>
        <v>17.272246915115158</v>
      </c>
    </row>
    <row r="35" spans="1:71" ht="20.100000000000001" customHeight="1">
      <c r="A35" s="652" t="s">
        <v>841</v>
      </c>
      <c r="B35" s="653">
        <v>3444</v>
      </c>
      <c r="C35" s="653">
        <v>2902</v>
      </c>
      <c r="D35" s="653">
        <v>541</v>
      </c>
      <c r="E35" s="653">
        <v>1323</v>
      </c>
      <c r="F35" s="653">
        <v>1209</v>
      </c>
      <c r="G35" s="653">
        <v>114</v>
      </c>
      <c r="H35" s="647">
        <f t="shared" si="10"/>
        <v>38.414634146341463</v>
      </c>
      <c r="I35" s="653">
        <v>2892</v>
      </c>
      <c r="J35" s="653">
        <v>2472</v>
      </c>
      <c r="K35" s="653">
        <v>420</v>
      </c>
      <c r="L35" s="653">
        <v>1048</v>
      </c>
      <c r="M35" s="653">
        <v>961</v>
      </c>
      <c r="N35" s="653">
        <v>87</v>
      </c>
      <c r="O35" s="647">
        <f t="shared" si="11"/>
        <v>36.23789764868603</v>
      </c>
      <c r="P35" s="653">
        <v>2791</v>
      </c>
      <c r="Q35" s="653">
        <v>2347</v>
      </c>
      <c r="R35" s="653">
        <v>444</v>
      </c>
      <c r="S35" s="653">
        <v>1039</v>
      </c>
      <c r="T35" s="653">
        <v>956</v>
      </c>
      <c r="U35" s="653">
        <v>83</v>
      </c>
      <c r="V35" s="647">
        <f t="shared" si="12"/>
        <v>37.226800429953421</v>
      </c>
      <c r="W35" s="653">
        <v>2660</v>
      </c>
      <c r="X35" s="653">
        <v>2216</v>
      </c>
      <c r="Y35" s="653">
        <v>444</v>
      </c>
      <c r="Z35" s="653">
        <v>750</v>
      </c>
      <c r="AA35" s="653">
        <v>679</v>
      </c>
      <c r="AB35" s="653">
        <v>71</v>
      </c>
      <c r="AC35" s="647">
        <f t="shared" si="13"/>
        <v>28.195488721804512</v>
      </c>
      <c r="AD35" s="653">
        <v>2017</v>
      </c>
      <c r="AE35" s="653">
        <v>1736</v>
      </c>
      <c r="AF35" s="653">
        <v>281</v>
      </c>
      <c r="AG35" s="653">
        <v>565</v>
      </c>
      <c r="AH35" s="653">
        <v>521</v>
      </c>
      <c r="AI35" s="653">
        <v>44</v>
      </c>
      <c r="AJ35" s="647">
        <f t="shared" si="14"/>
        <v>28.011898859692614</v>
      </c>
      <c r="AK35" s="653">
        <v>1467</v>
      </c>
      <c r="AL35" s="653">
        <v>1228</v>
      </c>
      <c r="AM35" s="653">
        <v>239</v>
      </c>
      <c r="AN35" s="653">
        <v>386</v>
      </c>
      <c r="AO35" s="653">
        <v>350</v>
      </c>
      <c r="AP35" s="653">
        <v>36</v>
      </c>
      <c r="AQ35" s="647">
        <f t="shared" si="15"/>
        <v>26.312201772324471</v>
      </c>
      <c r="AR35" s="653">
        <v>1348</v>
      </c>
      <c r="AS35" s="653">
        <v>1136</v>
      </c>
      <c r="AT35" s="653">
        <v>211</v>
      </c>
      <c r="AU35" s="653">
        <v>332</v>
      </c>
      <c r="AV35" s="653">
        <v>301</v>
      </c>
      <c r="AW35" s="653">
        <v>31</v>
      </c>
      <c r="AX35" s="647">
        <f t="shared" si="16"/>
        <v>24.629080118694365</v>
      </c>
      <c r="AY35" s="653">
        <v>2166</v>
      </c>
      <c r="AZ35" s="653">
        <v>1806</v>
      </c>
      <c r="BA35" s="653">
        <v>360</v>
      </c>
      <c r="BB35" s="653">
        <v>452</v>
      </c>
      <c r="BC35" s="653">
        <v>419</v>
      </c>
      <c r="BD35" s="653">
        <v>33</v>
      </c>
      <c r="BE35" s="647">
        <f t="shared" si="17"/>
        <v>20.867959372114498</v>
      </c>
      <c r="BF35" s="653">
        <v>1652</v>
      </c>
      <c r="BG35" s="653">
        <v>1407</v>
      </c>
      <c r="BH35" s="653">
        <v>245</v>
      </c>
      <c r="BI35" s="653">
        <v>332</v>
      </c>
      <c r="BJ35" s="653">
        <v>303</v>
      </c>
      <c r="BK35" s="655">
        <v>29</v>
      </c>
      <c r="BL35" s="647">
        <f t="shared" si="18"/>
        <v>20.09685230024213</v>
      </c>
      <c r="BM35" s="653">
        <v>2075</v>
      </c>
      <c r="BN35" s="653">
        <v>1739</v>
      </c>
      <c r="BO35" s="653">
        <v>336</v>
      </c>
      <c r="BP35" s="653">
        <v>280</v>
      </c>
      <c r="BQ35" s="653">
        <v>261</v>
      </c>
      <c r="BR35" s="653">
        <v>19</v>
      </c>
      <c r="BS35" s="647">
        <f t="shared" si="19"/>
        <v>13.493975903614459</v>
      </c>
    </row>
    <row r="36" spans="1:71" ht="20.100000000000001" customHeight="1">
      <c r="A36" s="652" t="s">
        <v>55</v>
      </c>
      <c r="B36" s="653">
        <v>11749</v>
      </c>
      <c r="C36" s="653">
        <v>7330</v>
      </c>
      <c r="D36" s="653">
        <v>4415</v>
      </c>
      <c r="E36" s="653">
        <v>1799</v>
      </c>
      <c r="F36" s="653">
        <v>1125</v>
      </c>
      <c r="G36" s="653">
        <v>674</v>
      </c>
      <c r="H36" s="647">
        <f t="shared" si="10"/>
        <v>15.311941441824835</v>
      </c>
      <c r="I36" s="653">
        <v>12330</v>
      </c>
      <c r="J36" s="653">
        <v>7803</v>
      </c>
      <c r="K36" s="653">
        <v>4524</v>
      </c>
      <c r="L36" s="653">
        <v>1905</v>
      </c>
      <c r="M36" s="653">
        <v>1193</v>
      </c>
      <c r="N36" s="653">
        <v>712</v>
      </c>
      <c r="O36" s="647">
        <f t="shared" si="11"/>
        <v>15.450121654501217</v>
      </c>
      <c r="P36" s="653">
        <v>12159</v>
      </c>
      <c r="Q36" s="653">
        <v>7538</v>
      </c>
      <c r="R36" s="653">
        <v>4600</v>
      </c>
      <c r="S36" s="653">
        <v>1783</v>
      </c>
      <c r="T36" s="653">
        <v>1147</v>
      </c>
      <c r="U36" s="653">
        <v>636</v>
      </c>
      <c r="V36" s="647">
        <f t="shared" si="12"/>
        <v>14.664034871288759</v>
      </c>
      <c r="W36" s="653">
        <v>12950</v>
      </c>
      <c r="X36" s="653">
        <v>8068</v>
      </c>
      <c r="Y36" s="653">
        <v>4876</v>
      </c>
      <c r="Z36" s="653">
        <v>2084</v>
      </c>
      <c r="AA36" s="653">
        <v>1373</v>
      </c>
      <c r="AB36" s="653">
        <v>711</v>
      </c>
      <c r="AC36" s="647">
        <f t="shared" si="13"/>
        <v>16.092664092664094</v>
      </c>
      <c r="AD36" s="653">
        <v>15353</v>
      </c>
      <c r="AE36" s="653">
        <v>9639</v>
      </c>
      <c r="AF36" s="653">
        <v>5714</v>
      </c>
      <c r="AG36" s="653">
        <v>2395</v>
      </c>
      <c r="AH36" s="653">
        <v>1532</v>
      </c>
      <c r="AI36" s="653">
        <v>863</v>
      </c>
      <c r="AJ36" s="647">
        <f t="shared" si="14"/>
        <v>15.59955708981958</v>
      </c>
      <c r="AK36" s="653">
        <v>17442</v>
      </c>
      <c r="AL36" s="653">
        <v>10999</v>
      </c>
      <c r="AM36" s="653">
        <v>6438</v>
      </c>
      <c r="AN36" s="653">
        <v>2562</v>
      </c>
      <c r="AO36" s="653">
        <v>1672</v>
      </c>
      <c r="AP36" s="653">
        <v>890</v>
      </c>
      <c r="AQ36" s="647">
        <f t="shared" si="15"/>
        <v>14.688682490540076</v>
      </c>
      <c r="AR36" s="653">
        <v>18535</v>
      </c>
      <c r="AS36" s="653">
        <v>11676</v>
      </c>
      <c r="AT36" s="653">
        <v>6854</v>
      </c>
      <c r="AU36" s="653">
        <v>2696</v>
      </c>
      <c r="AV36" s="653">
        <v>1803</v>
      </c>
      <c r="AW36" s="653">
        <v>893</v>
      </c>
      <c r="AX36" s="647">
        <f t="shared" si="16"/>
        <v>14.545454545454545</v>
      </c>
      <c r="AY36" s="653">
        <v>21774</v>
      </c>
      <c r="AZ36" s="653">
        <v>14077</v>
      </c>
      <c r="BA36" s="653">
        <v>7695</v>
      </c>
      <c r="BB36" s="653">
        <v>2928</v>
      </c>
      <c r="BC36" s="653">
        <v>1986</v>
      </c>
      <c r="BD36" s="653">
        <v>942</v>
      </c>
      <c r="BE36" s="647">
        <f t="shared" si="17"/>
        <v>13.447230642050151</v>
      </c>
      <c r="BF36" s="653">
        <v>21431</v>
      </c>
      <c r="BG36" s="653">
        <v>13681</v>
      </c>
      <c r="BH36" s="653">
        <v>7743</v>
      </c>
      <c r="BI36" s="653">
        <v>3070</v>
      </c>
      <c r="BJ36" s="653">
        <v>2175</v>
      </c>
      <c r="BK36" s="655">
        <v>895</v>
      </c>
      <c r="BL36" s="647">
        <f t="shared" si="18"/>
        <v>14.325043161775</v>
      </c>
      <c r="BM36" s="653">
        <v>23981</v>
      </c>
      <c r="BN36" s="653">
        <v>15157</v>
      </c>
      <c r="BO36" s="653">
        <v>8820</v>
      </c>
      <c r="BP36" s="653">
        <v>3224</v>
      </c>
      <c r="BQ36" s="653">
        <v>2279</v>
      </c>
      <c r="BR36" s="653">
        <v>945</v>
      </c>
      <c r="BS36" s="647">
        <f t="shared" si="19"/>
        <v>13.443976481381092</v>
      </c>
    </row>
    <row r="37" spans="1:71" ht="20.100000000000001" customHeight="1">
      <c r="A37" s="635" t="s">
        <v>179</v>
      </c>
      <c r="B37" s="646">
        <v>463</v>
      </c>
      <c r="C37" s="646">
        <v>387</v>
      </c>
      <c r="D37" s="646">
        <v>76</v>
      </c>
      <c r="E37" s="646">
        <v>54</v>
      </c>
      <c r="F37" s="646">
        <v>50</v>
      </c>
      <c r="G37" s="646">
        <v>4</v>
      </c>
      <c r="H37" s="647">
        <f t="shared" si="10"/>
        <v>11.663066954643629</v>
      </c>
      <c r="I37" s="646">
        <v>458</v>
      </c>
      <c r="J37" s="646">
        <v>395</v>
      </c>
      <c r="K37" s="646">
        <v>63</v>
      </c>
      <c r="L37" s="646">
        <v>65</v>
      </c>
      <c r="M37" s="646">
        <v>61</v>
      </c>
      <c r="N37" s="646">
        <v>4</v>
      </c>
      <c r="O37" s="647">
        <f t="shared" si="11"/>
        <v>14.192139737991265</v>
      </c>
      <c r="P37" s="646">
        <v>556</v>
      </c>
      <c r="Q37" s="646">
        <v>465</v>
      </c>
      <c r="R37" s="646">
        <v>91</v>
      </c>
      <c r="S37" s="646">
        <v>35</v>
      </c>
      <c r="T37" s="646">
        <v>32</v>
      </c>
      <c r="U37" s="646">
        <v>3</v>
      </c>
      <c r="V37" s="647">
        <f t="shared" si="12"/>
        <v>6.2949640287769784</v>
      </c>
      <c r="W37" s="646">
        <v>397</v>
      </c>
      <c r="X37" s="646">
        <v>335</v>
      </c>
      <c r="Y37" s="646">
        <v>62</v>
      </c>
      <c r="Z37" s="646">
        <v>58</v>
      </c>
      <c r="AA37" s="646">
        <v>49</v>
      </c>
      <c r="AB37" s="646">
        <v>9</v>
      </c>
      <c r="AC37" s="647">
        <f t="shared" si="13"/>
        <v>14.609571788413097</v>
      </c>
      <c r="AD37" s="646">
        <v>385</v>
      </c>
      <c r="AE37" s="646">
        <v>327</v>
      </c>
      <c r="AF37" s="646">
        <v>57</v>
      </c>
      <c r="AG37" s="646">
        <v>33</v>
      </c>
      <c r="AH37" s="646">
        <v>28</v>
      </c>
      <c r="AI37" s="646">
        <v>5</v>
      </c>
      <c r="AJ37" s="647">
        <f t="shared" si="14"/>
        <v>8.5714285714285712</v>
      </c>
      <c r="AK37" s="646">
        <v>310</v>
      </c>
      <c r="AL37" s="646">
        <v>240</v>
      </c>
      <c r="AM37" s="646">
        <v>70</v>
      </c>
      <c r="AN37" s="646">
        <v>29</v>
      </c>
      <c r="AO37" s="646">
        <v>28</v>
      </c>
      <c r="AP37" s="646">
        <v>1</v>
      </c>
      <c r="AQ37" s="647">
        <f t="shared" si="15"/>
        <v>9.3548387096774199</v>
      </c>
      <c r="AR37" s="646">
        <v>340</v>
      </c>
      <c r="AS37" s="646">
        <v>256</v>
      </c>
      <c r="AT37" s="646">
        <v>84</v>
      </c>
      <c r="AU37" s="646">
        <v>65</v>
      </c>
      <c r="AV37" s="646">
        <v>43</v>
      </c>
      <c r="AW37" s="646">
        <v>22</v>
      </c>
      <c r="AX37" s="647">
        <f t="shared" si="16"/>
        <v>19.117647058823529</v>
      </c>
      <c r="AY37" s="646">
        <v>429</v>
      </c>
      <c r="AZ37" s="646">
        <v>332</v>
      </c>
      <c r="BA37" s="646">
        <v>96</v>
      </c>
      <c r="BB37" s="646">
        <v>61</v>
      </c>
      <c r="BC37" s="646">
        <v>56</v>
      </c>
      <c r="BD37" s="646">
        <v>5</v>
      </c>
      <c r="BE37" s="647">
        <f t="shared" si="17"/>
        <v>14.219114219114218</v>
      </c>
      <c r="BF37" s="622">
        <v>319</v>
      </c>
      <c r="BG37" s="622">
        <v>257</v>
      </c>
      <c r="BH37" s="622">
        <v>62</v>
      </c>
      <c r="BI37" s="622">
        <v>30</v>
      </c>
      <c r="BJ37" s="622">
        <v>28</v>
      </c>
      <c r="BK37" s="622">
        <v>2</v>
      </c>
      <c r="BL37" s="647">
        <f t="shared" si="18"/>
        <v>9.4043887147335425</v>
      </c>
      <c r="BM37" s="622">
        <v>397</v>
      </c>
      <c r="BN37" s="622">
        <v>306</v>
      </c>
      <c r="BO37" s="622">
        <v>91</v>
      </c>
      <c r="BP37" s="622">
        <v>52</v>
      </c>
      <c r="BQ37" s="622">
        <v>37</v>
      </c>
      <c r="BR37" s="622">
        <v>15</v>
      </c>
      <c r="BS37" s="647">
        <f t="shared" si="19"/>
        <v>13.09823677581864</v>
      </c>
    </row>
    <row r="38" spans="1:71" ht="20.100000000000001" customHeight="1">
      <c r="A38" s="652" t="s">
        <v>53</v>
      </c>
      <c r="B38" s="653">
        <v>16031</v>
      </c>
      <c r="C38" s="653">
        <v>11184</v>
      </c>
      <c r="D38" s="653">
        <v>4838</v>
      </c>
      <c r="E38" s="653">
        <v>2928</v>
      </c>
      <c r="F38" s="653">
        <v>2293</v>
      </c>
      <c r="G38" s="653">
        <v>635</v>
      </c>
      <c r="H38" s="647">
        <f t="shared" si="10"/>
        <v>18.264612313642317</v>
      </c>
      <c r="I38" s="653">
        <v>15434</v>
      </c>
      <c r="J38" s="653">
        <v>10692</v>
      </c>
      <c r="K38" s="653">
        <v>4736</v>
      </c>
      <c r="L38" s="653">
        <v>2502</v>
      </c>
      <c r="M38" s="653">
        <v>1927</v>
      </c>
      <c r="N38" s="653">
        <v>575</v>
      </c>
      <c r="O38" s="647">
        <f t="shared" si="11"/>
        <v>16.210962809381886</v>
      </c>
      <c r="P38" s="653">
        <v>15178</v>
      </c>
      <c r="Q38" s="653">
        <v>10442</v>
      </c>
      <c r="R38" s="653">
        <v>4730</v>
      </c>
      <c r="S38" s="653">
        <v>2300</v>
      </c>
      <c r="T38" s="653">
        <v>1812</v>
      </c>
      <c r="U38" s="653">
        <v>488</v>
      </c>
      <c r="V38" s="647">
        <f t="shared" si="12"/>
        <v>15.153511661615497</v>
      </c>
      <c r="W38" s="653">
        <v>15820</v>
      </c>
      <c r="X38" s="653">
        <v>11224</v>
      </c>
      <c r="Y38" s="653">
        <v>4585</v>
      </c>
      <c r="Z38" s="653">
        <v>2519</v>
      </c>
      <c r="AA38" s="653">
        <v>2027</v>
      </c>
      <c r="AB38" s="653">
        <v>492</v>
      </c>
      <c r="AC38" s="647">
        <f t="shared" si="13"/>
        <v>15.922882427307206</v>
      </c>
      <c r="AD38" s="653">
        <v>16927</v>
      </c>
      <c r="AE38" s="653">
        <v>11848</v>
      </c>
      <c r="AF38" s="653">
        <v>5073</v>
      </c>
      <c r="AG38" s="653">
        <v>2746</v>
      </c>
      <c r="AH38" s="653">
        <v>2139</v>
      </c>
      <c r="AI38" s="653">
        <v>607</v>
      </c>
      <c r="AJ38" s="647">
        <f t="shared" si="14"/>
        <v>16.222602942045253</v>
      </c>
      <c r="AK38" s="653">
        <v>17329</v>
      </c>
      <c r="AL38" s="653">
        <v>12038</v>
      </c>
      <c r="AM38" s="653">
        <v>5285</v>
      </c>
      <c r="AN38" s="653">
        <v>2634</v>
      </c>
      <c r="AO38" s="653">
        <v>2043</v>
      </c>
      <c r="AP38" s="653">
        <v>591</v>
      </c>
      <c r="AQ38" s="647">
        <f t="shared" si="15"/>
        <v>15.199953834612497</v>
      </c>
      <c r="AR38" s="653">
        <v>17668</v>
      </c>
      <c r="AS38" s="653">
        <v>12253</v>
      </c>
      <c r="AT38" s="653">
        <v>5412</v>
      </c>
      <c r="AU38" s="653">
        <v>2592</v>
      </c>
      <c r="AV38" s="653">
        <v>1980</v>
      </c>
      <c r="AW38" s="653">
        <v>612</v>
      </c>
      <c r="AX38" s="647">
        <f t="shared" si="16"/>
        <v>14.670590898800089</v>
      </c>
      <c r="AY38" s="653">
        <v>18666</v>
      </c>
      <c r="AZ38" s="653">
        <v>13011</v>
      </c>
      <c r="BA38" s="653">
        <v>5653</v>
      </c>
      <c r="BB38" s="653">
        <v>2754</v>
      </c>
      <c r="BC38" s="653">
        <v>2136</v>
      </c>
      <c r="BD38" s="653">
        <v>618</v>
      </c>
      <c r="BE38" s="647">
        <f t="shared" si="17"/>
        <v>14.754098360655737</v>
      </c>
      <c r="BF38" s="653">
        <v>18068</v>
      </c>
      <c r="BG38" s="653">
        <v>12473</v>
      </c>
      <c r="BH38" s="653">
        <v>5595</v>
      </c>
      <c r="BI38" s="653">
        <v>2697</v>
      </c>
      <c r="BJ38" s="653">
        <v>2064</v>
      </c>
      <c r="BK38" s="655">
        <v>633</v>
      </c>
      <c r="BL38" s="647">
        <f t="shared" si="18"/>
        <v>14.926942661058224</v>
      </c>
      <c r="BM38" s="653">
        <v>21776</v>
      </c>
      <c r="BN38" s="653">
        <v>15333</v>
      </c>
      <c r="BO38" s="653">
        <v>6435</v>
      </c>
      <c r="BP38" s="653">
        <v>2847</v>
      </c>
      <c r="BQ38" s="653">
        <v>2185</v>
      </c>
      <c r="BR38" s="653">
        <v>662</v>
      </c>
      <c r="BS38" s="647">
        <f t="shared" si="19"/>
        <v>13.074026451138868</v>
      </c>
    </row>
    <row r="39" spans="1:71" ht="20.100000000000001" customHeight="1">
      <c r="A39" s="635" t="s">
        <v>134</v>
      </c>
      <c r="B39" s="646">
        <v>101</v>
      </c>
      <c r="C39" s="646">
        <v>57</v>
      </c>
      <c r="D39" s="646">
        <v>44</v>
      </c>
      <c r="E39" s="646">
        <v>19</v>
      </c>
      <c r="F39" s="646">
        <v>9</v>
      </c>
      <c r="G39" s="646">
        <v>10</v>
      </c>
      <c r="H39" s="647">
        <f t="shared" si="10"/>
        <v>18.811881188118811</v>
      </c>
      <c r="I39" s="646">
        <v>2938</v>
      </c>
      <c r="J39" s="646">
        <v>1434</v>
      </c>
      <c r="K39" s="646">
        <v>1504</v>
      </c>
      <c r="L39" s="646">
        <v>546</v>
      </c>
      <c r="M39" s="646">
        <v>292</v>
      </c>
      <c r="N39" s="646">
        <v>254</v>
      </c>
      <c r="O39" s="647">
        <f t="shared" si="11"/>
        <v>18.584070796460178</v>
      </c>
      <c r="P39" s="646">
        <v>5222</v>
      </c>
      <c r="Q39" s="646">
        <v>2828</v>
      </c>
      <c r="R39" s="646">
        <v>2394</v>
      </c>
      <c r="S39" s="646">
        <v>1063</v>
      </c>
      <c r="T39" s="646">
        <v>642</v>
      </c>
      <c r="U39" s="646">
        <v>421</v>
      </c>
      <c r="V39" s="647">
        <f t="shared" si="12"/>
        <v>20.356185369590197</v>
      </c>
      <c r="W39" s="646">
        <v>1727</v>
      </c>
      <c r="X39" s="646">
        <v>917</v>
      </c>
      <c r="Y39" s="646">
        <v>810</v>
      </c>
      <c r="Z39" s="646">
        <v>780</v>
      </c>
      <c r="AA39" s="646">
        <v>451</v>
      </c>
      <c r="AB39" s="646">
        <v>329</v>
      </c>
      <c r="AC39" s="647">
        <f t="shared" si="13"/>
        <v>45.165026056745802</v>
      </c>
      <c r="AD39" s="646">
        <v>79</v>
      </c>
      <c r="AE39" s="646">
        <v>39</v>
      </c>
      <c r="AF39" s="646">
        <v>40</v>
      </c>
      <c r="AG39" s="646">
        <v>17</v>
      </c>
      <c r="AH39" s="646">
        <v>12</v>
      </c>
      <c r="AI39" s="646">
        <v>5</v>
      </c>
      <c r="AJ39" s="647">
        <f t="shared" si="14"/>
        <v>21.518987341772153</v>
      </c>
      <c r="AK39" s="646">
        <v>3847</v>
      </c>
      <c r="AL39" s="646">
        <v>2134</v>
      </c>
      <c r="AM39" s="646">
        <v>1713</v>
      </c>
      <c r="AN39" s="646">
        <v>487</v>
      </c>
      <c r="AO39" s="646">
        <v>279</v>
      </c>
      <c r="AP39" s="646">
        <v>208</v>
      </c>
      <c r="AQ39" s="647">
        <f t="shared" si="15"/>
        <v>12.659214972706003</v>
      </c>
      <c r="AR39" s="646">
        <v>5292</v>
      </c>
      <c r="AS39" s="646">
        <v>2810</v>
      </c>
      <c r="AT39" s="646">
        <v>2482</v>
      </c>
      <c r="AU39" s="646">
        <v>906</v>
      </c>
      <c r="AV39" s="646">
        <v>500</v>
      </c>
      <c r="AW39" s="646">
        <v>406</v>
      </c>
      <c r="AX39" s="647">
        <f t="shared" si="16"/>
        <v>17.120181405895689</v>
      </c>
      <c r="AY39" s="646">
        <v>629</v>
      </c>
      <c r="AZ39" s="646">
        <v>323</v>
      </c>
      <c r="BA39" s="646">
        <v>306</v>
      </c>
      <c r="BB39" s="646">
        <v>75</v>
      </c>
      <c r="BC39" s="646">
        <v>49</v>
      </c>
      <c r="BD39" s="646">
        <v>26</v>
      </c>
      <c r="BE39" s="647">
        <f t="shared" si="17"/>
        <v>11.923688394276629</v>
      </c>
      <c r="BF39" s="622">
        <v>29</v>
      </c>
      <c r="BG39" s="622">
        <v>24</v>
      </c>
      <c r="BH39" s="622">
        <v>5</v>
      </c>
      <c r="BI39" s="622">
        <v>7</v>
      </c>
      <c r="BJ39" s="622">
        <v>4</v>
      </c>
      <c r="BK39" s="622">
        <v>3</v>
      </c>
      <c r="BL39" s="647">
        <f t="shared" si="18"/>
        <v>24.137931034482758</v>
      </c>
      <c r="BM39" s="622">
        <v>3615</v>
      </c>
      <c r="BN39" s="622">
        <v>1964</v>
      </c>
      <c r="BO39" s="622">
        <v>1651</v>
      </c>
      <c r="BP39" s="622">
        <v>365</v>
      </c>
      <c r="BQ39" s="622">
        <v>201</v>
      </c>
      <c r="BR39" s="622">
        <v>164</v>
      </c>
      <c r="BS39" s="647">
        <f t="shared" si="19"/>
        <v>10.096818810511756</v>
      </c>
    </row>
    <row r="40" spans="1:71" ht="20.100000000000001" customHeight="1">
      <c r="A40" s="636" t="s">
        <v>357</v>
      </c>
      <c r="B40" s="646">
        <v>4109</v>
      </c>
      <c r="C40" s="646">
        <v>2533</v>
      </c>
      <c r="D40" s="646">
        <v>1569</v>
      </c>
      <c r="E40" s="646">
        <v>370</v>
      </c>
      <c r="F40" s="646">
        <v>252</v>
      </c>
      <c r="G40" s="646">
        <v>118</v>
      </c>
      <c r="H40" s="647">
        <f t="shared" si="10"/>
        <v>9.0046239961061083</v>
      </c>
      <c r="I40" s="646">
        <v>3925</v>
      </c>
      <c r="J40" s="646">
        <v>2498</v>
      </c>
      <c r="K40" s="646">
        <v>1424</v>
      </c>
      <c r="L40" s="646">
        <v>395</v>
      </c>
      <c r="M40" s="646">
        <v>276</v>
      </c>
      <c r="N40" s="646">
        <v>119</v>
      </c>
      <c r="O40" s="647">
        <f t="shared" si="11"/>
        <v>10.063694267515924</v>
      </c>
      <c r="P40" s="646">
        <v>4185</v>
      </c>
      <c r="Q40" s="646">
        <v>2559</v>
      </c>
      <c r="R40" s="646">
        <v>1625</v>
      </c>
      <c r="S40" s="646">
        <v>405</v>
      </c>
      <c r="T40" s="646">
        <v>261</v>
      </c>
      <c r="U40" s="646">
        <v>144</v>
      </c>
      <c r="V40" s="647">
        <f t="shared" si="12"/>
        <v>9.67741935483871</v>
      </c>
      <c r="W40" s="646">
        <v>3934</v>
      </c>
      <c r="X40" s="646">
        <v>2467</v>
      </c>
      <c r="Y40" s="646">
        <v>1464</v>
      </c>
      <c r="Z40" s="646">
        <v>390</v>
      </c>
      <c r="AA40" s="646">
        <v>268</v>
      </c>
      <c r="AB40" s="646">
        <v>122</v>
      </c>
      <c r="AC40" s="647">
        <f t="shared" si="13"/>
        <v>9.9135739705134736</v>
      </c>
      <c r="AD40" s="646">
        <v>4069</v>
      </c>
      <c r="AE40" s="646">
        <v>2489</v>
      </c>
      <c r="AF40" s="646">
        <v>1579</v>
      </c>
      <c r="AG40" s="646">
        <v>375</v>
      </c>
      <c r="AH40" s="646">
        <v>261</v>
      </c>
      <c r="AI40" s="646">
        <v>114</v>
      </c>
      <c r="AJ40" s="647">
        <f t="shared" si="14"/>
        <v>9.2160235930203971</v>
      </c>
      <c r="AK40" s="646">
        <v>3881</v>
      </c>
      <c r="AL40" s="646">
        <v>2351</v>
      </c>
      <c r="AM40" s="646">
        <v>1528</v>
      </c>
      <c r="AN40" s="646">
        <v>380</v>
      </c>
      <c r="AO40" s="646">
        <v>256</v>
      </c>
      <c r="AP40" s="646">
        <v>124</v>
      </c>
      <c r="AQ40" s="647">
        <f t="shared" si="15"/>
        <v>9.7912909044060807</v>
      </c>
      <c r="AR40" s="646">
        <v>4059</v>
      </c>
      <c r="AS40" s="646">
        <v>2409</v>
      </c>
      <c r="AT40" s="646">
        <v>1648</v>
      </c>
      <c r="AU40" s="646">
        <v>354</v>
      </c>
      <c r="AV40" s="646">
        <v>238</v>
      </c>
      <c r="AW40" s="646">
        <v>116</v>
      </c>
      <c r="AX40" s="647">
        <f t="shared" si="16"/>
        <v>8.7213599408721372</v>
      </c>
      <c r="AY40" s="646">
        <v>4050</v>
      </c>
      <c r="AZ40" s="646">
        <v>2417</v>
      </c>
      <c r="BA40" s="646">
        <v>1633</v>
      </c>
      <c r="BB40" s="646">
        <v>322</v>
      </c>
      <c r="BC40" s="646">
        <v>229</v>
      </c>
      <c r="BD40" s="646">
        <v>93</v>
      </c>
      <c r="BE40" s="647">
        <f t="shared" si="17"/>
        <v>7.9506172839506171</v>
      </c>
      <c r="BF40" s="622">
        <v>3628</v>
      </c>
      <c r="BG40" s="622">
        <v>2201</v>
      </c>
      <c r="BH40" s="622">
        <v>1427</v>
      </c>
      <c r="BI40" s="622">
        <v>328</v>
      </c>
      <c r="BJ40" s="622">
        <v>222</v>
      </c>
      <c r="BK40" s="622">
        <v>106</v>
      </c>
      <c r="BL40" s="647">
        <f t="shared" si="18"/>
        <v>9.040793825799339</v>
      </c>
      <c r="BM40" s="622">
        <v>3998</v>
      </c>
      <c r="BN40" s="622">
        <v>2434</v>
      </c>
      <c r="BO40" s="622">
        <v>1564</v>
      </c>
      <c r="BP40" s="622">
        <v>340</v>
      </c>
      <c r="BQ40" s="622">
        <v>245</v>
      </c>
      <c r="BR40" s="622">
        <v>95</v>
      </c>
      <c r="BS40" s="647">
        <f t="shared" si="19"/>
        <v>8.5042521260630313</v>
      </c>
    </row>
    <row r="41" spans="1:71" ht="20.100000000000001" customHeight="1">
      <c r="A41" s="635" t="s">
        <v>180</v>
      </c>
      <c r="B41" s="646">
        <v>70</v>
      </c>
      <c r="C41" s="646">
        <v>56</v>
      </c>
      <c r="D41" s="646">
        <v>11</v>
      </c>
      <c r="E41" s="646">
        <v>15</v>
      </c>
      <c r="F41" s="646">
        <v>14</v>
      </c>
      <c r="G41" s="646">
        <v>1</v>
      </c>
      <c r="H41" s="647">
        <f t="shared" si="10"/>
        <v>21.428571428571427</v>
      </c>
      <c r="I41" s="646">
        <v>164</v>
      </c>
      <c r="J41" s="646">
        <v>130</v>
      </c>
      <c r="K41" s="646">
        <v>31</v>
      </c>
      <c r="L41" s="646">
        <v>17</v>
      </c>
      <c r="M41" s="646">
        <v>16</v>
      </c>
      <c r="N41" s="646">
        <v>1</v>
      </c>
      <c r="O41" s="647">
        <f t="shared" si="11"/>
        <v>10.365853658536585</v>
      </c>
      <c r="P41" s="646">
        <v>170</v>
      </c>
      <c r="Q41" s="646">
        <v>125</v>
      </c>
      <c r="R41" s="646">
        <v>42</v>
      </c>
      <c r="S41" s="646">
        <v>22</v>
      </c>
      <c r="T41" s="646">
        <v>19</v>
      </c>
      <c r="U41" s="646">
        <v>3</v>
      </c>
      <c r="V41" s="647">
        <f t="shared" si="12"/>
        <v>12.941176470588237</v>
      </c>
      <c r="W41" s="646">
        <v>172</v>
      </c>
      <c r="X41" s="646">
        <v>136</v>
      </c>
      <c r="Y41" s="646">
        <v>36</v>
      </c>
      <c r="Z41" s="646">
        <v>27</v>
      </c>
      <c r="AA41" s="646">
        <v>22</v>
      </c>
      <c r="AB41" s="646">
        <v>5</v>
      </c>
      <c r="AC41" s="647">
        <f t="shared" si="13"/>
        <v>15.697674418604651</v>
      </c>
      <c r="AD41" s="646">
        <v>200</v>
      </c>
      <c r="AE41" s="646">
        <v>138</v>
      </c>
      <c r="AF41" s="646">
        <v>62</v>
      </c>
      <c r="AG41" s="646">
        <v>15</v>
      </c>
      <c r="AH41" s="646">
        <v>13</v>
      </c>
      <c r="AI41" s="646">
        <v>2</v>
      </c>
      <c r="AJ41" s="647">
        <f t="shared" si="14"/>
        <v>7.5</v>
      </c>
      <c r="AK41" s="646">
        <v>325</v>
      </c>
      <c r="AL41" s="646">
        <v>243</v>
      </c>
      <c r="AM41" s="646">
        <v>78</v>
      </c>
      <c r="AN41" s="646">
        <v>42</v>
      </c>
      <c r="AO41" s="646">
        <v>36</v>
      </c>
      <c r="AP41" s="646">
        <v>6</v>
      </c>
      <c r="AQ41" s="647">
        <f t="shared" si="15"/>
        <v>12.923076923076923</v>
      </c>
      <c r="AR41" s="646">
        <v>226</v>
      </c>
      <c r="AS41" s="646">
        <v>159</v>
      </c>
      <c r="AT41" s="646">
        <v>65</v>
      </c>
      <c r="AU41" s="646">
        <v>32</v>
      </c>
      <c r="AV41" s="646">
        <v>27</v>
      </c>
      <c r="AW41" s="646">
        <v>5</v>
      </c>
      <c r="AX41" s="647">
        <f t="shared" si="16"/>
        <v>14.159292035398231</v>
      </c>
      <c r="AY41" s="646">
        <v>318</v>
      </c>
      <c r="AZ41" s="646">
        <v>224</v>
      </c>
      <c r="BA41" s="646">
        <v>89</v>
      </c>
      <c r="BB41" s="646">
        <v>43</v>
      </c>
      <c r="BC41" s="646">
        <v>31</v>
      </c>
      <c r="BD41" s="646">
        <v>12</v>
      </c>
      <c r="BE41" s="647">
        <f t="shared" si="17"/>
        <v>13.522012578616351</v>
      </c>
      <c r="BF41" s="622">
        <v>597</v>
      </c>
      <c r="BG41" s="622">
        <v>359</v>
      </c>
      <c r="BH41" s="622">
        <v>234</v>
      </c>
      <c r="BI41" s="622">
        <v>36</v>
      </c>
      <c r="BJ41" s="622">
        <v>29</v>
      </c>
      <c r="BK41" s="622">
        <v>7</v>
      </c>
      <c r="BL41" s="647">
        <f t="shared" si="18"/>
        <v>6.0301507537688437</v>
      </c>
      <c r="BM41" s="622">
        <v>400</v>
      </c>
      <c r="BN41" s="622">
        <v>282</v>
      </c>
      <c r="BO41" s="622">
        <v>114</v>
      </c>
      <c r="BP41" s="622">
        <v>33</v>
      </c>
      <c r="BQ41" s="622">
        <v>29</v>
      </c>
      <c r="BR41" s="622">
        <v>4</v>
      </c>
      <c r="BS41" s="647">
        <f t="shared" si="19"/>
        <v>8.25</v>
      </c>
    </row>
    <row r="42" spans="1:71" ht="20.100000000000001" customHeight="1">
      <c r="A42" s="652" t="s">
        <v>136</v>
      </c>
      <c r="B42" s="653">
        <v>814</v>
      </c>
      <c r="C42" s="653">
        <v>602</v>
      </c>
      <c r="D42" s="653">
        <v>212</v>
      </c>
      <c r="E42" s="653">
        <v>87</v>
      </c>
      <c r="F42" s="653">
        <v>70</v>
      </c>
      <c r="G42" s="653">
        <v>17</v>
      </c>
      <c r="H42" s="647">
        <f t="shared" si="10"/>
        <v>10.687960687960688</v>
      </c>
      <c r="I42" s="653">
        <v>831</v>
      </c>
      <c r="J42" s="653">
        <v>603</v>
      </c>
      <c r="K42" s="653">
        <v>227</v>
      </c>
      <c r="L42" s="653">
        <v>74</v>
      </c>
      <c r="M42" s="653">
        <v>63</v>
      </c>
      <c r="N42" s="653">
        <v>11</v>
      </c>
      <c r="O42" s="647">
        <f t="shared" si="11"/>
        <v>8.9049338146811063</v>
      </c>
      <c r="P42" s="653">
        <v>942</v>
      </c>
      <c r="Q42" s="653">
        <v>679</v>
      </c>
      <c r="R42" s="653">
        <v>263</v>
      </c>
      <c r="S42" s="653">
        <v>82</v>
      </c>
      <c r="T42" s="653">
        <v>59</v>
      </c>
      <c r="U42" s="653">
        <v>23</v>
      </c>
      <c r="V42" s="647">
        <f t="shared" si="12"/>
        <v>8.7048832271762198</v>
      </c>
      <c r="W42" s="653">
        <v>1021</v>
      </c>
      <c r="X42" s="653">
        <v>727</v>
      </c>
      <c r="Y42" s="653">
        <v>293</v>
      </c>
      <c r="Z42" s="653">
        <v>101</v>
      </c>
      <c r="AA42" s="653">
        <v>81</v>
      </c>
      <c r="AB42" s="653">
        <v>20</v>
      </c>
      <c r="AC42" s="647">
        <f t="shared" si="13"/>
        <v>9.892262487757101</v>
      </c>
      <c r="AD42" s="653">
        <v>975</v>
      </c>
      <c r="AE42" s="653">
        <v>709</v>
      </c>
      <c r="AF42" s="653">
        <v>266</v>
      </c>
      <c r="AG42" s="653">
        <v>102</v>
      </c>
      <c r="AH42" s="653">
        <v>79</v>
      </c>
      <c r="AI42" s="653">
        <v>23</v>
      </c>
      <c r="AJ42" s="647">
        <f t="shared" si="14"/>
        <v>10.461538461538462</v>
      </c>
      <c r="AK42" s="653">
        <v>1058</v>
      </c>
      <c r="AL42" s="653">
        <v>759</v>
      </c>
      <c r="AM42" s="653">
        <v>298</v>
      </c>
      <c r="AN42" s="653">
        <v>106</v>
      </c>
      <c r="AO42" s="653">
        <v>80</v>
      </c>
      <c r="AP42" s="653">
        <v>26</v>
      </c>
      <c r="AQ42" s="647">
        <f t="shared" si="15"/>
        <v>10.01890359168242</v>
      </c>
      <c r="AR42" s="653">
        <v>1232</v>
      </c>
      <c r="AS42" s="653">
        <v>918</v>
      </c>
      <c r="AT42" s="653">
        <v>313</v>
      </c>
      <c r="AU42" s="653">
        <v>90</v>
      </c>
      <c r="AV42" s="653">
        <v>70</v>
      </c>
      <c r="AW42" s="653">
        <v>20</v>
      </c>
      <c r="AX42" s="647">
        <f t="shared" si="16"/>
        <v>7.3051948051948052</v>
      </c>
      <c r="AY42" s="653">
        <v>1800</v>
      </c>
      <c r="AZ42" s="653">
        <v>1261</v>
      </c>
      <c r="BA42" s="653">
        <v>538</v>
      </c>
      <c r="BB42" s="653">
        <v>126</v>
      </c>
      <c r="BC42" s="653">
        <v>82</v>
      </c>
      <c r="BD42" s="653">
        <v>44</v>
      </c>
      <c r="BE42" s="647">
        <f t="shared" si="17"/>
        <v>7.0000000000000009</v>
      </c>
      <c r="BF42" s="653">
        <v>1925</v>
      </c>
      <c r="BG42" s="653">
        <v>1351</v>
      </c>
      <c r="BH42" s="653">
        <v>572</v>
      </c>
      <c r="BI42" s="653">
        <v>128</v>
      </c>
      <c r="BJ42" s="653">
        <v>91</v>
      </c>
      <c r="BK42" s="655">
        <v>37</v>
      </c>
      <c r="BL42" s="647">
        <f t="shared" si="18"/>
        <v>6.6493506493506498</v>
      </c>
      <c r="BM42" s="653">
        <v>2602</v>
      </c>
      <c r="BN42" s="653">
        <v>1866</v>
      </c>
      <c r="BO42" s="653">
        <v>734</v>
      </c>
      <c r="BP42" s="653">
        <v>183</v>
      </c>
      <c r="BQ42" s="653">
        <v>152</v>
      </c>
      <c r="BR42" s="653">
        <v>31</v>
      </c>
      <c r="BS42" s="647">
        <f t="shared" si="19"/>
        <v>7.0330514988470414</v>
      </c>
    </row>
    <row r="43" spans="1:71" ht="20.100000000000001" customHeight="1">
      <c r="A43" s="652" t="s">
        <v>838</v>
      </c>
      <c r="B43" s="653">
        <v>4137</v>
      </c>
      <c r="C43" s="653">
        <v>2735</v>
      </c>
      <c r="D43" s="653">
        <v>1393</v>
      </c>
      <c r="E43" s="653">
        <v>317</v>
      </c>
      <c r="F43" s="653">
        <v>221</v>
      </c>
      <c r="G43" s="653">
        <v>96</v>
      </c>
      <c r="H43" s="647">
        <f t="shared" si="10"/>
        <v>7.6625574087503017</v>
      </c>
      <c r="I43" s="653">
        <v>3620</v>
      </c>
      <c r="J43" s="653">
        <v>2520</v>
      </c>
      <c r="K43" s="653">
        <v>1096</v>
      </c>
      <c r="L43" s="653">
        <v>223</v>
      </c>
      <c r="M43" s="653">
        <v>170</v>
      </c>
      <c r="N43" s="653">
        <v>53</v>
      </c>
      <c r="O43" s="647">
        <f t="shared" si="11"/>
        <v>6.1602209944751376</v>
      </c>
      <c r="P43" s="653">
        <v>3824</v>
      </c>
      <c r="Q43" s="653">
        <v>2611</v>
      </c>
      <c r="R43" s="653">
        <v>1212</v>
      </c>
      <c r="S43" s="653">
        <v>213</v>
      </c>
      <c r="T43" s="653">
        <v>158</v>
      </c>
      <c r="U43" s="653">
        <v>55</v>
      </c>
      <c r="V43" s="647">
        <f t="shared" si="12"/>
        <v>5.5700836820083683</v>
      </c>
      <c r="W43" s="653">
        <v>3652</v>
      </c>
      <c r="X43" s="653">
        <v>2453</v>
      </c>
      <c r="Y43" s="653">
        <v>1196</v>
      </c>
      <c r="Z43" s="653">
        <v>201</v>
      </c>
      <c r="AA43" s="653">
        <v>137</v>
      </c>
      <c r="AB43" s="653">
        <v>64</v>
      </c>
      <c r="AC43" s="647">
        <f t="shared" si="13"/>
        <v>5.5038335158817082</v>
      </c>
      <c r="AD43" s="653">
        <v>3552</v>
      </c>
      <c r="AE43" s="653">
        <v>2499</v>
      </c>
      <c r="AF43" s="653">
        <v>1049</v>
      </c>
      <c r="AG43" s="653">
        <v>217</v>
      </c>
      <c r="AH43" s="653">
        <v>167</v>
      </c>
      <c r="AI43" s="653">
        <v>50</v>
      </c>
      <c r="AJ43" s="647">
        <f t="shared" si="14"/>
        <v>6.1092342342342345</v>
      </c>
      <c r="AK43" s="653">
        <v>3529</v>
      </c>
      <c r="AL43" s="653">
        <v>2391</v>
      </c>
      <c r="AM43" s="653">
        <v>1136</v>
      </c>
      <c r="AN43" s="653">
        <v>171</v>
      </c>
      <c r="AO43" s="653">
        <v>118</v>
      </c>
      <c r="AP43" s="653">
        <v>53</v>
      </c>
      <c r="AQ43" s="647">
        <f t="shared" si="15"/>
        <v>4.8455653159535279</v>
      </c>
      <c r="AR43" s="653">
        <v>3756</v>
      </c>
      <c r="AS43" s="653">
        <v>2648</v>
      </c>
      <c r="AT43" s="653">
        <v>1104</v>
      </c>
      <c r="AU43" s="653">
        <v>143</v>
      </c>
      <c r="AV43" s="653">
        <v>102</v>
      </c>
      <c r="AW43" s="653">
        <v>41</v>
      </c>
      <c r="AX43" s="647">
        <f t="shared" si="16"/>
        <v>3.807241746538871</v>
      </c>
      <c r="AY43" s="653">
        <v>4625</v>
      </c>
      <c r="AZ43" s="653">
        <v>3239</v>
      </c>
      <c r="BA43" s="653">
        <v>1382</v>
      </c>
      <c r="BB43" s="653">
        <v>179</v>
      </c>
      <c r="BC43" s="653">
        <v>123</v>
      </c>
      <c r="BD43" s="653">
        <v>56</v>
      </c>
      <c r="BE43" s="647">
        <f t="shared" si="17"/>
        <v>3.8702702702702698</v>
      </c>
      <c r="BF43" s="653">
        <v>3440</v>
      </c>
      <c r="BG43" s="653">
        <v>2356</v>
      </c>
      <c r="BH43" s="653">
        <v>1082</v>
      </c>
      <c r="BI43" s="653">
        <v>149</v>
      </c>
      <c r="BJ43" s="653">
        <v>107</v>
      </c>
      <c r="BK43" s="655">
        <v>42</v>
      </c>
      <c r="BL43" s="647">
        <f t="shared" si="18"/>
        <v>4.3313953488372094</v>
      </c>
      <c r="BM43" s="653">
        <v>3777</v>
      </c>
      <c r="BN43" s="653">
        <v>2554</v>
      </c>
      <c r="BO43" s="653">
        <v>1221</v>
      </c>
      <c r="BP43" s="653">
        <v>203</v>
      </c>
      <c r="BQ43" s="653">
        <v>159</v>
      </c>
      <c r="BR43" s="653">
        <v>44</v>
      </c>
      <c r="BS43" s="647">
        <f t="shared" si="19"/>
        <v>5.3746359544612128</v>
      </c>
    </row>
    <row r="44" spans="1:71" ht="20.100000000000001" customHeight="1">
      <c r="A44" s="635" t="s">
        <v>61</v>
      </c>
      <c r="B44" s="646">
        <v>3021</v>
      </c>
      <c r="C44" s="646">
        <v>1586</v>
      </c>
      <c r="D44" s="646">
        <v>1435</v>
      </c>
      <c r="E44" s="646">
        <v>555</v>
      </c>
      <c r="F44" s="646">
        <v>276</v>
      </c>
      <c r="G44" s="646">
        <v>279</v>
      </c>
      <c r="H44" s="647">
        <f t="shared" si="10"/>
        <v>18.371400198609734</v>
      </c>
      <c r="I44" s="646">
        <v>3173</v>
      </c>
      <c r="J44" s="646">
        <v>1673</v>
      </c>
      <c r="K44" s="646">
        <v>1500</v>
      </c>
      <c r="L44" s="646">
        <v>716</v>
      </c>
      <c r="M44" s="646">
        <v>352</v>
      </c>
      <c r="N44" s="646">
        <v>364</v>
      </c>
      <c r="O44" s="647">
        <f t="shared" si="11"/>
        <v>22.565395524739991</v>
      </c>
      <c r="P44" s="646">
        <v>3255</v>
      </c>
      <c r="Q44" s="646">
        <v>1693</v>
      </c>
      <c r="R44" s="646">
        <v>1562</v>
      </c>
      <c r="S44" s="646">
        <v>618</v>
      </c>
      <c r="T44" s="646">
        <v>300</v>
      </c>
      <c r="U44" s="646">
        <v>318</v>
      </c>
      <c r="V44" s="647">
        <f t="shared" si="12"/>
        <v>18.986175115207374</v>
      </c>
      <c r="W44" s="646">
        <v>3218</v>
      </c>
      <c r="X44" s="646">
        <v>1642</v>
      </c>
      <c r="Y44" s="646">
        <v>1576</v>
      </c>
      <c r="Z44" s="646">
        <v>635</v>
      </c>
      <c r="AA44" s="646">
        <v>308</v>
      </c>
      <c r="AB44" s="646">
        <v>327</v>
      </c>
      <c r="AC44" s="647">
        <f t="shared" si="13"/>
        <v>19.732753262896207</v>
      </c>
      <c r="AD44" s="646">
        <v>3381</v>
      </c>
      <c r="AE44" s="646">
        <v>1715</v>
      </c>
      <c r="AF44" s="646">
        <v>1666</v>
      </c>
      <c r="AG44" s="646">
        <v>612</v>
      </c>
      <c r="AH44" s="646">
        <v>295</v>
      </c>
      <c r="AI44" s="646">
        <v>317</v>
      </c>
      <c r="AJ44" s="647">
        <f t="shared" si="14"/>
        <v>18.101153504880212</v>
      </c>
      <c r="AK44" s="646">
        <v>3147</v>
      </c>
      <c r="AL44" s="646">
        <v>1575</v>
      </c>
      <c r="AM44" s="646">
        <v>1572</v>
      </c>
      <c r="AN44" s="646">
        <v>582</v>
      </c>
      <c r="AO44" s="646">
        <v>278</v>
      </c>
      <c r="AP44" s="646">
        <v>304</v>
      </c>
      <c r="AQ44" s="647">
        <f t="shared" si="15"/>
        <v>18.493803622497616</v>
      </c>
      <c r="AR44" s="646">
        <v>3219</v>
      </c>
      <c r="AS44" s="646">
        <v>1627</v>
      </c>
      <c r="AT44" s="646">
        <v>1592</v>
      </c>
      <c r="AU44" s="646">
        <v>548</v>
      </c>
      <c r="AV44" s="646">
        <v>280</v>
      </c>
      <c r="AW44" s="646">
        <v>268</v>
      </c>
      <c r="AX44" s="647">
        <f t="shared" si="16"/>
        <v>17.023920472196334</v>
      </c>
      <c r="AY44" s="646">
        <v>2979</v>
      </c>
      <c r="AZ44" s="646">
        <v>1508</v>
      </c>
      <c r="BA44" s="646">
        <v>1471</v>
      </c>
      <c r="BB44" s="646">
        <v>205</v>
      </c>
      <c r="BC44" s="646">
        <v>100</v>
      </c>
      <c r="BD44" s="646">
        <v>105</v>
      </c>
      <c r="BE44" s="647">
        <f t="shared" si="17"/>
        <v>6.8815038603558243</v>
      </c>
      <c r="BF44" s="622">
        <v>724</v>
      </c>
      <c r="BG44" s="622">
        <v>422</v>
      </c>
      <c r="BH44" s="622">
        <v>302</v>
      </c>
      <c r="BI44" s="622">
        <v>22</v>
      </c>
      <c r="BJ44" s="622">
        <v>13</v>
      </c>
      <c r="BK44" s="622">
        <v>9</v>
      </c>
      <c r="BL44" s="647">
        <f t="shared" si="18"/>
        <v>3.0386740331491713</v>
      </c>
      <c r="BM44" s="622">
        <v>736</v>
      </c>
      <c r="BN44" s="622">
        <v>437</v>
      </c>
      <c r="BO44" s="622">
        <v>299</v>
      </c>
      <c r="BP44" s="622">
        <v>33</v>
      </c>
      <c r="BQ44" s="622">
        <v>25</v>
      </c>
      <c r="BR44" s="622">
        <v>8</v>
      </c>
      <c r="BS44" s="647">
        <f t="shared" si="19"/>
        <v>4.4836956521739131</v>
      </c>
    </row>
    <row r="45" spans="1:71" ht="20.100000000000001" customHeight="1">
      <c r="A45" s="635" t="s">
        <v>178</v>
      </c>
      <c r="B45" s="646">
        <v>901</v>
      </c>
      <c r="C45" s="646">
        <v>494</v>
      </c>
      <c r="D45" s="646">
        <v>407</v>
      </c>
      <c r="E45" s="646">
        <v>23</v>
      </c>
      <c r="F45" s="646">
        <v>12</v>
      </c>
      <c r="G45" s="646">
        <v>11</v>
      </c>
      <c r="H45" s="647">
        <f t="shared" si="10"/>
        <v>2.5527192008879025</v>
      </c>
      <c r="I45" s="646">
        <v>843</v>
      </c>
      <c r="J45" s="646">
        <v>482</v>
      </c>
      <c r="K45" s="646">
        <v>361</v>
      </c>
      <c r="L45" s="646">
        <v>36</v>
      </c>
      <c r="M45" s="646">
        <v>10</v>
      </c>
      <c r="N45" s="646">
        <v>26</v>
      </c>
      <c r="O45" s="647">
        <f t="shared" si="11"/>
        <v>4.2704626334519578</v>
      </c>
      <c r="P45" s="646">
        <v>905</v>
      </c>
      <c r="Q45" s="646">
        <v>490</v>
      </c>
      <c r="R45" s="646">
        <v>415</v>
      </c>
      <c r="S45" s="646">
        <v>13</v>
      </c>
      <c r="T45" s="646">
        <v>6</v>
      </c>
      <c r="U45" s="646">
        <v>7</v>
      </c>
      <c r="V45" s="647">
        <f t="shared" si="12"/>
        <v>1.4364640883977902</v>
      </c>
      <c r="W45" s="646">
        <v>785</v>
      </c>
      <c r="X45" s="646">
        <v>418</v>
      </c>
      <c r="Y45" s="646">
        <v>367</v>
      </c>
      <c r="Z45" s="646">
        <v>31</v>
      </c>
      <c r="AA45" s="646">
        <v>17</v>
      </c>
      <c r="AB45" s="646">
        <v>14</v>
      </c>
      <c r="AC45" s="647">
        <f t="shared" si="13"/>
        <v>3.9490445859872612</v>
      </c>
      <c r="AD45" s="646">
        <v>689</v>
      </c>
      <c r="AE45" s="646">
        <v>366</v>
      </c>
      <c r="AF45" s="646">
        <v>323</v>
      </c>
      <c r="AG45" s="646">
        <v>25</v>
      </c>
      <c r="AH45" s="646">
        <v>11</v>
      </c>
      <c r="AI45" s="646">
        <v>14</v>
      </c>
      <c r="AJ45" s="647">
        <f t="shared" si="14"/>
        <v>3.6284470246734397</v>
      </c>
      <c r="AK45" s="646">
        <v>646</v>
      </c>
      <c r="AL45" s="646">
        <v>354</v>
      </c>
      <c r="AM45" s="646">
        <v>292</v>
      </c>
      <c r="AN45" s="646">
        <v>31</v>
      </c>
      <c r="AO45" s="646">
        <v>11</v>
      </c>
      <c r="AP45" s="646">
        <v>20</v>
      </c>
      <c r="AQ45" s="647">
        <f t="shared" si="15"/>
        <v>4.7987616099071211</v>
      </c>
      <c r="AR45" s="646">
        <v>581</v>
      </c>
      <c r="AS45" s="646">
        <v>308</v>
      </c>
      <c r="AT45" s="646">
        <v>272</v>
      </c>
      <c r="AU45" s="646">
        <v>12</v>
      </c>
      <c r="AV45" s="646">
        <v>4</v>
      </c>
      <c r="AW45" s="646">
        <v>8</v>
      </c>
      <c r="AX45" s="647">
        <f t="shared" si="16"/>
        <v>2.0654044750430294</v>
      </c>
      <c r="AY45" s="646">
        <v>601</v>
      </c>
      <c r="AZ45" s="646">
        <v>296</v>
      </c>
      <c r="BA45" s="646">
        <v>305</v>
      </c>
      <c r="BB45" s="646">
        <v>23</v>
      </c>
      <c r="BC45" s="646">
        <v>8</v>
      </c>
      <c r="BD45" s="646">
        <v>15</v>
      </c>
      <c r="BE45" s="647">
        <f t="shared" si="17"/>
        <v>3.8269550748752081</v>
      </c>
      <c r="BF45" s="622">
        <v>538</v>
      </c>
      <c r="BG45" s="622">
        <v>292</v>
      </c>
      <c r="BH45" s="622">
        <v>246</v>
      </c>
      <c r="BI45" s="622">
        <v>34</v>
      </c>
      <c r="BJ45" s="622">
        <v>26</v>
      </c>
      <c r="BK45" s="622">
        <v>8</v>
      </c>
      <c r="BL45" s="647">
        <f t="shared" si="18"/>
        <v>6.3197026022304827</v>
      </c>
      <c r="BM45" s="622">
        <v>583</v>
      </c>
      <c r="BN45" s="622">
        <v>281</v>
      </c>
      <c r="BO45" s="622">
        <v>302</v>
      </c>
      <c r="BP45" s="622">
        <v>21</v>
      </c>
      <c r="BQ45" s="622">
        <v>12</v>
      </c>
      <c r="BR45" s="622">
        <v>9</v>
      </c>
      <c r="BS45" s="647">
        <f t="shared" si="19"/>
        <v>3.6020583190394513</v>
      </c>
    </row>
    <row r="46" spans="1:71" ht="20.100000000000001" customHeight="1">
      <c r="A46" s="635" t="s">
        <v>850</v>
      </c>
      <c r="B46" s="646">
        <v>3</v>
      </c>
      <c r="C46" s="646">
        <v>3</v>
      </c>
      <c r="D46" s="622">
        <v>0</v>
      </c>
      <c r="E46" s="622">
        <v>0</v>
      </c>
      <c r="F46" s="622">
        <v>0</v>
      </c>
      <c r="G46" s="622">
        <v>0</v>
      </c>
      <c r="H46" s="647">
        <f t="shared" si="10"/>
        <v>0</v>
      </c>
      <c r="I46" s="622">
        <v>0</v>
      </c>
      <c r="J46" s="622">
        <v>0</v>
      </c>
      <c r="K46" s="622">
        <v>0</v>
      </c>
      <c r="L46" s="622">
        <v>0</v>
      </c>
      <c r="M46" s="622">
        <v>0</v>
      </c>
      <c r="N46" s="622">
        <v>0</v>
      </c>
      <c r="O46" s="622">
        <v>0</v>
      </c>
      <c r="P46" s="622">
        <v>0</v>
      </c>
      <c r="Q46" s="622">
        <v>0</v>
      </c>
      <c r="R46" s="622">
        <v>0</v>
      </c>
      <c r="S46" s="622">
        <v>0</v>
      </c>
      <c r="T46" s="622">
        <v>0</v>
      </c>
      <c r="U46" s="622">
        <v>0</v>
      </c>
      <c r="V46" s="622">
        <v>0</v>
      </c>
      <c r="W46" s="646">
        <v>1</v>
      </c>
      <c r="X46" s="622">
        <v>0</v>
      </c>
      <c r="Y46" s="646">
        <v>1</v>
      </c>
      <c r="Z46" s="622">
        <v>0</v>
      </c>
      <c r="AA46" s="622">
        <v>0</v>
      </c>
      <c r="AB46" s="622">
        <v>0</v>
      </c>
      <c r="AC46" s="647">
        <f t="shared" si="13"/>
        <v>0</v>
      </c>
      <c r="AD46" s="646">
        <v>2</v>
      </c>
      <c r="AE46" s="646">
        <v>1</v>
      </c>
      <c r="AF46" s="646">
        <v>1</v>
      </c>
      <c r="AG46" s="622">
        <v>0</v>
      </c>
      <c r="AH46" s="622">
        <v>0</v>
      </c>
      <c r="AI46" s="622">
        <v>0</v>
      </c>
      <c r="AJ46" s="647">
        <f t="shared" si="14"/>
        <v>0</v>
      </c>
      <c r="AK46" s="646">
        <v>3</v>
      </c>
      <c r="AL46" s="646">
        <v>3</v>
      </c>
      <c r="AM46" s="622">
        <v>0</v>
      </c>
      <c r="AN46" s="622">
        <v>0</v>
      </c>
      <c r="AO46" s="622">
        <v>0</v>
      </c>
      <c r="AP46" s="622">
        <v>0</v>
      </c>
      <c r="AQ46" s="647">
        <f t="shared" si="15"/>
        <v>0</v>
      </c>
      <c r="AR46" s="646">
        <v>1</v>
      </c>
      <c r="AS46" s="646">
        <v>1</v>
      </c>
      <c r="AT46" s="622">
        <v>0</v>
      </c>
      <c r="AU46" s="622">
        <v>0</v>
      </c>
      <c r="AV46" s="622">
        <v>0</v>
      </c>
      <c r="AW46" s="622">
        <v>0</v>
      </c>
      <c r="AX46" s="647">
        <f t="shared" si="16"/>
        <v>0</v>
      </c>
      <c r="AY46" s="646">
        <v>1</v>
      </c>
      <c r="AZ46" s="646">
        <v>1</v>
      </c>
      <c r="BA46" s="622">
        <v>0</v>
      </c>
      <c r="BB46" s="622">
        <v>0</v>
      </c>
      <c r="BC46" s="622">
        <v>0</v>
      </c>
      <c r="BD46" s="622">
        <v>0</v>
      </c>
      <c r="BE46" s="647">
        <f t="shared" si="17"/>
        <v>0</v>
      </c>
      <c r="BF46" s="622">
        <v>1</v>
      </c>
      <c r="BG46" s="622">
        <v>1</v>
      </c>
      <c r="BH46" s="622">
        <v>0</v>
      </c>
      <c r="BI46" s="622">
        <v>0</v>
      </c>
      <c r="BJ46" s="622">
        <v>0</v>
      </c>
      <c r="BK46" s="622">
        <v>0</v>
      </c>
      <c r="BL46" s="647">
        <f t="shared" si="18"/>
        <v>0</v>
      </c>
      <c r="BM46" s="622">
        <v>2</v>
      </c>
      <c r="BN46" s="622">
        <v>2</v>
      </c>
      <c r="BO46" s="622">
        <v>0</v>
      </c>
      <c r="BP46" s="622">
        <v>0</v>
      </c>
      <c r="BQ46" s="622">
        <v>0</v>
      </c>
      <c r="BR46" s="622">
        <v>0</v>
      </c>
      <c r="BS46" s="647">
        <f t="shared" si="19"/>
        <v>0</v>
      </c>
    </row>
    <row r="47" spans="1:71" s="664" customFormat="1" ht="20.100000000000001" customHeight="1">
      <c r="A47" s="635" t="s">
        <v>851</v>
      </c>
      <c r="B47" s="646">
        <v>1</v>
      </c>
      <c r="C47" s="646">
        <v>1</v>
      </c>
      <c r="D47" s="622">
        <v>0</v>
      </c>
      <c r="E47" s="646">
        <v>1</v>
      </c>
      <c r="F47" s="646">
        <v>1</v>
      </c>
      <c r="G47" s="622">
        <v>0</v>
      </c>
      <c r="H47" s="647">
        <f t="shared" ref="H47:H48" si="20">E47/B47*100</f>
        <v>100</v>
      </c>
      <c r="I47" s="646">
        <v>1</v>
      </c>
      <c r="J47" s="646">
        <v>1</v>
      </c>
      <c r="K47" s="622">
        <v>0</v>
      </c>
      <c r="L47" s="622">
        <v>0</v>
      </c>
      <c r="M47" s="622">
        <v>0</v>
      </c>
      <c r="N47" s="622">
        <v>0</v>
      </c>
      <c r="O47" s="647">
        <f>L47/I47*100</f>
        <v>0</v>
      </c>
      <c r="P47" s="646">
        <v>1</v>
      </c>
      <c r="Q47" s="646">
        <v>1</v>
      </c>
      <c r="R47" s="622">
        <v>0</v>
      </c>
      <c r="S47" s="622">
        <v>0</v>
      </c>
      <c r="T47" s="622">
        <v>0</v>
      </c>
      <c r="U47" s="622">
        <v>0</v>
      </c>
      <c r="V47" s="647">
        <f>S47/P47*100</f>
        <v>0</v>
      </c>
      <c r="W47" s="646">
        <v>1</v>
      </c>
      <c r="X47" s="646">
        <v>1</v>
      </c>
      <c r="Y47" s="622">
        <v>0</v>
      </c>
      <c r="Z47" s="622">
        <v>0</v>
      </c>
      <c r="AA47" s="622">
        <v>0</v>
      </c>
      <c r="AB47" s="622">
        <v>0</v>
      </c>
      <c r="AC47" s="647">
        <f t="shared" ref="AC47" si="21">Z47/W47*100</f>
        <v>0</v>
      </c>
      <c r="AD47" s="622">
        <v>0</v>
      </c>
      <c r="AE47" s="622">
        <v>0</v>
      </c>
      <c r="AF47" s="622">
        <v>0</v>
      </c>
      <c r="AG47" s="622">
        <v>0</v>
      </c>
      <c r="AH47" s="622">
        <v>0</v>
      </c>
      <c r="AI47" s="622">
        <v>0</v>
      </c>
      <c r="AJ47" s="622">
        <v>0</v>
      </c>
      <c r="AK47" s="622">
        <v>0</v>
      </c>
      <c r="AL47" s="622">
        <v>0</v>
      </c>
      <c r="AM47" s="622">
        <v>0</v>
      </c>
      <c r="AN47" s="622">
        <v>0</v>
      </c>
      <c r="AO47" s="622">
        <v>0</v>
      </c>
      <c r="AP47" s="622">
        <v>0</v>
      </c>
      <c r="AQ47" s="622">
        <v>0</v>
      </c>
      <c r="AR47" s="622">
        <v>0</v>
      </c>
      <c r="AS47" s="622">
        <v>0</v>
      </c>
      <c r="AT47" s="622">
        <v>0</v>
      </c>
      <c r="AU47" s="622">
        <v>0</v>
      </c>
      <c r="AV47" s="622">
        <v>0</v>
      </c>
      <c r="AW47" s="622">
        <v>0</v>
      </c>
      <c r="AX47" s="622">
        <v>0</v>
      </c>
      <c r="AY47" s="646">
        <v>2</v>
      </c>
      <c r="AZ47" s="646">
        <v>2</v>
      </c>
      <c r="BA47" s="622">
        <v>0</v>
      </c>
      <c r="BB47" s="622">
        <v>0</v>
      </c>
      <c r="BC47" s="622">
        <v>0</v>
      </c>
      <c r="BD47" s="622">
        <v>0</v>
      </c>
      <c r="BE47" s="647">
        <f t="shared" ref="BE47" si="22">BB47/AY47*100</f>
        <v>0</v>
      </c>
      <c r="BF47" s="622">
        <v>0</v>
      </c>
      <c r="BG47" s="622">
        <v>0</v>
      </c>
      <c r="BH47" s="622">
        <v>0</v>
      </c>
      <c r="BI47" s="622">
        <v>0</v>
      </c>
      <c r="BJ47" s="622">
        <v>0</v>
      </c>
      <c r="BK47" s="622">
        <v>0</v>
      </c>
      <c r="BL47" s="622">
        <v>0</v>
      </c>
      <c r="BM47" s="622">
        <v>0</v>
      </c>
      <c r="BN47" s="622">
        <v>0</v>
      </c>
      <c r="BO47" s="622">
        <v>0</v>
      </c>
      <c r="BP47" s="622">
        <v>0</v>
      </c>
      <c r="BQ47" s="622">
        <v>0</v>
      </c>
      <c r="BR47" s="622">
        <v>0</v>
      </c>
      <c r="BS47" s="622">
        <v>0</v>
      </c>
    </row>
    <row r="48" spans="1:71" s="664" customFormat="1" ht="20.100000000000001" customHeight="1">
      <c r="A48" s="665" t="s">
        <v>856</v>
      </c>
      <c r="B48" s="666">
        <v>1</v>
      </c>
      <c r="C48" s="667">
        <v>0</v>
      </c>
      <c r="D48" s="666">
        <v>1</v>
      </c>
      <c r="E48" s="667">
        <v>0</v>
      </c>
      <c r="F48" s="667">
        <v>0</v>
      </c>
      <c r="G48" s="667">
        <v>0</v>
      </c>
      <c r="H48" s="668">
        <f t="shared" si="20"/>
        <v>0</v>
      </c>
      <c r="I48" s="666">
        <v>2</v>
      </c>
      <c r="J48" s="666">
        <v>2</v>
      </c>
      <c r="K48" s="667">
        <v>0</v>
      </c>
      <c r="L48" s="667">
        <v>0</v>
      </c>
      <c r="M48" s="667">
        <v>0</v>
      </c>
      <c r="N48" s="667">
        <v>0</v>
      </c>
      <c r="O48" s="668">
        <f>L48/I48*100</f>
        <v>0</v>
      </c>
      <c r="P48" s="667">
        <v>0</v>
      </c>
      <c r="Q48" s="667">
        <v>0</v>
      </c>
      <c r="R48" s="667">
        <v>0</v>
      </c>
      <c r="S48" s="667">
        <v>0</v>
      </c>
      <c r="T48" s="667">
        <v>0</v>
      </c>
      <c r="U48" s="667">
        <v>0</v>
      </c>
      <c r="V48" s="667">
        <v>0</v>
      </c>
      <c r="W48" s="667">
        <v>0</v>
      </c>
      <c r="X48" s="667">
        <v>0</v>
      </c>
      <c r="Y48" s="667">
        <v>0</v>
      </c>
      <c r="Z48" s="667">
        <v>0</v>
      </c>
      <c r="AA48" s="667">
        <v>0</v>
      </c>
      <c r="AB48" s="667">
        <v>0</v>
      </c>
      <c r="AC48" s="667">
        <v>0</v>
      </c>
      <c r="AD48" s="667">
        <v>0</v>
      </c>
      <c r="AE48" s="667">
        <v>0</v>
      </c>
      <c r="AF48" s="667">
        <v>0</v>
      </c>
      <c r="AG48" s="667">
        <v>0</v>
      </c>
      <c r="AH48" s="667">
        <v>0</v>
      </c>
      <c r="AI48" s="667">
        <v>0</v>
      </c>
      <c r="AJ48" s="667">
        <v>0</v>
      </c>
      <c r="AK48" s="667">
        <v>0</v>
      </c>
      <c r="AL48" s="667">
        <v>0</v>
      </c>
      <c r="AM48" s="667">
        <v>0</v>
      </c>
      <c r="AN48" s="667">
        <v>0</v>
      </c>
      <c r="AO48" s="667">
        <v>0</v>
      </c>
      <c r="AP48" s="667">
        <v>0</v>
      </c>
      <c r="AQ48" s="667">
        <v>0</v>
      </c>
      <c r="AR48" s="666">
        <v>1</v>
      </c>
      <c r="AS48" s="666">
        <v>1</v>
      </c>
      <c r="AT48" s="667">
        <v>0</v>
      </c>
      <c r="AU48" s="667">
        <v>0</v>
      </c>
      <c r="AV48" s="667">
        <v>0</v>
      </c>
      <c r="AW48" s="667">
        <v>0</v>
      </c>
      <c r="AX48" s="668">
        <f>AU48/AR48*100</f>
        <v>0</v>
      </c>
      <c r="AY48" s="667">
        <v>0</v>
      </c>
      <c r="AZ48" s="667">
        <v>0</v>
      </c>
      <c r="BA48" s="667">
        <v>0</v>
      </c>
      <c r="BB48" s="667">
        <v>0</v>
      </c>
      <c r="BC48" s="667">
        <v>0</v>
      </c>
      <c r="BD48" s="667">
        <v>0</v>
      </c>
      <c r="BE48" s="667">
        <v>0</v>
      </c>
      <c r="BF48" s="667">
        <v>0</v>
      </c>
      <c r="BG48" s="667">
        <v>0</v>
      </c>
      <c r="BH48" s="667">
        <v>0</v>
      </c>
      <c r="BI48" s="667">
        <v>0</v>
      </c>
      <c r="BJ48" s="667">
        <v>0</v>
      </c>
      <c r="BK48" s="667">
        <v>0</v>
      </c>
      <c r="BL48" s="667">
        <v>0</v>
      </c>
      <c r="BM48" s="667">
        <v>0</v>
      </c>
      <c r="BN48" s="667">
        <v>0</v>
      </c>
      <c r="BO48" s="667">
        <v>0</v>
      </c>
      <c r="BP48" s="667">
        <v>0</v>
      </c>
      <c r="BQ48" s="667">
        <v>0</v>
      </c>
      <c r="BR48" s="667">
        <v>0</v>
      </c>
      <c r="BS48" s="667">
        <v>0</v>
      </c>
    </row>
    <row r="49" spans="1:71" ht="12.95" customHeight="1">
      <c r="A49" s="907" t="s">
        <v>85</v>
      </c>
      <c r="B49" s="907"/>
      <c r="C49" s="907"/>
      <c r="D49" s="907"/>
      <c r="E49" s="907"/>
      <c r="F49" s="907"/>
      <c r="G49" s="907"/>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7"/>
      <c r="AY49" s="907"/>
      <c r="AZ49" s="907"/>
      <c r="BA49" s="907"/>
      <c r="BB49" s="907"/>
      <c r="BC49" s="907"/>
      <c r="BD49" s="907"/>
      <c r="BE49" s="907"/>
      <c r="BF49" s="907"/>
      <c r="BG49" s="907"/>
      <c r="BH49" s="907"/>
      <c r="BI49" s="907"/>
      <c r="BJ49" s="907"/>
      <c r="BK49" s="907"/>
      <c r="BL49" s="907"/>
      <c r="BM49" s="907"/>
      <c r="BN49" s="907"/>
      <c r="BO49" s="907"/>
      <c r="BP49" s="907"/>
      <c r="BQ49" s="907"/>
      <c r="BR49" s="907"/>
      <c r="BS49" s="907"/>
    </row>
    <row r="50" spans="1:71" ht="32.25" customHeight="1">
      <c r="A50" s="908" t="s">
        <v>863</v>
      </c>
      <c r="B50" s="908"/>
      <c r="C50" s="908"/>
      <c r="D50" s="908"/>
      <c r="E50" s="908"/>
      <c r="F50" s="908"/>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8"/>
      <c r="AY50" s="908"/>
      <c r="AZ50" s="908"/>
      <c r="BA50" s="908"/>
      <c r="BB50" s="908"/>
      <c r="BC50" s="908"/>
      <c r="BD50" s="908"/>
      <c r="BE50" s="908"/>
      <c r="BF50" s="908"/>
      <c r="BG50" s="908"/>
      <c r="BH50" s="908"/>
      <c r="BI50" s="908"/>
      <c r="BJ50" s="908"/>
      <c r="BK50" s="908"/>
      <c r="BL50" s="908"/>
      <c r="BM50" s="908"/>
      <c r="BN50" s="908"/>
      <c r="BO50" s="908"/>
      <c r="BP50" s="908"/>
      <c r="BQ50" s="908"/>
      <c r="BR50" s="908"/>
      <c r="BS50" s="908"/>
    </row>
    <row r="51" spans="1:71" ht="12.95" customHeight="1">
      <c r="A51" s="651" t="s">
        <v>604</v>
      </c>
      <c r="B51" s="651"/>
      <c r="C51" s="651"/>
      <c r="D51" s="651"/>
      <c r="E51" s="651"/>
      <c r="F51" s="651"/>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1"/>
      <c r="AL51" s="651"/>
      <c r="AM51" s="651"/>
      <c r="AN51" s="651"/>
      <c r="AO51" s="651"/>
      <c r="AP51" s="651"/>
      <c r="AQ51" s="651"/>
      <c r="AR51" s="651"/>
      <c r="AS51" s="651"/>
      <c r="AT51" s="651"/>
      <c r="AU51" s="651"/>
      <c r="AV51" s="651"/>
      <c r="AW51" s="651"/>
      <c r="AX51" s="651"/>
      <c r="AY51" s="651"/>
      <c r="AZ51" s="651"/>
      <c r="BA51" s="651"/>
      <c r="BB51" s="651"/>
      <c r="BC51" s="651"/>
      <c r="BD51" s="651"/>
      <c r="BE51" s="651"/>
      <c r="BF51" s="651"/>
      <c r="BG51" s="651"/>
      <c r="BH51" s="651"/>
      <c r="BI51" s="651"/>
      <c r="BJ51" s="651"/>
      <c r="BK51" s="651"/>
      <c r="BL51" s="651"/>
      <c r="BM51" s="651"/>
      <c r="BN51" s="651"/>
      <c r="BO51" s="651"/>
      <c r="BP51" s="651"/>
      <c r="BQ51" s="651"/>
      <c r="BR51" s="651"/>
      <c r="BS51" s="651"/>
    </row>
  </sheetData>
  <sortState ref="A6:BS46">
    <sortCondition descending="1" ref="BS6:BS46"/>
  </sortState>
  <mergeCells count="34">
    <mergeCell ref="A1:BS1"/>
    <mergeCell ref="A2:A4"/>
    <mergeCell ref="AK2:AQ2"/>
    <mergeCell ref="AR2:AX2"/>
    <mergeCell ref="AY2:BE2"/>
    <mergeCell ref="BF2:BL2"/>
    <mergeCell ref="BM2:BS2"/>
    <mergeCell ref="AK3:AM3"/>
    <mergeCell ref="AN3:AP3"/>
    <mergeCell ref="AR3:AT3"/>
    <mergeCell ref="BP3:BR3"/>
    <mergeCell ref="AU3:AW3"/>
    <mergeCell ref="AY3:BA3"/>
    <mergeCell ref="Z3:AB3"/>
    <mergeCell ref="L3:N3"/>
    <mergeCell ref="AD2:AJ2"/>
    <mergeCell ref="A50:BS50"/>
    <mergeCell ref="BF3:BH3"/>
    <mergeCell ref="B3:D3"/>
    <mergeCell ref="AD3:AF3"/>
    <mergeCell ref="W3:Y3"/>
    <mergeCell ref="P3:R3"/>
    <mergeCell ref="I3:K3"/>
    <mergeCell ref="AG3:AI3"/>
    <mergeCell ref="E3:G3"/>
    <mergeCell ref="S3:U3"/>
    <mergeCell ref="BB3:BD3"/>
    <mergeCell ref="BI3:BK3"/>
    <mergeCell ref="BM3:BO3"/>
    <mergeCell ref="W2:AC2"/>
    <mergeCell ref="P2:V2"/>
    <mergeCell ref="I2:O2"/>
    <mergeCell ref="B2:H2"/>
    <mergeCell ref="A49:BS49"/>
  </mergeCells>
  <phoneticPr fontId="6" type="noConversion"/>
  <hyperlinks>
    <hyperlink ref="BT1" location="本篇表次!A1" display="回本篇表次"/>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T76"/>
  <sheetViews>
    <sheetView showGridLines="0" zoomScaleNormal="90" workbookViewId="0">
      <pane xSplit="1" ySplit="4" topLeftCell="BA59" activePane="bottomRight" state="frozen"/>
      <selection pane="topRight" activeCell="B1" sqref="B1"/>
      <selection pane="bottomLeft" activeCell="A5" sqref="A5"/>
      <selection pane="bottomRight" activeCell="BT1" sqref="BT1"/>
    </sheetView>
  </sheetViews>
  <sheetFormatPr defaultColWidth="9.5" defaultRowHeight="16.5"/>
  <cols>
    <col min="1" max="1" width="36.625" style="637" customWidth="1"/>
    <col min="2" max="71" width="9.375" style="637" customWidth="1"/>
    <col min="72" max="72" width="12.625" style="637" bestFit="1" customWidth="1"/>
    <col min="73" max="16384" width="9.5" style="637"/>
  </cols>
  <sheetData>
    <row r="1" spans="1:72" ht="30" customHeight="1">
      <c r="A1" s="913" t="s">
        <v>920</v>
      </c>
      <c r="B1" s="913"/>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c r="AG1" s="913"/>
      <c r="AH1" s="913"/>
      <c r="AI1" s="913"/>
      <c r="AJ1" s="913"/>
      <c r="AK1" s="913"/>
      <c r="AL1" s="913"/>
      <c r="AM1" s="913"/>
      <c r="AN1" s="913"/>
      <c r="AO1" s="913"/>
      <c r="AP1" s="913"/>
      <c r="AQ1" s="913"/>
      <c r="AR1" s="913"/>
      <c r="AS1" s="913"/>
      <c r="AT1" s="913"/>
      <c r="AU1" s="913"/>
      <c r="AV1" s="913"/>
      <c r="AW1" s="913"/>
      <c r="AX1" s="913"/>
      <c r="AY1" s="913"/>
      <c r="AZ1" s="913"/>
      <c r="BA1" s="913"/>
      <c r="BB1" s="913"/>
      <c r="BC1" s="913"/>
      <c r="BD1" s="913"/>
      <c r="BE1" s="913"/>
      <c r="BF1" s="913"/>
      <c r="BG1" s="913"/>
      <c r="BH1" s="913"/>
      <c r="BI1" s="913"/>
      <c r="BJ1" s="913"/>
      <c r="BK1" s="913"/>
      <c r="BL1" s="913"/>
      <c r="BM1" s="913"/>
      <c r="BN1" s="913"/>
      <c r="BO1" s="913"/>
      <c r="BP1" s="913"/>
      <c r="BQ1" s="913"/>
      <c r="BR1" s="913"/>
      <c r="BS1" s="913"/>
      <c r="BT1" s="853" t="s">
        <v>914</v>
      </c>
    </row>
    <row r="2" spans="1:72" ht="21" customHeight="1">
      <c r="A2" s="914"/>
      <c r="B2" s="915" t="s">
        <v>106</v>
      </c>
      <c r="C2" s="915"/>
      <c r="D2" s="915"/>
      <c r="E2" s="915"/>
      <c r="F2" s="915"/>
      <c r="G2" s="915"/>
      <c r="H2" s="915"/>
      <c r="I2" s="915" t="s">
        <v>103</v>
      </c>
      <c r="J2" s="915"/>
      <c r="K2" s="915"/>
      <c r="L2" s="915"/>
      <c r="M2" s="915"/>
      <c r="N2" s="915"/>
      <c r="O2" s="915"/>
      <c r="P2" s="915" t="s">
        <v>104</v>
      </c>
      <c r="Q2" s="915"/>
      <c r="R2" s="915"/>
      <c r="S2" s="915"/>
      <c r="T2" s="915"/>
      <c r="U2" s="915"/>
      <c r="V2" s="915"/>
      <c r="W2" s="915" t="s">
        <v>874</v>
      </c>
      <c r="X2" s="915"/>
      <c r="Y2" s="915"/>
      <c r="Z2" s="915"/>
      <c r="AA2" s="915"/>
      <c r="AB2" s="915"/>
      <c r="AC2" s="915"/>
      <c r="AD2" s="915" t="s">
        <v>875</v>
      </c>
      <c r="AE2" s="915"/>
      <c r="AF2" s="915"/>
      <c r="AG2" s="915"/>
      <c r="AH2" s="915"/>
      <c r="AI2" s="915"/>
      <c r="AJ2" s="915"/>
      <c r="AK2" s="915" t="s">
        <v>38</v>
      </c>
      <c r="AL2" s="915"/>
      <c r="AM2" s="915"/>
      <c r="AN2" s="915"/>
      <c r="AO2" s="915"/>
      <c r="AP2" s="915"/>
      <c r="AQ2" s="915"/>
      <c r="AR2" s="915" t="s">
        <v>39</v>
      </c>
      <c r="AS2" s="915"/>
      <c r="AT2" s="915"/>
      <c r="AU2" s="915"/>
      <c r="AV2" s="915"/>
      <c r="AW2" s="915"/>
      <c r="AX2" s="915"/>
      <c r="AY2" s="915" t="s">
        <v>40</v>
      </c>
      <c r="AZ2" s="915"/>
      <c r="BA2" s="915"/>
      <c r="BB2" s="915"/>
      <c r="BC2" s="915"/>
      <c r="BD2" s="915"/>
      <c r="BE2" s="915"/>
      <c r="BF2" s="915" t="s">
        <v>118</v>
      </c>
      <c r="BG2" s="915"/>
      <c r="BH2" s="915"/>
      <c r="BI2" s="915"/>
      <c r="BJ2" s="915"/>
      <c r="BK2" s="915"/>
      <c r="BL2" s="915"/>
      <c r="BM2" s="915" t="s">
        <v>138</v>
      </c>
      <c r="BN2" s="915"/>
      <c r="BO2" s="915"/>
      <c r="BP2" s="915"/>
      <c r="BQ2" s="915"/>
      <c r="BR2" s="915"/>
      <c r="BS2" s="915"/>
    </row>
    <row r="3" spans="1:72" ht="21" customHeight="1">
      <c r="A3" s="912"/>
      <c r="B3" s="916" t="s">
        <v>119</v>
      </c>
      <c r="C3" s="916"/>
      <c r="D3" s="916"/>
      <c r="E3" s="917" t="s">
        <v>120</v>
      </c>
      <c r="F3" s="917"/>
      <c r="G3" s="917"/>
      <c r="H3" s="669" t="s">
        <v>121</v>
      </c>
      <c r="I3" s="916" t="s">
        <v>119</v>
      </c>
      <c r="J3" s="916"/>
      <c r="K3" s="916"/>
      <c r="L3" s="917" t="s">
        <v>120</v>
      </c>
      <c r="M3" s="917"/>
      <c r="N3" s="917"/>
      <c r="O3" s="669" t="s">
        <v>121</v>
      </c>
      <c r="P3" s="916" t="s">
        <v>119</v>
      </c>
      <c r="Q3" s="916"/>
      <c r="R3" s="916"/>
      <c r="S3" s="917" t="s">
        <v>120</v>
      </c>
      <c r="T3" s="917"/>
      <c r="U3" s="917"/>
      <c r="V3" s="669" t="s">
        <v>121</v>
      </c>
      <c r="W3" s="916" t="s">
        <v>119</v>
      </c>
      <c r="X3" s="916"/>
      <c r="Y3" s="916"/>
      <c r="Z3" s="917" t="s">
        <v>120</v>
      </c>
      <c r="AA3" s="917"/>
      <c r="AB3" s="917"/>
      <c r="AC3" s="669" t="s">
        <v>121</v>
      </c>
      <c r="AD3" s="916" t="s">
        <v>119</v>
      </c>
      <c r="AE3" s="916"/>
      <c r="AF3" s="916"/>
      <c r="AG3" s="917" t="s">
        <v>120</v>
      </c>
      <c r="AH3" s="917"/>
      <c r="AI3" s="917"/>
      <c r="AJ3" s="669" t="s">
        <v>121</v>
      </c>
      <c r="AK3" s="916" t="s">
        <v>119</v>
      </c>
      <c r="AL3" s="916"/>
      <c r="AM3" s="916"/>
      <c r="AN3" s="917" t="s">
        <v>120</v>
      </c>
      <c r="AO3" s="917"/>
      <c r="AP3" s="917"/>
      <c r="AQ3" s="669" t="s">
        <v>121</v>
      </c>
      <c r="AR3" s="916" t="s">
        <v>119</v>
      </c>
      <c r="AS3" s="916"/>
      <c r="AT3" s="916"/>
      <c r="AU3" s="917" t="s">
        <v>120</v>
      </c>
      <c r="AV3" s="917"/>
      <c r="AW3" s="917"/>
      <c r="AX3" s="669" t="s">
        <v>121</v>
      </c>
      <c r="AY3" s="916" t="s">
        <v>119</v>
      </c>
      <c r="AZ3" s="916"/>
      <c r="BA3" s="916"/>
      <c r="BB3" s="917" t="s">
        <v>120</v>
      </c>
      <c r="BC3" s="917"/>
      <c r="BD3" s="917"/>
      <c r="BE3" s="669" t="s">
        <v>121</v>
      </c>
      <c r="BF3" s="916" t="s">
        <v>119</v>
      </c>
      <c r="BG3" s="916"/>
      <c r="BH3" s="916"/>
      <c r="BI3" s="917" t="s">
        <v>120</v>
      </c>
      <c r="BJ3" s="917"/>
      <c r="BK3" s="917"/>
      <c r="BL3" s="669" t="s">
        <v>121</v>
      </c>
      <c r="BM3" s="916" t="s">
        <v>119</v>
      </c>
      <c r="BN3" s="916"/>
      <c r="BO3" s="916"/>
      <c r="BP3" s="917" t="s">
        <v>120</v>
      </c>
      <c r="BQ3" s="917"/>
      <c r="BR3" s="917"/>
      <c r="BS3" s="669" t="s">
        <v>121</v>
      </c>
    </row>
    <row r="4" spans="1:72" ht="17.100000000000001" customHeight="1">
      <c r="A4" s="912"/>
      <c r="B4" s="639" t="s">
        <v>110</v>
      </c>
      <c r="C4" s="640" t="s">
        <v>122</v>
      </c>
      <c r="D4" s="640" t="s">
        <v>123</v>
      </c>
      <c r="E4" s="639" t="s">
        <v>112</v>
      </c>
      <c r="F4" s="640" t="s">
        <v>122</v>
      </c>
      <c r="G4" s="640" t="s">
        <v>123</v>
      </c>
      <c r="H4" s="640" t="s">
        <v>124</v>
      </c>
      <c r="I4" s="639" t="s">
        <v>110</v>
      </c>
      <c r="J4" s="640" t="s">
        <v>122</v>
      </c>
      <c r="K4" s="640" t="s">
        <v>123</v>
      </c>
      <c r="L4" s="639" t="s">
        <v>112</v>
      </c>
      <c r="M4" s="640" t="s">
        <v>122</v>
      </c>
      <c r="N4" s="640" t="s">
        <v>123</v>
      </c>
      <c r="O4" s="640" t="s">
        <v>124</v>
      </c>
      <c r="P4" s="639" t="s">
        <v>110</v>
      </c>
      <c r="Q4" s="640" t="s">
        <v>122</v>
      </c>
      <c r="R4" s="640" t="s">
        <v>123</v>
      </c>
      <c r="S4" s="639" t="s">
        <v>112</v>
      </c>
      <c r="T4" s="640" t="s">
        <v>122</v>
      </c>
      <c r="U4" s="640" t="s">
        <v>123</v>
      </c>
      <c r="V4" s="640" t="s">
        <v>124</v>
      </c>
      <c r="W4" s="639" t="s">
        <v>110</v>
      </c>
      <c r="X4" s="640" t="s">
        <v>122</v>
      </c>
      <c r="Y4" s="640" t="s">
        <v>123</v>
      </c>
      <c r="Z4" s="639" t="s">
        <v>112</v>
      </c>
      <c r="AA4" s="640" t="s">
        <v>122</v>
      </c>
      <c r="AB4" s="640" t="s">
        <v>123</v>
      </c>
      <c r="AC4" s="640" t="s">
        <v>124</v>
      </c>
      <c r="AD4" s="639" t="s">
        <v>110</v>
      </c>
      <c r="AE4" s="640" t="s">
        <v>122</v>
      </c>
      <c r="AF4" s="640" t="s">
        <v>123</v>
      </c>
      <c r="AG4" s="639" t="s">
        <v>112</v>
      </c>
      <c r="AH4" s="640" t="s">
        <v>122</v>
      </c>
      <c r="AI4" s="640" t="s">
        <v>123</v>
      </c>
      <c r="AJ4" s="640" t="s">
        <v>124</v>
      </c>
      <c r="AK4" s="639" t="s">
        <v>110</v>
      </c>
      <c r="AL4" s="640" t="s">
        <v>122</v>
      </c>
      <c r="AM4" s="640" t="s">
        <v>123</v>
      </c>
      <c r="AN4" s="639" t="s">
        <v>112</v>
      </c>
      <c r="AO4" s="640" t="s">
        <v>122</v>
      </c>
      <c r="AP4" s="640" t="s">
        <v>123</v>
      </c>
      <c r="AQ4" s="640" t="s">
        <v>124</v>
      </c>
      <c r="AR4" s="639" t="s">
        <v>110</v>
      </c>
      <c r="AS4" s="640" t="s">
        <v>122</v>
      </c>
      <c r="AT4" s="640" t="s">
        <v>123</v>
      </c>
      <c r="AU4" s="639" t="s">
        <v>112</v>
      </c>
      <c r="AV4" s="640" t="s">
        <v>122</v>
      </c>
      <c r="AW4" s="640" t="s">
        <v>123</v>
      </c>
      <c r="AX4" s="640" t="s">
        <v>124</v>
      </c>
      <c r="AY4" s="639" t="s">
        <v>110</v>
      </c>
      <c r="AZ4" s="640" t="s">
        <v>122</v>
      </c>
      <c r="BA4" s="640" t="s">
        <v>123</v>
      </c>
      <c r="BB4" s="639" t="s">
        <v>112</v>
      </c>
      <c r="BC4" s="640" t="s">
        <v>122</v>
      </c>
      <c r="BD4" s="640" t="s">
        <v>123</v>
      </c>
      <c r="BE4" s="640" t="s">
        <v>124</v>
      </c>
      <c r="BF4" s="639" t="s">
        <v>110</v>
      </c>
      <c r="BG4" s="640" t="s">
        <v>122</v>
      </c>
      <c r="BH4" s="640" t="s">
        <v>123</v>
      </c>
      <c r="BI4" s="639" t="s">
        <v>112</v>
      </c>
      <c r="BJ4" s="640" t="s">
        <v>122</v>
      </c>
      <c r="BK4" s="640" t="s">
        <v>123</v>
      </c>
      <c r="BL4" s="640" t="s">
        <v>124</v>
      </c>
      <c r="BM4" s="639" t="s">
        <v>110</v>
      </c>
      <c r="BN4" s="640" t="s">
        <v>122</v>
      </c>
      <c r="BO4" s="640" t="s">
        <v>123</v>
      </c>
      <c r="BP4" s="639" t="s">
        <v>112</v>
      </c>
      <c r="BQ4" s="640" t="s">
        <v>122</v>
      </c>
      <c r="BR4" s="640" t="s">
        <v>123</v>
      </c>
      <c r="BS4" s="640" t="s">
        <v>124</v>
      </c>
    </row>
    <row r="5" spans="1:72" ht="18.95" customHeight="1">
      <c r="A5" s="635" t="s">
        <v>125</v>
      </c>
      <c r="B5" s="620">
        <f>SUM(B6:B72)</f>
        <v>109187</v>
      </c>
      <c r="C5" s="620">
        <f t="shared" ref="C5:G5" si="0">SUM(C6:C72)</f>
        <v>88642</v>
      </c>
      <c r="D5" s="620">
        <f t="shared" si="0"/>
        <v>18819</v>
      </c>
      <c r="E5" s="620">
        <f t="shared" si="0"/>
        <v>54384</v>
      </c>
      <c r="F5" s="620">
        <f t="shared" si="0"/>
        <v>46506</v>
      </c>
      <c r="G5" s="620">
        <f t="shared" si="0"/>
        <v>7316</v>
      </c>
      <c r="H5" s="624">
        <f>E5/B5*100</f>
        <v>49.808127341166994</v>
      </c>
      <c r="I5" s="620">
        <f>SUM(I6:I72)</f>
        <v>103566</v>
      </c>
      <c r="J5" s="620">
        <f>SUM(J6:J72)</f>
        <v>84014</v>
      </c>
      <c r="K5" s="620">
        <f>SUM(K6:K72)</f>
        <v>17786</v>
      </c>
      <c r="L5" s="620">
        <f>SUM(L6:L72)</f>
        <v>51649</v>
      </c>
      <c r="M5" s="620">
        <f t="shared" ref="M5:N5" si="1">SUM(M6:M72)</f>
        <v>43942</v>
      </c>
      <c r="N5" s="620">
        <f t="shared" si="1"/>
        <v>7153</v>
      </c>
      <c r="O5" s="624">
        <f t="shared" ref="O5:O36" si="2">L5/I5*100</f>
        <v>49.870613908039317</v>
      </c>
      <c r="P5" s="620">
        <f t="shared" ref="P5:S5" si="3">SUM(P6:P72)</f>
        <v>115485</v>
      </c>
      <c r="Q5" s="620">
        <f t="shared" si="3"/>
        <v>93567</v>
      </c>
      <c r="R5" s="620">
        <f t="shared" si="3"/>
        <v>19888</v>
      </c>
      <c r="S5" s="620">
        <f t="shared" si="3"/>
        <v>56761</v>
      </c>
      <c r="T5" s="620">
        <f t="shared" ref="T5:U5" si="4">SUM(T6:T72)</f>
        <v>48437</v>
      </c>
      <c r="U5" s="620">
        <f t="shared" si="4"/>
        <v>7717</v>
      </c>
      <c r="V5" s="624">
        <f t="shared" ref="V5" si="5">S5/P5*100</f>
        <v>49.150106074381952</v>
      </c>
      <c r="W5" s="620">
        <f t="shared" ref="W5:Z5" si="6">SUM(W6:W72)</f>
        <v>132623</v>
      </c>
      <c r="X5" s="620">
        <f t="shared" si="6"/>
        <v>109536</v>
      </c>
      <c r="Y5" s="620">
        <f t="shared" si="6"/>
        <v>20964</v>
      </c>
      <c r="Z5" s="620">
        <f t="shared" si="6"/>
        <v>64399</v>
      </c>
      <c r="AA5" s="620">
        <f t="shared" ref="AA5:AB5" si="7">SUM(AA6:AA72)</f>
        <v>55442</v>
      </c>
      <c r="AB5" s="620">
        <f t="shared" si="7"/>
        <v>8405</v>
      </c>
      <c r="AC5" s="624">
        <f t="shared" ref="AC5" si="8">Z5/W5*100</f>
        <v>48.557942438340255</v>
      </c>
      <c r="AD5" s="620">
        <f t="shared" ref="AD5:AG5" si="9">SUM(AD6:AD72)</f>
        <v>140140</v>
      </c>
      <c r="AE5" s="620">
        <f t="shared" si="9"/>
        <v>115709</v>
      </c>
      <c r="AF5" s="620">
        <f t="shared" si="9"/>
        <v>22478</v>
      </c>
      <c r="AG5" s="620">
        <f t="shared" si="9"/>
        <v>65495</v>
      </c>
      <c r="AH5" s="620">
        <f t="shared" ref="AH5:AI5" si="10">SUM(AH6:AH72)</f>
        <v>56622</v>
      </c>
      <c r="AI5" s="620">
        <f t="shared" si="10"/>
        <v>8349</v>
      </c>
      <c r="AJ5" s="624">
        <f t="shared" ref="AJ5" si="11">AG5/AD5*100</f>
        <v>46.735407449693163</v>
      </c>
      <c r="AK5" s="620">
        <v>148120</v>
      </c>
      <c r="AL5" s="620">
        <v>121437</v>
      </c>
      <c r="AM5" s="620">
        <v>24917</v>
      </c>
      <c r="AN5" s="620">
        <v>74952</v>
      </c>
      <c r="AO5" s="620">
        <v>63941</v>
      </c>
      <c r="AP5" s="620">
        <v>10575</v>
      </c>
      <c r="AQ5" s="624">
        <f>AN5/AK5*100</f>
        <v>50.602214420739941</v>
      </c>
      <c r="AR5" s="620">
        <v>140547</v>
      </c>
      <c r="AS5" s="620">
        <v>113964</v>
      </c>
      <c r="AT5" s="620">
        <v>24666</v>
      </c>
      <c r="AU5" s="620">
        <v>73209</v>
      </c>
      <c r="AV5" s="620">
        <v>61693</v>
      </c>
      <c r="AW5" s="620">
        <v>11040</v>
      </c>
      <c r="AX5" s="624">
        <f t="shared" ref="AX5" si="12">AU5/AR5*100</f>
        <v>52.088625157420651</v>
      </c>
      <c r="AY5" s="620">
        <v>127320</v>
      </c>
      <c r="AZ5" s="620">
        <v>101578</v>
      </c>
      <c r="BA5" s="620">
        <v>23712</v>
      </c>
      <c r="BB5" s="620">
        <v>57160</v>
      </c>
      <c r="BC5" s="620">
        <v>47792</v>
      </c>
      <c r="BD5" s="620">
        <v>8908</v>
      </c>
      <c r="BE5" s="624">
        <f t="shared" ref="BE5" si="13">BB5/AY5*100</f>
        <v>44.894753377316995</v>
      </c>
      <c r="BF5" s="676">
        <v>146566</v>
      </c>
      <c r="BG5" s="676">
        <v>116953</v>
      </c>
      <c r="BH5" s="676">
        <v>27800</v>
      </c>
      <c r="BI5" s="676">
        <v>44796</v>
      </c>
      <c r="BJ5" s="676">
        <v>36104</v>
      </c>
      <c r="BK5" s="676">
        <v>8251</v>
      </c>
      <c r="BL5" s="624">
        <f t="shared" ref="BL5" si="14">BI5/BF5*100</f>
        <v>30.563705088492554</v>
      </c>
      <c r="BM5" s="676">
        <v>219262</v>
      </c>
      <c r="BN5" s="676">
        <v>171660</v>
      </c>
      <c r="BO5" s="676">
        <v>45165</v>
      </c>
      <c r="BP5" s="676">
        <v>71955</v>
      </c>
      <c r="BQ5" s="676">
        <v>56685</v>
      </c>
      <c r="BR5" s="676">
        <v>14614</v>
      </c>
      <c r="BS5" s="624">
        <f t="shared" ref="BS5" si="15">BP5/BM5*100</f>
        <v>32.816903977889467</v>
      </c>
    </row>
    <row r="6" spans="1:72" ht="18.95" customHeight="1">
      <c r="A6" s="635" t="s">
        <v>837</v>
      </c>
      <c r="B6" s="620">
        <v>7</v>
      </c>
      <c r="C6" s="620">
        <v>4</v>
      </c>
      <c r="D6" s="620">
        <v>2</v>
      </c>
      <c r="E6" s="620">
        <v>0</v>
      </c>
      <c r="F6" s="620">
        <v>0</v>
      </c>
      <c r="G6" s="620">
        <v>0</v>
      </c>
      <c r="H6" s="620">
        <v>0</v>
      </c>
      <c r="I6" s="620">
        <v>1</v>
      </c>
      <c r="J6" s="620">
        <v>0</v>
      </c>
      <c r="K6" s="620">
        <v>0</v>
      </c>
      <c r="L6" s="620">
        <v>1</v>
      </c>
      <c r="M6" s="620">
        <v>0</v>
      </c>
      <c r="N6" s="620">
        <v>0</v>
      </c>
      <c r="O6" s="624">
        <f t="shared" si="2"/>
        <v>100</v>
      </c>
      <c r="P6" s="620">
        <v>1</v>
      </c>
      <c r="Q6" s="620">
        <v>1</v>
      </c>
      <c r="R6" s="620">
        <v>0</v>
      </c>
      <c r="S6" s="620">
        <v>0</v>
      </c>
      <c r="T6" s="620">
        <v>0</v>
      </c>
      <c r="U6" s="620">
        <v>0</v>
      </c>
      <c r="V6" s="620">
        <v>0</v>
      </c>
      <c r="W6" s="620">
        <v>0</v>
      </c>
      <c r="X6" s="620">
        <v>0</v>
      </c>
      <c r="Y6" s="620">
        <v>0</v>
      </c>
      <c r="Z6" s="620">
        <v>0</v>
      </c>
      <c r="AA6" s="620">
        <v>0</v>
      </c>
      <c r="AB6" s="620">
        <v>0</v>
      </c>
      <c r="AC6" s="620">
        <v>0</v>
      </c>
      <c r="AD6" s="620">
        <v>0</v>
      </c>
      <c r="AE6" s="620">
        <v>0</v>
      </c>
      <c r="AF6" s="620">
        <v>0</v>
      </c>
      <c r="AG6" s="620">
        <v>0</v>
      </c>
      <c r="AH6" s="620">
        <v>0</v>
      </c>
      <c r="AI6" s="620">
        <v>0</v>
      </c>
      <c r="AJ6" s="620">
        <v>0</v>
      </c>
      <c r="AK6" s="620">
        <v>0</v>
      </c>
      <c r="AL6" s="620">
        <v>0</v>
      </c>
      <c r="AM6" s="620">
        <v>0</v>
      </c>
      <c r="AN6" s="620">
        <v>0</v>
      </c>
      <c r="AO6" s="620">
        <v>0</v>
      </c>
      <c r="AP6" s="620">
        <v>0</v>
      </c>
      <c r="AQ6" s="620">
        <v>0</v>
      </c>
      <c r="AR6" s="620">
        <v>8</v>
      </c>
      <c r="AS6" s="620">
        <v>2</v>
      </c>
      <c r="AT6" s="620">
        <v>6</v>
      </c>
      <c r="AU6" s="620">
        <v>1</v>
      </c>
      <c r="AV6" s="620">
        <v>0</v>
      </c>
      <c r="AW6" s="620">
        <v>1</v>
      </c>
      <c r="AX6" s="624">
        <f t="shared" ref="AX6:AX37" si="16">AU6/AR6*100</f>
        <v>12.5</v>
      </c>
      <c r="AY6" s="620">
        <v>8</v>
      </c>
      <c r="AZ6" s="620">
        <v>6</v>
      </c>
      <c r="BA6" s="620">
        <v>1</v>
      </c>
      <c r="BB6" s="620">
        <v>5</v>
      </c>
      <c r="BC6" s="620">
        <v>4</v>
      </c>
      <c r="BD6" s="620">
        <v>0</v>
      </c>
      <c r="BE6" s="624">
        <f t="shared" ref="BE6:BE37" si="17">BB6/AY6*100</f>
        <v>62.5</v>
      </c>
      <c r="BF6" s="622">
        <v>28</v>
      </c>
      <c r="BG6" s="622">
        <v>17</v>
      </c>
      <c r="BH6" s="622">
        <v>11</v>
      </c>
      <c r="BI6" s="622">
        <v>0</v>
      </c>
      <c r="BJ6" s="622">
        <v>0</v>
      </c>
      <c r="BK6" s="622">
        <v>0</v>
      </c>
      <c r="BL6" s="622">
        <v>0</v>
      </c>
      <c r="BM6" s="622">
        <v>1</v>
      </c>
      <c r="BN6" s="622">
        <v>0</v>
      </c>
      <c r="BO6" s="622">
        <v>1</v>
      </c>
      <c r="BP6" s="622">
        <v>1</v>
      </c>
      <c r="BQ6" s="622">
        <v>0</v>
      </c>
      <c r="BR6" s="622">
        <v>1</v>
      </c>
      <c r="BS6" s="624">
        <f t="shared" ref="BS6:BS37" si="18">BP6/BM6*100</f>
        <v>100</v>
      </c>
    </row>
    <row r="7" spans="1:72" ht="18.95" customHeight="1">
      <c r="A7" s="649" t="s">
        <v>840</v>
      </c>
      <c r="B7" s="620">
        <v>12</v>
      </c>
      <c r="C7" s="620">
        <v>9</v>
      </c>
      <c r="D7" s="620">
        <v>3</v>
      </c>
      <c r="E7" s="620">
        <v>11</v>
      </c>
      <c r="F7" s="620">
        <v>9</v>
      </c>
      <c r="G7" s="620">
        <v>2</v>
      </c>
      <c r="H7" s="624">
        <f t="shared" ref="H7:H33" si="19">E7/B7*100</f>
        <v>91.666666666666657</v>
      </c>
      <c r="I7" s="620">
        <v>19</v>
      </c>
      <c r="J7" s="620">
        <v>14</v>
      </c>
      <c r="K7" s="620">
        <v>5</v>
      </c>
      <c r="L7" s="620">
        <v>15</v>
      </c>
      <c r="M7" s="620">
        <v>11</v>
      </c>
      <c r="N7" s="620">
        <v>4</v>
      </c>
      <c r="O7" s="624">
        <f t="shared" si="2"/>
        <v>78.94736842105263</v>
      </c>
      <c r="P7" s="620">
        <v>8</v>
      </c>
      <c r="Q7" s="620">
        <v>6</v>
      </c>
      <c r="R7" s="620">
        <v>2</v>
      </c>
      <c r="S7" s="620">
        <v>4</v>
      </c>
      <c r="T7" s="620">
        <v>4</v>
      </c>
      <c r="U7" s="620">
        <v>0</v>
      </c>
      <c r="V7" s="624">
        <f t="shared" ref="V7:V37" si="20">S7/P7*100</f>
        <v>50</v>
      </c>
      <c r="W7" s="620">
        <v>18</v>
      </c>
      <c r="X7" s="620">
        <v>15</v>
      </c>
      <c r="Y7" s="620">
        <v>3</v>
      </c>
      <c r="Z7" s="620">
        <v>11</v>
      </c>
      <c r="AA7" s="620">
        <v>9</v>
      </c>
      <c r="AB7" s="620">
        <v>2</v>
      </c>
      <c r="AC7" s="624">
        <f t="shared" ref="AC7:AC37" si="21">Z7/W7*100</f>
        <v>61.111111111111114</v>
      </c>
      <c r="AD7" s="620">
        <v>20</v>
      </c>
      <c r="AE7" s="620">
        <v>16</v>
      </c>
      <c r="AF7" s="620">
        <v>4</v>
      </c>
      <c r="AG7" s="620">
        <v>13</v>
      </c>
      <c r="AH7" s="620">
        <v>12</v>
      </c>
      <c r="AI7" s="620">
        <v>1</v>
      </c>
      <c r="AJ7" s="624">
        <f t="shared" ref="AJ7:AJ38" si="22">AG7/AD7*100</f>
        <v>65</v>
      </c>
      <c r="AK7" s="620">
        <v>21</v>
      </c>
      <c r="AL7" s="620">
        <v>16</v>
      </c>
      <c r="AM7" s="620">
        <v>5</v>
      </c>
      <c r="AN7" s="620">
        <v>20</v>
      </c>
      <c r="AO7" s="620">
        <v>16</v>
      </c>
      <c r="AP7" s="620">
        <v>4</v>
      </c>
      <c r="AQ7" s="624">
        <f t="shared" ref="AQ7:AQ38" si="23">AN7/AK7*100</f>
        <v>95.238095238095227</v>
      </c>
      <c r="AR7" s="620">
        <v>8</v>
      </c>
      <c r="AS7" s="620">
        <v>6</v>
      </c>
      <c r="AT7" s="620">
        <v>2</v>
      </c>
      <c r="AU7" s="620">
        <v>1</v>
      </c>
      <c r="AV7" s="620">
        <v>1</v>
      </c>
      <c r="AW7" s="620">
        <v>0</v>
      </c>
      <c r="AX7" s="624">
        <f t="shared" si="16"/>
        <v>12.5</v>
      </c>
      <c r="AY7" s="620">
        <v>21</v>
      </c>
      <c r="AZ7" s="620">
        <v>18</v>
      </c>
      <c r="BA7" s="620">
        <v>3</v>
      </c>
      <c r="BB7" s="620">
        <v>17</v>
      </c>
      <c r="BC7" s="620">
        <v>16</v>
      </c>
      <c r="BD7" s="620">
        <v>1</v>
      </c>
      <c r="BE7" s="624">
        <f t="shared" si="17"/>
        <v>80.952380952380949</v>
      </c>
      <c r="BF7" s="622">
        <v>18</v>
      </c>
      <c r="BG7" s="622">
        <v>16</v>
      </c>
      <c r="BH7" s="622">
        <v>2</v>
      </c>
      <c r="BI7" s="622">
        <v>12</v>
      </c>
      <c r="BJ7" s="622">
        <v>10</v>
      </c>
      <c r="BK7" s="622">
        <v>2</v>
      </c>
      <c r="BL7" s="624">
        <f t="shared" ref="BL7:BL38" si="24">BI7/BF7*100</f>
        <v>66.666666666666657</v>
      </c>
      <c r="BM7" s="622">
        <v>11</v>
      </c>
      <c r="BN7" s="622">
        <v>10</v>
      </c>
      <c r="BO7" s="622">
        <v>1</v>
      </c>
      <c r="BP7" s="622">
        <v>8</v>
      </c>
      <c r="BQ7" s="622">
        <v>8</v>
      </c>
      <c r="BR7" s="622">
        <v>0</v>
      </c>
      <c r="BS7" s="624">
        <f t="shared" si="18"/>
        <v>72.727272727272734</v>
      </c>
    </row>
    <row r="8" spans="1:72" ht="18.95" customHeight="1">
      <c r="A8" s="635" t="s">
        <v>367</v>
      </c>
      <c r="B8" s="620">
        <v>205</v>
      </c>
      <c r="C8" s="620">
        <v>162</v>
      </c>
      <c r="D8" s="620">
        <v>42</v>
      </c>
      <c r="E8" s="620">
        <v>125</v>
      </c>
      <c r="F8" s="620">
        <v>100</v>
      </c>
      <c r="G8" s="620">
        <v>24</v>
      </c>
      <c r="H8" s="624">
        <f t="shared" si="19"/>
        <v>60.975609756097562</v>
      </c>
      <c r="I8" s="620">
        <v>123</v>
      </c>
      <c r="J8" s="620">
        <v>107</v>
      </c>
      <c r="K8" s="620">
        <v>16</v>
      </c>
      <c r="L8" s="620">
        <v>82</v>
      </c>
      <c r="M8" s="620">
        <v>71</v>
      </c>
      <c r="N8" s="620">
        <v>11</v>
      </c>
      <c r="O8" s="624">
        <f t="shared" si="2"/>
        <v>66.666666666666657</v>
      </c>
      <c r="P8" s="620">
        <v>71</v>
      </c>
      <c r="Q8" s="620">
        <v>60</v>
      </c>
      <c r="R8" s="620">
        <v>11</v>
      </c>
      <c r="S8" s="620">
        <v>44</v>
      </c>
      <c r="T8" s="620">
        <v>37</v>
      </c>
      <c r="U8" s="620">
        <v>7</v>
      </c>
      <c r="V8" s="624">
        <f t="shared" si="20"/>
        <v>61.971830985915489</v>
      </c>
      <c r="W8" s="620">
        <v>54</v>
      </c>
      <c r="X8" s="620">
        <v>42</v>
      </c>
      <c r="Y8" s="620">
        <v>10</v>
      </c>
      <c r="Z8" s="620">
        <v>28</v>
      </c>
      <c r="AA8" s="620">
        <v>24</v>
      </c>
      <c r="AB8" s="620">
        <v>4</v>
      </c>
      <c r="AC8" s="624">
        <f t="shared" si="21"/>
        <v>51.851851851851848</v>
      </c>
      <c r="AD8" s="620">
        <v>29</v>
      </c>
      <c r="AE8" s="620">
        <v>21</v>
      </c>
      <c r="AF8" s="620">
        <v>8</v>
      </c>
      <c r="AG8" s="620">
        <v>16</v>
      </c>
      <c r="AH8" s="620">
        <v>12</v>
      </c>
      <c r="AI8" s="620">
        <v>4</v>
      </c>
      <c r="AJ8" s="624">
        <f t="shared" si="22"/>
        <v>55.172413793103445</v>
      </c>
      <c r="AK8" s="620">
        <v>31</v>
      </c>
      <c r="AL8" s="620">
        <v>22</v>
      </c>
      <c r="AM8" s="620">
        <v>8</v>
      </c>
      <c r="AN8" s="620">
        <v>16</v>
      </c>
      <c r="AO8" s="620">
        <v>12</v>
      </c>
      <c r="AP8" s="620">
        <v>4</v>
      </c>
      <c r="AQ8" s="624">
        <f t="shared" si="23"/>
        <v>51.612903225806448</v>
      </c>
      <c r="AR8" s="620">
        <v>30</v>
      </c>
      <c r="AS8" s="620">
        <v>24</v>
      </c>
      <c r="AT8" s="620">
        <v>6</v>
      </c>
      <c r="AU8" s="620">
        <v>19</v>
      </c>
      <c r="AV8" s="620">
        <v>16</v>
      </c>
      <c r="AW8" s="620">
        <v>3</v>
      </c>
      <c r="AX8" s="624">
        <f t="shared" si="16"/>
        <v>63.333333333333329</v>
      </c>
      <c r="AY8" s="620">
        <v>24</v>
      </c>
      <c r="AZ8" s="620">
        <v>21</v>
      </c>
      <c r="BA8" s="620">
        <v>3</v>
      </c>
      <c r="BB8" s="620">
        <v>16</v>
      </c>
      <c r="BC8" s="620">
        <v>14</v>
      </c>
      <c r="BD8" s="620">
        <v>2</v>
      </c>
      <c r="BE8" s="624">
        <f t="shared" si="17"/>
        <v>66.666666666666657</v>
      </c>
      <c r="BF8" s="622">
        <v>19</v>
      </c>
      <c r="BG8" s="622">
        <v>13</v>
      </c>
      <c r="BH8" s="622">
        <v>6</v>
      </c>
      <c r="BI8" s="622">
        <v>8</v>
      </c>
      <c r="BJ8" s="622">
        <v>6</v>
      </c>
      <c r="BK8" s="622">
        <v>2</v>
      </c>
      <c r="BL8" s="624">
        <f t="shared" si="24"/>
        <v>42.105263157894733</v>
      </c>
      <c r="BM8" s="622">
        <v>24</v>
      </c>
      <c r="BN8" s="622">
        <v>21</v>
      </c>
      <c r="BO8" s="622">
        <v>3</v>
      </c>
      <c r="BP8" s="622">
        <v>17</v>
      </c>
      <c r="BQ8" s="622">
        <v>16</v>
      </c>
      <c r="BR8" s="622">
        <v>1</v>
      </c>
      <c r="BS8" s="624">
        <f t="shared" si="18"/>
        <v>70.833333333333343</v>
      </c>
    </row>
    <row r="9" spans="1:72" ht="18.95" customHeight="1">
      <c r="A9" s="635" t="s">
        <v>140</v>
      </c>
      <c r="B9" s="620">
        <v>47</v>
      </c>
      <c r="C9" s="620">
        <v>36</v>
      </c>
      <c r="D9" s="620">
        <v>10</v>
      </c>
      <c r="E9" s="620">
        <v>21</v>
      </c>
      <c r="F9" s="620">
        <v>18</v>
      </c>
      <c r="G9" s="620">
        <v>3</v>
      </c>
      <c r="H9" s="624">
        <f t="shared" si="19"/>
        <v>44.680851063829785</v>
      </c>
      <c r="I9" s="620">
        <v>38</v>
      </c>
      <c r="J9" s="620">
        <v>29</v>
      </c>
      <c r="K9" s="620">
        <v>5</v>
      </c>
      <c r="L9" s="620">
        <v>16</v>
      </c>
      <c r="M9" s="620">
        <v>14</v>
      </c>
      <c r="N9" s="620">
        <v>2</v>
      </c>
      <c r="O9" s="624">
        <f t="shared" si="2"/>
        <v>42.105263157894733</v>
      </c>
      <c r="P9" s="620">
        <v>103</v>
      </c>
      <c r="Q9" s="620">
        <v>80</v>
      </c>
      <c r="R9" s="620">
        <v>22</v>
      </c>
      <c r="S9" s="620">
        <v>73</v>
      </c>
      <c r="T9" s="620">
        <v>56</v>
      </c>
      <c r="U9" s="620">
        <v>17</v>
      </c>
      <c r="V9" s="624">
        <f t="shared" si="20"/>
        <v>70.873786407766985</v>
      </c>
      <c r="W9" s="620">
        <v>297</v>
      </c>
      <c r="X9" s="620">
        <v>201</v>
      </c>
      <c r="Y9" s="620">
        <v>95</v>
      </c>
      <c r="Z9" s="620">
        <v>223</v>
      </c>
      <c r="AA9" s="620">
        <v>152</v>
      </c>
      <c r="AB9" s="620">
        <v>71</v>
      </c>
      <c r="AC9" s="624">
        <f t="shared" si="21"/>
        <v>75.084175084175087</v>
      </c>
      <c r="AD9" s="620">
        <v>279</v>
      </c>
      <c r="AE9" s="620">
        <v>221</v>
      </c>
      <c r="AF9" s="620">
        <v>58</v>
      </c>
      <c r="AG9" s="620">
        <v>210</v>
      </c>
      <c r="AH9" s="620">
        <v>167</v>
      </c>
      <c r="AI9" s="620">
        <v>43</v>
      </c>
      <c r="AJ9" s="624">
        <f t="shared" si="22"/>
        <v>75.268817204301072</v>
      </c>
      <c r="AK9" s="620">
        <v>428</v>
      </c>
      <c r="AL9" s="620">
        <v>301</v>
      </c>
      <c r="AM9" s="620">
        <v>127</v>
      </c>
      <c r="AN9" s="620">
        <v>341</v>
      </c>
      <c r="AO9" s="620">
        <v>253</v>
      </c>
      <c r="AP9" s="620">
        <v>88</v>
      </c>
      <c r="AQ9" s="624">
        <f t="shared" si="23"/>
        <v>79.672897196261687</v>
      </c>
      <c r="AR9" s="620">
        <v>211</v>
      </c>
      <c r="AS9" s="620">
        <v>156</v>
      </c>
      <c r="AT9" s="620">
        <v>55</v>
      </c>
      <c r="AU9" s="620">
        <v>167</v>
      </c>
      <c r="AV9" s="620">
        <v>123</v>
      </c>
      <c r="AW9" s="620">
        <v>44</v>
      </c>
      <c r="AX9" s="624">
        <f t="shared" si="16"/>
        <v>79.146919431279613</v>
      </c>
      <c r="AY9" s="620">
        <v>144</v>
      </c>
      <c r="AZ9" s="620">
        <v>114</v>
      </c>
      <c r="BA9" s="620">
        <v>30</v>
      </c>
      <c r="BB9" s="620">
        <v>98</v>
      </c>
      <c r="BC9" s="620">
        <v>79</v>
      </c>
      <c r="BD9" s="620">
        <v>19</v>
      </c>
      <c r="BE9" s="624">
        <f t="shared" si="17"/>
        <v>68.055555555555557</v>
      </c>
      <c r="BF9" s="620">
        <v>137</v>
      </c>
      <c r="BG9" s="620">
        <v>96</v>
      </c>
      <c r="BH9" s="620">
        <v>38</v>
      </c>
      <c r="BI9" s="620">
        <v>77</v>
      </c>
      <c r="BJ9" s="620">
        <v>62</v>
      </c>
      <c r="BK9" s="620">
        <v>15</v>
      </c>
      <c r="BL9" s="624">
        <f t="shared" si="24"/>
        <v>56.20437956204379</v>
      </c>
      <c r="BM9" s="620">
        <v>108</v>
      </c>
      <c r="BN9" s="620">
        <v>90</v>
      </c>
      <c r="BO9" s="620">
        <v>18</v>
      </c>
      <c r="BP9" s="620">
        <v>74</v>
      </c>
      <c r="BQ9" s="620">
        <v>64</v>
      </c>
      <c r="BR9" s="620">
        <v>10</v>
      </c>
      <c r="BS9" s="624">
        <f t="shared" si="18"/>
        <v>68.518518518518519</v>
      </c>
    </row>
    <row r="10" spans="1:72" ht="18.95" customHeight="1">
      <c r="A10" s="635" t="s">
        <v>144</v>
      </c>
      <c r="B10" s="620">
        <v>2360</v>
      </c>
      <c r="C10" s="620">
        <v>1905</v>
      </c>
      <c r="D10" s="620">
        <v>448</v>
      </c>
      <c r="E10" s="620">
        <v>875</v>
      </c>
      <c r="F10" s="620">
        <v>755</v>
      </c>
      <c r="G10" s="620">
        <v>120</v>
      </c>
      <c r="H10" s="624">
        <f t="shared" si="19"/>
        <v>37.076271186440678</v>
      </c>
      <c r="I10" s="620">
        <v>2488</v>
      </c>
      <c r="J10" s="620">
        <v>2155</v>
      </c>
      <c r="K10" s="620">
        <v>314</v>
      </c>
      <c r="L10" s="620">
        <v>1226</v>
      </c>
      <c r="M10" s="620">
        <v>1104</v>
      </c>
      <c r="N10" s="620">
        <v>122</v>
      </c>
      <c r="O10" s="624">
        <f t="shared" si="2"/>
        <v>49.276527331189712</v>
      </c>
      <c r="P10" s="620">
        <v>1660</v>
      </c>
      <c r="Q10" s="620">
        <v>1404</v>
      </c>
      <c r="R10" s="620">
        <v>253</v>
      </c>
      <c r="S10" s="620">
        <v>719</v>
      </c>
      <c r="T10" s="620">
        <v>635</v>
      </c>
      <c r="U10" s="620">
        <v>84</v>
      </c>
      <c r="V10" s="624">
        <f t="shared" si="20"/>
        <v>43.313253012048193</v>
      </c>
      <c r="W10" s="620">
        <v>1494</v>
      </c>
      <c r="X10" s="620">
        <v>1287</v>
      </c>
      <c r="Y10" s="620">
        <v>204</v>
      </c>
      <c r="Z10" s="620">
        <v>718</v>
      </c>
      <c r="AA10" s="620">
        <v>641</v>
      </c>
      <c r="AB10" s="620">
        <v>77</v>
      </c>
      <c r="AC10" s="624">
        <f t="shared" si="21"/>
        <v>48.058902275769746</v>
      </c>
      <c r="AD10" s="620">
        <v>1139</v>
      </c>
      <c r="AE10" s="620">
        <v>947</v>
      </c>
      <c r="AF10" s="620">
        <v>192</v>
      </c>
      <c r="AG10" s="620">
        <v>510</v>
      </c>
      <c r="AH10" s="620">
        <v>433</v>
      </c>
      <c r="AI10" s="620">
        <v>77</v>
      </c>
      <c r="AJ10" s="624">
        <f t="shared" si="22"/>
        <v>44.776119402985074</v>
      </c>
      <c r="AK10" s="620">
        <v>1079</v>
      </c>
      <c r="AL10" s="620">
        <v>897</v>
      </c>
      <c r="AM10" s="620">
        <v>179</v>
      </c>
      <c r="AN10" s="620">
        <v>537</v>
      </c>
      <c r="AO10" s="620">
        <v>447</v>
      </c>
      <c r="AP10" s="620">
        <v>90</v>
      </c>
      <c r="AQ10" s="624">
        <f t="shared" si="23"/>
        <v>49.76830398517145</v>
      </c>
      <c r="AR10" s="620">
        <v>1107</v>
      </c>
      <c r="AS10" s="620">
        <v>933</v>
      </c>
      <c r="AT10" s="620">
        <v>174</v>
      </c>
      <c r="AU10" s="620">
        <v>536</v>
      </c>
      <c r="AV10" s="620">
        <v>454</v>
      </c>
      <c r="AW10" s="620">
        <v>82</v>
      </c>
      <c r="AX10" s="624">
        <f t="shared" si="16"/>
        <v>48.41915085817525</v>
      </c>
      <c r="AY10" s="620">
        <v>1309</v>
      </c>
      <c r="AZ10" s="620">
        <v>1063</v>
      </c>
      <c r="BA10" s="620">
        <v>246</v>
      </c>
      <c r="BB10" s="620">
        <v>652</v>
      </c>
      <c r="BC10" s="620">
        <v>547</v>
      </c>
      <c r="BD10" s="620">
        <v>105</v>
      </c>
      <c r="BE10" s="624">
        <f t="shared" si="17"/>
        <v>49.809014514896866</v>
      </c>
      <c r="BF10" s="622">
        <v>998</v>
      </c>
      <c r="BG10" s="622">
        <v>785</v>
      </c>
      <c r="BH10" s="622">
        <v>209</v>
      </c>
      <c r="BI10" s="622">
        <v>499</v>
      </c>
      <c r="BJ10" s="622">
        <v>395</v>
      </c>
      <c r="BK10" s="622">
        <v>104</v>
      </c>
      <c r="BL10" s="624">
        <f t="shared" si="24"/>
        <v>50</v>
      </c>
      <c r="BM10" s="622">
        <v>1369</v>
      </c>
      <c r="BN10" s="622">
        <v>1114</v>
      </c>
      <c r="BO10" s="622">
        <v>255</v>
      </c>
      <c r="BP10" s="622">
        <v>826</v>
      </c>
      <c r="BQ10" s="622">
        <v>671</v>
      </c>
      <c r="BR10" s="622">
        <v>155</v>
      </c>
      <c r="BS10" s="624">
        <f t="shared" si="18"/>
        <v>60.336011687363033</v>
      </c>
    </row>
    <row r="11" spans="1:72" ht="18.95" customHeight="1">
      <c r="A11" s="635" t="s">
        <v>143</v>
      </c>
      <c r="B11" s="620">
        <v>66</v>
      </c>
      <c r="C11" s="620">
        <v>62</v>
      </c>
      <c r="D11" s="620">
        <v>4</v>
      </c>
      <c r="E11" s="620">
        <v>43</v>
      </c>
      <c r="F11" s="620">
        <v>41</v>
      </c>
      <c r="G11" s="620">
        <v>2</v>
      </c>
      <c r="H11" s="624">
        <f t="shared" si="19"/>
        <v>65.151515151515156</v>
      </c>
      <c r="I11" s="620">
        <v>75</v>
      </c>
      <c r="J11" s="620">
        <v>72</v>
      </c>
      <c r="K11" s="620">
        <v>3</v>
      </c>
      <c r="L11" s="620">
        <v>34</v>
      </c>
      <c r="M11" s="620">
        <v>34</v>
      </c>
      <c r="N11" s="620">
        <v>0</v>
      </c>
      <c r="O11" s="624">
        <f t="shared" si="2"/>
        <v>45.333333333333329</v>
      </c>
      <c r="P11" s="620">
        <v>44</v>
      </c>
      <c r="Q11" s="620">
        <v>38</v>
      </c>
      <c r="R11" s="620">
        <v>6</v>
      </c>
      <c r="S11" s="620">
        <v>33</v>
      </c>
      <c r="T11" s="620">
        <v>31</v>
      </c>
      <c r="U11" s="620">
        <v>2</v>
      </c>
      <c r="V11" s="624">
        <f t="shared" si="20"/>
        <v>75</v>
      </c>
      <c r="W11" s="620">
        <v>57</v>
      </c>
      <c r="X11" s="620">
        <v>50</v>
      </c>
      <c r="Y11" s="620">
        <v>7</v>
      </c>
      <c r="Z11" s="620">
        <v>25</v>
      </c>
      <c r="AA11" s="620">
        <v>24</v>
      </c>
      <c r="AB11" s="620">
        <v>1</v>
      </c>
      <c r="AC11" s="624">
        <f t="shared" si="21"/>
        <v>43.859649122807014</v>
      </c>
      <c r="AD11" s="620">
        <v>64</v>
      </c>
      <c r="AE11" s="620">
        <v>58</v>
      </c>
      <c r="AF11" s="620">
        <v>6</v>
      </c>
      <c r="AG11" s="620">
        <v>43</v>
      </c>
      <c r="AH11" s="620">
        <v>42</v>
      </c>
      <c r="AI11" s="620">
        <v>1</v>
      </c>
      <c r="AJ11" s="624">
        <f t="shared" si="22"/>
        <v>67.1875</v>
      </c>
      <c r="AK11" s="620">
        <v>65</v>
      </c>
      <c r="AL11" s="620">
        <v>62</v>
      </c>
      <c r="AM11" s="620">
        <v>3</v>
      </c>
      <c r="AN11" s="620">
        <v>52</v>
      </c>
      <c r="AO11" s="620">
        <v>50</v>
      </c>
      <c r="AP11" s="620">
        <v>2</v>
      </c>
      <c r="AQ11" s="624">
        <f t="shared" si="23"/>
        <v>80</v>
      </c>
      <c r="AR11" s="620">
        <v>67</v>
      </c>
      <c r="AS11" s="620">
        <v>57</v>
      </c>
      <c r="AT11" s="620">
        <v>10</v>
      </c>
      <c r="AU11" s="620">
        <v>31</v>
      </c>
      <c r="AV11" s="620">
        <v>28</v>
      </c>
      <c r="AW11" s="620">
        <v>3</v>
      </c>
      <c r="AX11" s="624">
        <f t="shared" si="16"/>
        <v>46.268656716417908</v>
      </c>
      <c r="AY11" s="620">
        <v>50</v>
      </c>
      <c r="AZ11" s="620">
        <v>46</v>
      </c>
      <c r="BA11" s="620">
        <v>4</v>
      </c>
      <c r="BB11" s="620">
        <v>37</v>
      </c>
      <c r="BC11" s="620">
        <v>34</v>
      </c>
      <c r="BD11" s="620">
        <v>3</v>
      </c>
      <c r="BE11" s="624">
        <f t="shared" si="17"/>
        <v>74</v>
      </c>
      <c r="BF11" s="622">
        <v>31</v>
      </c>
      <c r="BG11" s="622">
        <v>31</v>
      </c>
      <c r="BH11" s="622">
        <v>0</v>
      </c>
      <c r="BI11" s="622">
        <v>16</v>
      </c>
      <c r="BJ11" s="622">
        <v>16</v>
      </c>
      <c r="BK11" s="622">
        <v>0</v>
      </c>
      <c r="BL11" s="624">
        <f t="shared" si="24"/>
        <v>51.612903225806448</v>
      </c>
      <c r="BM11" s="622">
        <v>26</v>
      </c>
      <c r="BN11" s="622">
        <v>26</v>
      </c>
      <c r="BO11" s="622">
        <v>0</v>
      </c>
      <c r="BP11" s="622">
        <v>15</v>
      </c>
      <c r="BQ11" s="622">
        <v>15</v>
      </c>
      <c r="BR11" s="622">
        <v>0</v>
      </c>
      <c r="BS11" s="624">
        <f t="shared" si="18"/>
        <v>57.692307692307686</v>
      </c>
    </row>
    <row r="12" spans="1:72" ht="18.95" customHeight="1">
      <c r="A12" s="635" t="s">
        <v>150</v>
      </c>
      <c r="B12" s="620">
        <v>20</v>
      </c>
      <c r="C12" s="620">
        <v>17</v>
      </c>
      <c r="D12" s="620">
        <v>1</v>
      </c>
      <c r="E12" s="620">
        <v>10</v>
      </c>
      <c r="F12" s="620">
        <v>8</v>
      </c>
      <c r="G12" s="620">
        <v>0</v>
      </c>
      <c r="H12" s="624">
        <f t="shared" si="19"/>
        <v>50</v>
      </c>
      <c r="I12" s="620">
        <v>25</v>
      </c>
      <c r="J12" s="620">
        <v>21</v>
      </c>
      <c r="K12" s="620">
        <v>3</v>
      </c>
      <c r="L12" s="620">
        <v>9</v>
      </c>
      <c r="M12" s="620">
        <v>7</v>
      </c>
      <c r="N12" s="620">
        <v>2</v>
      </c>
      <c r="O12" s="624">
        <f t="shared" si="2"/>
        <v>36</v>
      </c>
      <c r="P12" s="620">
        <v>55</v>
      </c>
      <c r="Q12" s="620">
        <v>45</v>
      </c>
      <c r="R12" s="620">
        <v>9</v>
      </c>
      <c r="S12" s="620">
        <v>39</v>
      </c>
      <c r="T12" s="620">
        <v>33</v>
      </c>
      <c r="U12" s="620">
        <v>6</v>
      </c>
      <c r="V12" s="624">
        <f t="shared" si="20"/>
        <v>70.909090909090907</v>
      </c>
      <c r="W12" s="620">
        <v>31</v>
      </c>
      <c r="X12" s="620">
        <v>24</v>
      </c>
      <c r="Y12" s="620">
        <v>3</v>
      </c>
      <c r="Z12" s="620">
        <v>21</v>
      </c>
      <c r="AA12" s="620">
        <v>17</v>
      </c>
      <c r="AB12" s="620">
        <v>1</v>
      </c>
      <c r="AC12" s="624">
        <f t="shared" si="21"/>
        <v>67.741935483870961</v>
      </c>
      <c r="AD12" s="620">
        <v>39</v>
      </c>
      <c r="AE12" s="620">
        <v>32</v>
      </c>
      <c r="AF12" s="620">
        <v>2</v>
      </c>
      <c r="AG12" s="620">
        <v>22</v>
      </c>
      <c r="AH12" s="620">
        <v>19</v>
      </c>
      <c r="AI12" s="620">
        <v>1</v>
      </c>
      <c r="AJ12" s="624">
        <f t="shared" si="22"/>
        <v>56.410256410256409</v>
      </c>
      <c r="AK12" s="620">
        <v>58</v>
      </c>
      <c r="AL12" s="620">
        <v>49</v>
      </c>
      <c r="AM12" s="620">
        <v>1</v>
      </c>
      <c r="AN12" s="620">
        <v>27</v>
      </c>
      <c r="AO12" s="620">
        <v>24</v>
      </c>
      <c r="AP12" s="620">
        <v>1</v>
      </c>
      <c r="AQ12" s="624">
        <f t="shared" si="23"/>
        <v>46.551724137931032</v>
      </c>
      <c r="AR12" s="620">
        <v>88</v>
      </c>
      <c r="AS12" s="620">
        <v>52</v>
      </c>
      <c r="AT12" s="620">
        <v>10</v>
      </c>
      <c r="AU12" s="620">
        <v>51</v>
      </c>
      <c r="AV12" s="620">
        <v>30</v>
      </c>
      <c r="AW12" s="620">
        <v>4</v>
      </c>
      <c r="AX12" s="624">
        <f t="shared" si="16"/>
        <v>57.95454545454546</v>
      </c>
      <c r="AY12" s="620">
        <v>95</v>
      </c>
      <c r="AZ12" s="620">
        <v>48</v>
      </c>
      <c r="BA12" s="620">
        <v>8</v>
      </c>
      <c r="BB12" s="620">
        <v>46</v>
      </c>
      <c r="BC12" s="620">
        <v>21</v>
      </c>
      <c r="BD12" s="620">
        <v>3</v>
      </c>
      <c r="BE12" s="624">
        <f t="shared" si="17"/>
        <v>48.421052631578945</v>
      </c>
      <c r="BF12" s="620">
        <v>34</v>
      </c>
      <c r="BG12" s="620">
        <v>23</v>
      </c>
      <c r="BH12" s="620">
        <v>1</v>
      </c>
      <c r="BI12" s="620">
        <v>15</v>
      </c>
      <c r="BJ12" s="620">
        <v>9</v>
      </c>
      <c r="BK12" s="620">
        <v>0</v>
      </c>
      <c r="BL12" s="624">
        <f t="shared" si="24"/>
        <v>44.117647058823529</v>
      </c>
      <c r="BM12" s="620">
        <v>65</v>
      </c>
      <c r="BN12" s="620">
        <v>33</v>
      </c>
      <c r="BO12" s="620">
        <v>5</v>
      </c>
      <c r="BP12" s="620">
        <v>37</v>
      </c>
      <c r="BQ12" s="620">
        <v>22</v>
      </c>
      <c r="BR12" s="620">
        <v>0</v>
      </c>
      <c r="BS12" s="624">
        <f t="shared" si="18"/>
        <v>56.92307692307692</v>
      </c>
    </row>
    <row r="13" spans="1:72" ht="18.95" customHeight="1">
      <c r="A13" s="635" t="s">
        <v>59</v>
      </c>
      <c r="B13" s="620">
        <v>2568</v>
      </c>
      <c r="C13" s="620">
        <v>2497</v>
      </c>
      <c r="D13" s="620">
        <v>71</v>
      </c>
      <c r="E13" s="620">
        <v>1569</v>
      </c>
      <c r="F13" s="620">
        <v>1551</v>
      </c>
      <c r="G13" s="620">
        <v>18</v>
      </c>
      <c r="H13" s="624">
        <f t="shared" si="19"/>
        <v>61.098130841121502</v>
      </c>
      <c r="I13" s="620">
        <v>2428</v>
      </c>
      <c r="J13" s="620">
        <v>2326</v>
      </c>
      <c r="K13" s="620">
        <v>102</v>
      </c>
      <c r="L13" s="620">
        <v>1410</v>
      </c>
      <c r="M13" s="620">
        <v>1393</v>
      </c>
      <c r="N13" s="620">
        <v>17</v>
      </c>
      <c r="O13" s="624">
        <f t="shared" si="2"/>
        <v>58.072487644151558</v>
      </c>
      <c r="P13" s="620">
        <v>2777</v>
      </c>
      <c r="Q13" s="620">
        <v>2667</v>
      </c>
      <c r="R13" s="620">
        <v>110</v>
      </c>
      <c r="S13" s="620">
        <v>1727</v>
      </c>
      <c r="T13" s="620">
        <v>1707</v>
      </c>
      <c r="U13" s="620">
        <v>20</v>
      </c>
      <c r="V13" s="624">
        <f t="shared" si="20"/>
        <v>62.189413035649984</v>
      </c>
      <c r="W13" s="620">
        <v>3216</v>
      </c>
      <c r="X13" s="620">
        <v>3100</v>
      </c>
      <c r="Y13" s="620">
        <v>116</v>
      </c>
      <c r="Z13" s="620">
        <v>1955</v>
      </c>
      <c r="AA13" s="620">
        <v>1930</v>
      </c>
      <c r="AB13" s="620">
        <v>25</v>
      </c>
      <c r="AC13" s="624">
        <f t="shared" si="21"/>
        <v>60.789800995024876</v>
      </c>
      <c r="AD13" s="620">
        <v>3586</v>
      </c>
      <c r="AE13" s="620">
        <v>3433</v>
      </c>
      <c r="AF13" s="620">
        <v>153</v>
      </c>
      <c r="AG13" s="620">
        <v>2198</v>
      </c>
      <c r="AH13" s="620">
        <v>2165</v>
      </c>
      <c r="AI13" s="620">
        <v>33</v>
      </c>
      <c r="AJ13" s="624">
        <f t="shared" si="22"/>
        <v>61.293920803123257</v>
      </c>
      <c r="AK13" s="620">
        <v>3648</v>
      </c>
      <c r="AL13" s="620">
        <v>3486</v>
      </c>
      <c r="AM13" s="620">
        <v>162</v>
      </c>
      <c r="AN13" s="620">
        <v>2120</v>
      </c>
      <c r="AO13" s="620">
        <v>2090</v>
      </c>
      <c r="AP13" s="620">
        <v>30</v>
      </c>
      <c r="AQ13" s="624">
        <f t="shared" si="23"/>
        <v>58.114035087719294</v>
      </c>
      <c r="AR13" s="620">
        <v>3056</v>
      </c>
      <c r="AS13" s="620">
        <v>2954</v>
      </c>
      <c r="AT13" s="620">
        <v>102</v>
      </c>
      <c r="AU13" s="620">
        <v>1850</v>
      </c>
      <c r="AV13" s="620">
        <v>1824</v>
      </c>
      <c r="AW13" s="620">
        <v>26</v>
      </c>
      <c r="AX13" s="624">
        <f t="shared" si="16"/>
        <v>60.53664921465969</v>
      </c>
      <c r="AY13" s="620">
        <v>2845</v>
      </c>
      <c r="AZ13" s="620">
        <v>2749</v>
      </c>
      <c r="BA13" s="620">
        <v>96</v>
      </c>
      <c r="BB13" s="620">
        <v>1779</v>
      </c>
      <c r="BC13" s="620">
        <v>1757</v>
      </c>
      <c r="BD13" s="620">
        <v>22</v>
      </c>
      <c r="BE13" s="624">
        <f t="shared" si="17"/>
        <v>62.530755711775043</v>
      </c>
      <c r="BF13" s="622">
        <v>2614</v>
      </c>
      <c r="BG13" s="622">
        <v>2520</v>
      </c>
      <c r="BH13" s="622">
        <v>94</v>
      </c>
      <c r="BI13" s="622">
        <v>1543</v>
      </c>
      <c r="BJ13" s="622">
        <v>1508</v>
      </c>
      <c r="BK13" s="622">
        <v>35</v>
      </c>
      <c r="BL13" s="624">
        <f t="shared" si="24"/>
        <v>59.028309104820195</v>
      </c>
      <c r="BM13" s="622">
        <v>2690</v>
      </c>
      <c r="BN13" s="622">
        <v>2601</v>
      </c>
      <c r="BO13" s="622">
        <v>89</v>
      </c>
      <c r="BP13" s="622">
        <v>1491</v>
      </c>
      <c r="BQ13" s="622">
        <v>1482</v>
      </c>
      <c r="BR13" s="622">
        <v>9</v>
      </c>
      <c r="BS13" s="624">
        <f t="shared" si="18"/>
        <v>55.427509293680302</v>
      </c>
    </row>
    <row r="14" spans="1:72" ht="18.95" customHeight="1">
      <c r="A14" s="635" t="s">
        <v>165</v>
      </c>
      <c r="B14" s="620">
        <v>102</v>
      </c>
      <c r="C14" s="620">
        <v>77</v>
      </c>
      <c r="D14" s="620">
        <v>25</v>
      </c>
      <c r="E14" s="620">
        <v>16</v>
      </c>
      <c r="F14" s="620">
        <v>11</v>
      </c>
      <c r="G14" s="620">
        <v>5</v>
      </c>
      <c r="H14" s="624">
        <f t="shared" si="19"/>
        <v>15.686274509803921</v>
      </c>
      <c r="I14" s="620">
        <v>1748</v>
      </c>
      <c r="J14" s="620">
        <v>1217</v>
      </c>
      <c r="K14" s="620">
        <v>531</v>
      </c>
      <c r="L14" s="620">
        <v>1104</v>
      </c>
      <c r="M14" s="620">
        <v>760</v>
      </c>
      <c r="N14" s="620">
        <v>344</v>
      </c>
      <c r="O14" s="624">
        <f t="shared" si="2"/>
        <v>63.157894736842103</v>
      </c>
      <c r="P14" s="620">
        <v>3093</v>
      </c>
      <c r="Q14" s="620">
        <v>2191</v>
      </c>
      <c r="R14" s="620">
        <v>902</v>
      </c>
      <c r="S14" s="620">
        <v>1155</v>
      </c>
      <c r="T14" s="620">
        <v>844</v>
      </c>
      <c r="U14" s="620">
        <v>311</v>
      </c>
      <c r="V14" s="624">
        <f t="shared" si="20"/>
        <v>37.342386032977693</v>
      </c>
      <c r="W14" s="620">
        <v>1290</v>
      </c>
      <c r="X14" s="620">
        <v>969</v>
      </c>
      <c r="Y14" s="620">
        <v>321</v>
      </c>
      <c r="Z14" s="620">
        <v>392</v>
      </c>
      <c r="AA14" s="620">
        <v>262</v>
      </c>
      <c r="AB14" s="620">
        <v>130</v>
      </c>
      <c r="AC14" s="624">
        <f t="shared" si="21"/>
        <v>30.387596899224807</v>
      </c>
      <c r="AD14" s="620">
        <v>111</v>
      </c>
      <c r="AE14" s="620">
        <v>82</v>
      </c>
      <c r="AF14" s="620">
        <v>29</v>
      </c>
      <c r="AG14" s="620">
        <v>14</v>
      </c>
      <c r="AH14" s="620">
        <v>9</v>
      </c>
      <c r="AI14" s="620">
        <v>5</v>
      </c>
      <c r="AJ14" s="624">
        <f t="shared" si="22"/>
        <v>12.612612612612612</v>
      </c>
      <c r="AK14" s="620">
        <v>1886</v>
      </c>
      <c r="AL14" s="620">
        <v>1382</v>
      </c>
      <c r="AM14" s="620">
        <v>504</v>
      </c>
      <c r="AN14" s="620">
        <v>1160</v>
      </c>
      <c r="AO14" s="620">
        <v>867</v>
      </c>
      <c r="AP14" s="620">
        <v>293</v>
      </c>
      <c r="AQ14" s="624">
        <f t="shared" si="23"/>
        <v>61.505832449628841</v>
      </c>
      <c r="AR14" s="620">
        <v>3309</v>
      </c>
      <c r="AS14" s="620">
        <v>2343</v>
      </c>
      <c r="AT14" s="620">
        <v>966</v>
      </c>
      <c r="AU14" s="620">
        <v>1200</v>
      </c>
      <c r="AV14" s="620">
        <v>847</v>
      </c>
      <c r="AW14" s="620">
        <v>353</v>
      </c>
      <c r="AX14" s="624">
        <f t="shared" si="16"/>
        <v>36.264732547597461</v>
      </c>
      <c r="AY14" s="620">
        <v>914</v>
      </c>
      <c r="AZ14" s="620">
        <v>680</v>
      </c>
      <c r="BA14" s="620">
        <v>234</v>
      </c>
      <c r="BB14" s="620">
        <v>91</v>
      </c>
      <c r="BC14" s="620">
        <v>65</v>
      </c>
      <c r="BD14" s="620">
        <v>26</v>
      </c>
      <c r="BE14" s="624">
        <f t="shared" si="17"/>
        <v>9.9562363238512024</v>
      </c>
      <c r="BF14" s="620">
        <v>92</v>
      </c>
      <c r="BG14" s="620">
        <v>57</v>
      </c>
      <c r="BH14" s="620">
        <v>35</v>
      </c>
      <c r="BI14" s="620">
        <v>21</v>
      </c>
      <c r="BJ14" s="620">
        <v>8</v>
      </c>
      <c r="BK14" s="620">
        <v>13</v>
      </c>
      <c r="BL14" s="624">
        <f t="shared" si="24"/>
        <v>22.826086956521738</v>
      </c>
      <c r="BM14" s="620">
        <v>2518</v>
      </c>
      <c r="BN14" s="620">
        <v>1810</v>
      </c>
      <c r="BO14" s="620">
        <v>708</v>
      </c>
      <c r="BP14" s="620">
        <v>1369</v>
      </c>
      <c r="BQ14" s="620">
        <v>968</v>
      </c>
      <c r="BR14" s="620">
        <v>401</v>
      </c>
      <c r="BS14" s="624">
        <f t="shared" si="18"/>
        <v>54.368546465448766</v>
      </c>
    </row>
    <row r="15" spans="1:72" ht="18.95" customHeight="1">
      <c r="A15" s="635" t="s">
        <v>366</v>
      </c>
      <c r="B15" s="620">
        <v>62</v>
      </c>
      <c r="C15" s="620">
        <v>47</v>
      </c>
      <c r="D15" s="620">
        <v>15</v>
      </c>
      <c r="E15" s="620">
        <v>26</v>
      </c>
      <c r="F15" s="620">
        <v>23</v>
      </c>
      <c r="G15" s="620">
        <v>3</v>
      </c>
      <c r="H15" s="624">
        <f t="shared" si="19"/>
        <v>41.935483870967744</v>
      </c>
      <c r="I15" s="620">
        <v>77</v>
      </c>
      <c r="J15" s="620">
        <v>44</v>
      </c>
      <c r="K15" s="620">
        <v>33</v>
      </c>
      <c r="L15" s="620">
        <v>52</v>
      </c>
      <c r="M15" s="620">
        <v>30</v>
      </c>
      <c r="N15" s="620">
        <v>22</v>
      </c>
      <c r="O15" s="624">
        <f t="shared" si="2"/>
        <v>67.532467532467535</v>
      </c>
      <c r="P15" s="620">
        <v>86</v>
      </c>
      <c r="Q15" s="620">
        <v>62</v>
      </c>
      <c r="R15" s="620">
        <v>23</v>
      </c>
      <c r="S15" s="620">
        <v>42</v>
      </c>
      <c r="T15" s="620">
        <v>34</v>
      </c>
      <c r="U15" s="620">
        <v>8</v>
      </c>
      <c r="V15" s="624">
        <f t="shared" si="20"/>
        <v>48.837209302325576</v>
      </c>
      <c r="W15" s="620">
        <v>100</v>
      </c>
      <c r="X15" s="620">
        <v>70</v>
      </c>
      <c r="Y15" s="620">
        <v>29</v>
      </c>
      <c r="Z15" s="620">
        <v>32</v>
      </c>
      <c r="AA15" s="620">
        <v>23</v>
      </c>
      <c r="AB15" s="620">
        <v>9</v>
      </c>
      <c r="AC15" s="624">
        <f t="shared" si="21"/>
        <v>32</v>
      </c>
      <c r="AD15" s="620">
        <v>52</v>
      </c>
      <c r="AE15" s="620">
        <v>42</v>
      </c>
      <c r="AF15" s="620">
        <v>10</v>
      </c>
      <c r="AG15" s="620">
        <v>24</v>
      </c>
      <c r="AH15" s="620">
        <v>18</v>
      </c>
      <c r="AI15" s="620">
        <v>6</v>
      </c>
      <c r="AJ15" s="624">
        <f t="shared" si="22"/>
        <v>46.153846153846153</v>
      </c>
      <c r="AK15" s="620">
        <v>37</v>
      </c>
      <c r="AL15" s="620">
        <v>25</v>
      </c>
      <c r="AM15" s="620">
        <v>12</v>
      </c>
      <c r="AN15" s="620">
        <v>9</v>
      </c>
      <c r="AO15" s="620">
        <v>6</v>
      </c>
      <c r="AP15" s="620">
        <v>3</v>
      </c>
      <c r="AQ15" s="624">
        <f t="shared" si="23"/>
        <v>24.324324324324326</v>
      </c>
      <c r="AR15" s="620">
        <v>96</v>
      </c>
      <c r="AS15" s="620">
        <v>52</v>
      </c>
      <c r="AT15" s="620">
        <v>44</v>
      </c>
      <c r="AU15" s="620">
        <v>16</v>
      </c>
      <c r="AV15" s="620">
        <v>13</v>
      </c>
      <c r="AW15" s="620">
        <v>3</v>
      </c>
      <c r="AX15" s="624">
        <f t="shared" si="16"/>
        <v>16.666666666666664</v>
      </c>
      <c r="AY15" s="620">
        <v>52</v>
      </c>
      <c r="AZ15" s="620">
        <v>33</v>
      </c>
      <c r="BA15" s="620">
        <v>19</v>
      </c>
      <c r="BB15" s="620">
        <v>23</v>
      </c>
      <c r="BC15" s="620">
        <v>12</v>
      </c>
      <c r="BD15" s="620">
        <v>11</v>
      </c>
      <c r="BE15" s="624">
        <f t="shared" si="17"/>
        <v>44.230769230769226</v>
      </c>
      <c r="BF15" s="620">
        <v>55</v>
      </c>
      <c r="BG15" s="620">
        <v>46</v>
      </c>
      <c r="BH15" s="620">
        <v>9</v>
      </c>
      <c r="BI15" s="620">
        <v>27</v>
      </c>
      <c r="BJ15" s="620">
        <v>24</v>
      </c>
      <c r="BK15" s="620">
        <v>3</v>
      </c>
      <c r="BL15" s="624">
        <f t="shared" si="24"/>
        <v>49.090909090909093</v>
      </c>
      <c r="BM15" s="620">
        <v>134</v>
      </c>
      <c r="BN15" s="620">
        <v>113</v>
      </c>
      <c r="BO15" s="620">
        <v>21</v>
      </c>
      <c r="BP15" s="620">
        <v>71</v>
      </c>
      <c r="BQ15" s="620">
        <v>62</v>
      </c>
      <c r="BR15" s="620">
        <v>9</v>
      </c>
      <c r="BS15" s="624">
        <f t="shared" si="18"/>
        <v>52.985074626865668</v>
      </c>
    </row>
    <row r="16" spans="1:72" ht="18.95" customHeight="1">
      <c r="A16" s="635" t="s">
        <v>139</v>
      </c>
      <c r="B16" s="620">
        <v>246</v>
      </c>
      <c r="C16" s="620">
        <v>164</v>
      </c>
      <c r="D16" s="620">
        <v>82</v>
      </c>
      <c r="E16" s="620">
        <v>84</v>
      </c>
      <c r="F16" s="620">
        <v>60</v>
      </c>
      <c r="G16" s="620">
        <v>24</v>
      </c>
      <c r="H16" s="624">
        <f t="shared" si="19"/>
        <v>34.146341463414636</v>
      </c>
      <c r="I16" s="620">
        <v>150</v>
      </c>
      <c r="J16" s="620">
        <v>96</v>
      </c>
      <c r="K16" s="620">
        <v>54</v>
      </c>
      <c r="L16" s="620">
        <v>38</v>
      </c>
      <c r="M16" s="620">
        <v>27</v>
      </c>
      <c r="N16" s="620">
        <v>11</v>
      </c>
      <c r="O16" s="624">
        <f t="shared" si="2"/>
        <v>25.333333333333336</v>
      </c>
      <c r="P16" s="620">
        <v>231</v>
      </c>
      <c r="Q16" s="620">
        <v>150</v>
      </c>
      <c r="R16" s="620">
        <v>80</v>
      </c>
      <c r="S16" s="620">
        <v>69</v>
      </c>
      <c r="T16" s="620">
        <v>59</v>
      </c>
      <c r="U16" s="620">
        <v>10</v>
      </c>
      <c r="V16" s="624">
        <f t="shared" si="20"/>
        <v>29.870129870129869</v>
      </c>
      <c r="W16" s="620">
        <v>237</v>
      </c>
      <c r="X16" s="620">
        <v>156</v>
      </c>
      <c r="Y16" s="620">
        <v>78</v>
      </c>
      <c r="Z16" s="620">
        <v>45</v>
      </c>
      <c r="AA16" s="620">
        <v>37</v>
      </c>
      <c r="AB16" s="620">
        <v>8</v>
      </c>
      <c r="AC16" s="624">
        <f t="shared" si="21"/>
        <v>18.9873417721519</v>
      </c>
      <c r="AD16" s="620">
        <v>166</v>
      </c>
      <c r="AE16" s="620">
        <v>93</v>
      </c>
      <c r="AF16" s="620">
        <v>68</v>
      </c>
      <c r="AG16" s="620">
        <v>28</v>
      </c>
      <c r="AH16" s="620">
        <v>14</v>
      </c>
      <c r="AI16" s="620">
        <v>13</v>
      </c>
      <c r="AJ16" s="624">
        <f t="shared" si="22"/>
        <v>16.867469879518072</v>
      </c>
      <c r="AK16" s="620">
        <v>2752</v>
      </c>
      <c r="AL16" s="620">
        <v>1650</v>
      </c>
      <c r="AM16" s="620">
        <v>1080</v>
      </c>
      <c r="AN16" s="620">
        <v>1982</v>
      </c>
      <c r="AO16" s="620">
        <v>1182</v>
      </c>
      <c r="AP16" s="620">
        <v>788</v>
      </c>
      <c r="AQ16" s="624">
        <f t="shared" si="23"/>
        <v>72.020348837209298</v>
      </c>
      <c r="AR16" s="620">
        <v>4772</v>
      </c>
      <c r="AS16" s="620">
        <v>2897</v>
      </c>
      <c r="AT16" s="620">
        <v>1868</v>
      </c>
      <c r="AU16" s="620">
        <v>3134</v>
      </c>
      <c r="AV16" s="620">
        <v>1894</v>
      </c>
      <c r="AW16" s="620">
        <v>1239</v>
      </c>
      <c r="AX16" s="624">
        <f t="shared" si="16"/>
        <v>65.674769488683992</v>
      </c>
      <c r="AY16" s="620">
        <v>6449</v>
      </c>
      <c r="AZ16" s="620">
        <v>3855</v>
      </c>
      <c r="BA16" s="620">
        <v>2581</v>
      </c>
      <c r="BB16" s="620">
        <v>2972</v>
      </c>
      <c r="BC16" s="620">
        <v>1837</v>
      </c>
      <c r="BD16" s="620">
        <v>1135</v>
      </c>
      <c r="BE16" s="624">
        <f t="shared" si="17"/>
        <v>46.084664289037057</v>
      </c>
      <c r="BF16" s="622">
        <v>19301</v>
      </c>
      <c r="BG16" s="622">
        <v>12851</v>
      </c>
      <c r="BH16" s="622">
        <v>6413</v>
      </c>
      <c r="BI16" s="622">
        <v>12893</v>
      </c>
      <c r="BJ16" s="622">
        <v>9035</v>
      </c>
      <c r="BK16" s="622">
        <v>3835</v>
      </c>
      <c r="BL16" s="624">
        <f t="shared" si="24"/>
        <v>66.799647686648356</v>
      </c>
      <c r="BM16" s="622">
        <v>60992</v>
      </c>
      <c r="BN16" s="622">
        <v>42412</v>
      </c>
      <c r="BO16" s="622">
        <v>18570</v>
      </c>
      <c r="BP16" s="622">
        <v>32093</v>
      </c>
      <c r="BQ16" s="622">
        <v>23020</v>
      </c>
      <c r="BR16" s="622">
        <v>9068</v>
      </c>
      <c r="BS16" s="624">
        <f t="shared" si="18"/>
        <v>52.618376180482684</v>
      </c>
    </row>
    <row r="17" spans="1:71" ht="18.95" customHeight="1">
      <c r="A17" s="635" t="s">
        <v>142</v>
      </c>
      <c r="B17" s="620">
        <v>1217</v>
      </c>
      <c r="C17" s="620">
        <v>1164</v>
      </c>
      <c r="D17" s="620">
        <v>53</v>
      </c>
      <c r="E17" s="620">
        <v>817</v>
      </c>
      <c r="F17" s="620">
        <v>792</v>
      </c>
      <c r="G17" s="620">
        <v>25</v>
      </c>
      <c r="H17" s="624">
        <f t="shared" si="19"/>
        <v>67.132292522596543</v>
      </c>
      <c r="I17" s="620">
        <v>1047</v>
      </c>
      <c r="J17" s="620">
        <v>981</v>
      </c>
      <c r="K17" s="620">
        <v>66</v>
      </c>
      <c r="L17" s="620">
        <v>602</v>
      </c>
      <c r="M17" s="620">
        <v>579</v>
      </c>
      <c r="N17" s="620">
        <v>23</v>
      </c>
      <c r="O17" s="624">
        <f t="shared" si="2"/>
        <v>57.497612225405923</v>
      </c>
      <c r="P17" s="620">
        <v>1030</v>
      </c>
      <c r="Q17" s="620">
        <v>960</v>
      </c>
      <c r="R17" s="620">
        <v>70</v>
      </c>
      <c r="S17" s="620">
        <v>572</v>
      </c>
      <c r="T17" s="620">
        <v>541</v>
      </c>
      <c r="U17" s="620">
        <v>31</v>
      </c>
      <c r="V17" s="624">
        <f t="shared" si="20"/>
        <v>55.533980582524265</v>
      </c>
      <c r="W17" s="620">
        <v>1108</v>
      </c>
      <c r="X17" s="620">
        <v>1025</v>
      </c>
      <c r="Y17" s="620">
        <v>83</v>
      </c>
      <c r="Z17" s="620">
        <v>520</v>
      </c>
      <c r="AA17" s="620">
        <v>492</v>
      </c>
      <c r="AB17" s="620">
        <v>28</v>
      </c>
      <c r="AC17" s="624">
        <f t="shared" si="21"/>
        <v>46.931407942238266</v>
      </c>
      <c r="AD17" s="620">
        <v>1152</v>
      </c>
      <c r="AE17" s="620">
        <v>1081</v>
      </c>
      <c r="AF17" s="620">
        <v>71</v>
      </c>
      <c r="AG17" s="620">
        <v>564</v>
      </c>
      <c r="AH17" s="620">
        <v>542</v>
      </c>
      <c r="AI17" s="620">
        <v>22</v>
      </c>
      <c r="AJ17" s="624">
        <f t="shared" si="22"/>
        <v>48.958333333333329</v>
      </c>
      <c r="AK17" s="620">
        <v>767</v>
      </c>
      <c r="AL17" s="620">
        <v>721</v>
      </c>
      <c r="AM17" s="620">
        <v>46</v>
      </c>
      <c r="AN17" s="620">
        <v>399</v>
      </c>
      <c r="AO17" s="620">
        <v>383</v>
      </c>
      <c r="AP17" s="620">
        <v>16</v>
      </c>
      <c r="AQ17" s="624">
        <f t="shared" si="23"/>
        <v>52.020860495436771</v>
      </c>
      <c r="AR17" s="620">
        <v>894</v>
      </c>
      <c r="AS17" s="620">
        <v>802</v>
      </c>
      <c r="AT17" s="620">
        <v>92</v>
      </c>
      <c r="AU17" s="620">
        <v>518</v>
      </c>
      <c r="AV17" s="620">
        <v>476</v>
      </c>
      <c r="AW17" s="620">
        <v>42</v>
      </c>
      <c r="AX17" s="624">
        <f t="shared" si="16"/>
        <v>57.941834451901563</v>
      </c>
      <c r="AY17" s="620">
        <v>605</v>
      </c>
      <c r="AZ17" s="620">
        <v>568</v>
      </c>
      <c r="BA17" s="620">
        <v>37</v>
      </c>
      <c r="BB17" s="620">
        <v>334</v>
      </c>
      <c r="BC17" s="620">
        <v>323</v>
      </c>
      <c r="BD17" s="620">
        <v>11</v>
      </c>
      <c r="BE17" s="624">
        <f t="shared" si="17"/>
        <v>55.206611570247929</v>
      </c>
      <c r="BF17" s="622">
        <v>530</v>
      </c>
      <c r="BG17" s="622">
        <v>500</v>
      </c>
      <c r="BH17" s="622">
        <v>30</v>
      </c>
      <c r="BI17" s="622">
        <v>280</v>
      </c>
      <c r="BJ17" s="622">
        <v>269</v>
      </c>
      <c r="BK17" s="622">
        <v>11</v>
      </c>
      <c r="BL17" s="624">
        <f t="shared" si="24"/>
        <v>52.830188679245282</v>
      </c>
      <c r="BM17" s="622">
        <v>644</v>
      </c>
      <c r="BN17" s="622">
        <v>576</v>
      </c>
      <c r="BO17" s="622">
        <v>68</v>
      </c>
      <c r="BP17" s="622">
        <v>336</v>
      </c>
      <c r="BQ17" s="622">
        <v>306</v>
      </c>
      <c r="BR17" s="622">
        <v>30</v>
      </c>
      <c r="BS17" s="624">
        <f t="shared" si="18"/>
        <v>52.173913043478258</v>
      </c>
    </row>
    <row r="18" spans="1:71" ht="18.95" customHeight="1">
      <c r="A18" s="635" t="s">
        <v>146</v>
      </c>
      <c r="B18" s="620">
        <v>1448</v>
      </c>
      <c r="C18" s="620">
        <v>1283</v>
      </c>
      <c r="D18" s="620">
        <v>165</v>
      </c>
      <c r="E18" s="620">
        <v>522</v>
      </c>
      <c r="F18" s="620">
        <v>449</v>
      </c>
      <c r="G18" s="620">
        <v>73</v>
      </c>
      <c r="H18" s="624">
        <f t="shared" si="19"/>
        <v>36.049723756906076</v>
      </c>
      <c r="I18" s="620">
        <v>1364</v>
      </c>
      <c r="J18" s="620">
        <v>1157</v>
      </c>
      <c r="K18" s="620">
        <v>207</v>
      </c>
      <c r="L18" s="620">
        <v>397</v>
      </c>
      <c r="M18" s="620">
        <v>313</v>
      </c>
      <c r="N18" s="620">
        <v>84</v>
      </c>
      <c r="O18" s="624">
        <f t="shared" si="2"/>
        <v>29.105571847507335</v>
      </c>
      <c r="P18" s="620">
        <v>1147</v>
      </c>
      <c r="Q18" s="620">
        <v>942</v>
      </c>
      <c r="R18" s="620">
        <v>205</v>
      </c>
      <c r="S18" s="620">
        <v>349</v>
      </c>
      <c r="T18" s="620">
        <v>272</v>
      </c>
      <c r="U18" s="620">
        <v>77</v>
      </c>
      <c r="V18" s="624">
        <f t="shared" si="20"/>
        <v>30.427201394943332</v>
      </c>
      <c r="W18" s="620">
        <v>1574</v>
      </c>
      <c r="X18" s="620">
        <v>1274</v>
      </c>
      <c r="Y18" s="620">
        <v>300</v>
      </c>
      <c r="Z18" s="620">
        <v>469</v>
      </c>
      <c r="AA18" s="620">
        <v>377</v>
      </c>
      <c r="AB18" s="620">
        <v>92</v>
      </c>
      <c r="AC18" s="624">
        <f t="shared" si="21"/>
        <v>29.796696315120712</v>
      </c>
      <c r="AD18" s="620">
        <v>3563</v>
      </c>
      <c r="AE18" s="620">
        <v>2267</v>
      </c>
      <c r="AF18" s="620">
        <v>1296</v>
      </c>
      <c r="AG18" s="620">
        <v>510</v>
      </c>
      <c r="AH18" s="620">
        <v>345</v>
      </c>
      <c r="AI18" s="620">
        <v>165</v>
      </c>
      <c r="AJ18" s="624">
        <f t="shared" si="22"/>
        <v>14.313780522031996</v>
      </c>
      <c r="AK18" s="620">
        <v>1580</v>
      </c>
      <c r="AL18" s="620">
        <v>1187</v>
      </c>
      <c r="AM18" s="620">
        <v>393</v>
      </c>
      <c r="AN18" s="620">
        <v>399</v>
      </c>
      <c r="AO18" s="620">
        <v>352</v>
      </c>
      <c r="AP18" s="620">
        <v>47</v>
      </c>
      <c r="AQ18" s="624">
        <f t="shared" si="23"/>
        <v>25.253164556962027</v>
      </c>
      <c r="AR18" s="620">
        <v>1418</v>
      </c>
      <c r="AS18" s="620">
        <v>1118</v>
      </c>
      <c r="AT18" s="620">
        <v>300</v>
      </c>
      <c r="AU18" s="620">
        <v>547</v>
      </c>
      <c r="AV18" s="620">
        <v>461</v>
      </c>
      <c r="AW18" s="620">
        <v>86</v>
      </c>
      <c r="AX18" s="624">
        <f t="shared" si="16"/>
        <v>38.575458392101552</v>
      </c>
      <c r="AY18" s="620">
        <v>1107</v>
      </c>
      <c r="AZ18" s="620">
        <v>936</v>
      </c>
      <c r="BA18" s="620">
        <v>171</v>
      </c>
      <c r="BB18" s="620">
        <v>503</v>
      </c>
      <c r="BC18" s="620">
        <v>439</v>
      </c>
      <c r="BD18" s="620">
        <v>64</v>
      </c>
      <c r="BE18" s="624">
        <f t="shared" si="17"/>
        <v>45.438121047877146</v>
      </c>
      <c r="BF18" s="620">
        <v>920</v>
      </c>
      <c r="BG18" s="620">
        <v>799</v>
      </c>
      <c r="BH18" s="620">
        <v>121</v>
      </c>
      <c r="BI18" s="620">
        <v>434</v>
      </c>
      <c r="BJ18" s="620">
        <v>405</v>
      </c>
      <c r="BK18" s="620">
        <v>29</v>
      </c>
      <c r="BL18" s="624">
        <f t="shared" si="24"/>
        <v>47.173913043478258</v>
      </c>
      <c r="BM18" s="620">
        <v>1141</v>
      </c>
      <c r="BN18" s="620">
        <v>1021</v>
      </c>
      <c r="BO18" s="620">
        <v>120</v>
      </c>
      <c r="BP18" s="620">
        <v>583</v>
      </c>
      <c r="BQ18" s="620">
        <v>554</v>
      </c>
      <c r="BR18" s="620">
        <v>29</v>
      </c>
      <c r="BS18" s="624">
        <f t="shared" si="18"/>
        <v>51.095530236634531</v>
      </c>
    </row>
    <row r="19" spans="1:71" ht="18.95" customHeight="1">
      <c r="A19" s="635" t="s">
        <v>145</v>
      </c>
      <c r="B19" s="620">
        <v>1892</v>
      </c>
      <c r="C19" s="620">
        <v>1646</v>
      </c>
      <c r="D19" s="620">
        <v>157</v>
      </c>
      <c r="E19" s="620">
        <v>1167</v>
      </c>
      <c r="F19" s="620">
        <v>1020</v>
      </c>
      <c r="G19" s="620">
        <v>95</v>
      </c>
      <c r="H19" s="624">
        <f t="shared" si="19"/>
        <v>61.680761099365753</v>
      </c>
      <c r="I19" s="620">
        <v>1237</v>
      </c>
      <c r="J19" s="620">
        <v>1001</v>
      </c>
      <c r="K19" s="620">
        <v>132</v>
      </c>
      <c r="L19" s="620">
        <v>434</v>
      </c>
      <c r="M19" s="620">
        <v>362</v>
      </c>
      <c r="N19" s="620">
        <v>22</v>
      </c>
      <c r="O19" s="624">
        <f t="shared" si="2"/>
        <v>35.084882780921582</v>
      </c>
      <c r="P19" s="620">
        <v>1563</v>
      </c>
      <c r="Q19" s="620">
        <v>1314</v>
      </c>
      <c r="R19" s="620">
        <v>129</v>
      </c>
      <c r="S19" s="620">
        <v>590</v>
      </c>
      <c r="T19" s="620">
        <v>517</v>
      </c>
      <c r="U19" s="620">
        <v>29</v>
      </c>
      <c r="V19" s="624">
        <f t="shared" si="20"/>
        <v>37.747920665387078</v>
      </c>
      <c r="W19" s="620">
        <v>1539</v>
      </c>
      <c r="X19" s="620">
        <v>1211</v>
      </c>
      <c r="Y19" s="620">
        <v>171</v>
      </c>
      <c r="Z19" s="620">
        <v>648</v>
      </c>
      <c r="AA19" s="620">
        <v>531</v>
      </c>
      <c r="AB19" s="620">
        <v>47</v>
      </c>
      <c r="AC19" s="624">
        <f t="shared" si="21"/>
        <v>42.105263157894733</v>
      </c>
      <c r="AD19" s="620">
        <v>1840</v>
      </c>
      <c r="AE19" s="620">
        <v>1497</v>
      </c>
      <c r="AF19" s="620">
        <v>154</v>
      </c>
      <c r="AG19" s="620">
        <v>866</v>
      </c>
      <c r="AH19" s="620">
        <v>723</v>
      </c>
      <c r="AI19" s="620">
        <v>56</v>
      </c>
      <c r="AJ19" s="624">
        <f t="shared" si="22"/>
        <v>47.065217391304351</v>
      </c>
      <c r="AK19" s="620">
        <v>1757</v>
      </c>
      <c r="AL19" s="620">
        <v>1483</v>
      </c>
      <c r="AM19" s="620">
        <v>96</v>
      </c>
      <c r="AN19" s="620">
        <v>850</v>
      </c>
      <c r="AO19" s="620">
        <v>733</v>
      </c>
      <c r="AP19" s="620">
        <v>30</v>
      </c>
      <c r="AQ19" s="624">
        <f t="shared" si="23"/>
        <v>48.377916903813315</v>
      </c>
      <c r="AR19" s="620">
        <v>1876</v>
      </c>
      <c r="AS19" s="620">
        <v>1549</v>
      </c>
      <c r="AT19" s="620">
        <v>142</v>
      </c>
      <c r="AU19" s="620">
        <v>858</v>
      </c>
      <c r="AV19" s="620">
        <v>733</v>
      </c>
      <c r="AW19" s="620">
        <v>42</v>
      </c>
      <c r="AX19" s="624">
        <f t="shared" si="16"/>
        <v>45.735607675906181</v>
      </c>
      <c r="AY19" s="620">
        <v>2399</v>
      </c>
      <c r="AZ19" s="620">
        <v>1954</v>
      </c>
      <c r="BA19" s="620">
        <v>171</v>
      </c>
      <c r="BB19" s="620">
        <v>1025</v>
      </c>
      <c r="BC19" s="620">
        <v>847</v>
      </c>
      <c r="BD19" s="620">
        <v>49</v>
      </c>
      <c r="BE19" s="624">
        <f t="shared" si="17"/>
        <v>42.726135889954151</v>
      </c>
      <c r="BF19" s="620">
        <v>3202</v>
      </c>
      <c r="BG19" s="620">
        <v>2723</v>
      </c>
      <c r="BH19" s="620">
        <v>220</v>
      </c>
      <c r="BI19" s="620">
        <v>1592</v>
      </c>
      <c r="BJ19" s="620">
        <v>1383</v>
      </c>
      <c r="BK19" s="620">
        <v>78</v>
      </c>
      <c r="BL19" s="624">
        <f t="shared" si="24"/>
        <v>49.718925671455338</v>
      </c>
      <c r="BM19" s="620">
        <v>4916</v>
      </c>
      <c r="BN19" s="620">
        <v>4108</v>
      </c>
      <c r="BO19" s="620">
        <v>329</v>
      </c>
      <c r="BP19" s="620">
        <v>2497</v>
      </c>
      <c r="BQ19" s="620">
        <v>2095</v>
      </c>
      <c r="BR19" s="620">
        <v>127</v>
      </c>
      <c r="BS19" s="624">
        <f t="shared" si="18"/>
        <v>50.793327908869003</v>
      </c>
    </row>
    <row r="20" spans="1:71" ht="18.95" customHeight="1">
      <c r="A20" s="635" t="s">
        <v>149</v>
      </c>
      <c r="B20" s="620">
        <v>91</v>
      </c>
      <c r="C20" s="620">
        <v>85</v>
      </c>
      <c r="D20" s="620">
        <v>6</v>
      </c>
      <c r="E20" s="620">
        <v>31</v>
      </c>
      <c r="F20" s="620">
        <v>31</v>
      </c>
      <c r="G20" s="620">
        <v>0</v>
      </c>
      <c r="H20" s="624">
        <f t="shared" si="19"/>
        <v>34.065934065934066</v>
      </c>
      <c r="I20" s="620">
        <v>143</v>
      </c>
      <c r="J20" s="620">
        <v>116</v>
      </c>
      <c r="K20" s="620">
        <v>27</v>
      </c>
      <c r="L20" s="620">
        <v>79</v>
      </c>
      <c r="M20" s="620">
        <v>70</v>
      </c>
      <c r="N20" s="620">
        <v>9</v>
      </c>
      <c r="O20" s="624">
        <f t="shared" si="2"/>
        <v>55.24475524475524</v>
      </c>
      <c r="P20" s="620">
        <v>72</v>
      </c>
      <c r="Q20" s="620">
        <v>70</v>
      </c>
      <c r="R20" s="620">
        <v>2</v>
      </c>
      <c r="S20" s="620">
        <v>26</v>
      </c>
      <c r="T20" s="620">
        <v>26</v>
      </c>
      <c r="U20" s="620">
        <v>0</v>
      </c>
      <c r="V20" s="624">
        <f t="shared" si="20"/>
        <v>36.111111111111107</v>
      </c>
      <c r="W20" s="620">
        <v>122</v>
      </c>
      <c r="X20" s="620">
        <v>108</v>
      </c>
      <c r="Y20" s="620">
        <v>14</v>
      </c>
      <c r="Z20" s="620">
        <v>52</v>
      </c>
      <c r="AA20" s="620">
        <v>51</v>
      </c>
      <c r="AB20" s="620">
        <v>1</v>
      </c>
      <c r="AC20" s="624">
        <f t="shared" si="21"/>
        <v>42.622950819672127</v>
      </c>
      <c r="AD20" s="620">
        <v>133</v>
      </c>
      <c r="AE20" s="620">
        <v>121</v>
      </c>
      <c r="AF20" s="620">
        <v>12</v>
      </c>
      <c r="AG20" s="620">
        <v>76</v>
      </c>
      <c r="AH20" s="620">
        <v>74</v>
      </c>
      <c r="AI20" s="620">
        <v>2</v>
      </c>
      <c r="AJ20" s="624">
        <f t="shared" si="22"/>
        <v>57.142857142857139</v>
      </c>
      <c r="AK20" s="620">
        <v>223</v>
      </c>
      <c r="AL20" s="620">
        <v>208</v>
      </c>
      <c r="AM20" s="620">
        <v>15</v>
      </c>
      <c r="AN20" s="620">
        <v>85</v>
      </c>
      <c r="AO20" s="620">
        <v>82</v>
      </c>
      <c r="AP20" s="620">
        <v>3</v>
      </c>
      <c r="AQ20" s="624">
        <f t="shared" si="23"/>
        <v>38.116591928251118</v>
      </c>
      <c r="AR20" s="620">
        <v>132</v>
      </c>
      <c r="AS20" s="620">
        <v>121</v>
      </c>
      <c r="AT20" s="620">
        <v>11</v>
      </c>
      <c r="AU20" s="620">
        <v>68</v>
      </c>
      <c r="AV20" s="620">
        <v>62</v>
      </c>
      <c r="AW20" s="620">
        <v>6</v>
      </c>
      <c r="AX20" s="624">
        <f t="shared" si="16"/>
        <v>51.515151515151516</v>
      </c>
      <c r="AY20" s="620">
        <v>86</v>
      </c>
      <c r="AZ20" s="620">
        <v>80</v>
      </c>
      <c r="BA20" s="620">
        <v>6</v>
      </c>
      <c r="BB20" s="620">
        <v>51</v>
      </c>
      <c r="BC20" s="620">
        <v>48</v>
      </c>
      <c r="BD20" s="620">
        <v>3</v>
      </c>
      <c r="BE20" s="624">
        <f t="shared" si="17"/>
        <v>59.302325581395351</v>
      </c>
      <c r="BF20" s="622">
        <v>69</v>
      </c>
      <c r="BG20" s="622">
        <v>57</v>
      </c>
      <c r="BH20" s="622">
        <v>12</v>
      </c>
      <c r="BI20" s="622">
        <v>31</v>
      </c>
      <c r="BJ20" s="622">
        <v>26</v>
      </c>
      <c r="BK20" s="622">
        <v>5</v>
      </c>
      <c r="BL20" s="624">
        <f t="shared" si="24"/>
        <v>44.927536231884055</v>
      </c>
      <c r="BM20" s="622">
        <v>80</v>
      </c>
      <c r="BN20" s="622">
        <v>74</v>
      </c>
      <c r="BO20" s="622">
        <v>6</v>
      </c>
      <c r="BP20" s="622">
        <v>40</v>
      </c>
      <c r="BQ20" s="622">
        <v>40</v>
      </c>
      <c r="BR20" s="622">
        <v>0</v>
      </c>
      <c r="BS20" s="624">
        <f t="shared" si="18"/>
        <v>50</v>
      </c>
    </row>
    <row r="21" spans="1:71" ht="18.95" customHeight="1">
      <c r="A21" s="635" t="s">
        <v>148</v>
      </c>
      <c r="B21" s="620">
        <v>3076</v>
      </c>
      <c r="C21" s="620">
        <v>2890</v>
      </c>
      <c r="D21" s="620">
        <v>186</v>
      </c>
      <c r="E21" s="620">
        <v>1820</v>
      </c>
      <c r="F21" s="620">
        <v>1742</v>
      </c>
      <c r="G21" s="620">
        <v>78</v>
      </c>
      <c r="H21" s="624">
        <f t="shared" si="19"/>
        <v>59.167750325097536</v>
      </c>
      <c r="I21" s="620">
        <v>3047</v>
      </c>
      <c r="J21" s="620">
        <v>2791</v>
      </c>
      <c r="K21" s="620">
        <v>256</v>
      </c>
      <c r="L21" s="620">
        <v>1744</v>
      </c>
      <c r="M21" s="620">
        <v>1626</v>
      </c>
      <c r="N21" s="620">
        <v>118</v>
      </c>
      <c r="O21" s="624">
        <f t="shared" si="2"/>
        <v>57.236626189694782</v>
      </c>
      <c r="P21" s="620">
        <v>3473</v>
      </c>
      <c r="Q21" s="620">
        <v>3184</v>
      </c>
      <c r="R21" s="620">
        <v>289</v>
      </c>
      <c r="S21" s="620">
        <v>1989</v>
      </c>
      <c r="T21" s="620">
        <v>1856</v>
      </c>
      <c r="U21" s="620">
        <v>133</v>
      </c>
      <c r="V21" s="624">
        <f t="shared" si="20"/>
        <v>57.270371436798165</v>
      </c>
      <c r="W21" s="620">
        <v>3918</v>
      </c>
      <c r="X21" s="620">
        <v>3618</v>
      </c>
      <c r="Y21" s="620">
        <v>300</v>
      </c>
      <c r="Z21" s="620">
        <v>2253</v>
      </c>
      <c r="AA21" s="620">
        <v>2135</v>
      </c>
      <c r="AB21" s="620">
        <v>118</v>
      </c>
      <c r="AC21" s="624">
        <f t="shared" si="21"/>
        <v>57.503828483920373</v>
      </c>
      <c r="AD21" s="620">
        <v>4203</v>
      </c>
      <c r="AE21" s="620">
        <v>3852</v>
      </c>
      <c r="AF21" s="620">
        <v>351</v>
      </c>
      <c r="AG21" s="620">
        <v>2180</v>
      </c>
      <c r="AH21" s="620">
        <v>2075</v>
      </c>
      <c r="AI21" s="620">
        <v>105</v>
      </c>
      <c r="AJ21" s="624">
        <f t="shared" si="22"/>
        <v>51.867713537949086</v>
      </c>
      <c r="AK21" s="620">
        <v>3918</v>
      </c>
      <c r="AL21" s="620">
        <v>3491</v>
      </c>
      <c r="AM21" s="620">
        <v>427</v>
      </c>
      <c r="AN21" s="620">
        <v>2101</v>
      </c>
      <c r="AO21" s="620">
        <v>1919</v>
      </c>
      <c r="AP21" s="620">
        <v>182</v>
      </c>
      <c r="AQ21" s="624">
        <f t="shared" si="23"/>
        <v>53.624298111281263</v>
      </c>
      <c r="AR21" s="620">
        <v>3997</v>
      </c>
      <c r="AS21" s="620">
        <v>3638</v>
      </c>
      <c r="AT21" s="620">
        <v>359</v>
      </c>
      <c r="AU21" s="620">
        <v>2057</v>
      </c>
      <c r="AV21" s="620">
        <v>1914</v>
      </c>
      <c r="AW21" s="620">
        <v>143</v>
      </c>
      <c r="AX21" s="624">
        <f t="shared" si="16"/>
        <v>51.463597698273702</v>
      </c>
      <c r="AY21" s="620">
        <v>4600</v>
      </c>
      <c r="AZ21" s="620">
        <v>4043</v>
      </c>
      <c r="BA21" s="620">
        <v>557</v>
      </c>
      <c r="BB21" s="620">
        <v>2201</v>
      </c>
      <c r="BC21" s="620">
        <v>2005</v>
      </c>
      <c r="BD21" s="620">
        <v>196</v>
      </c>
      <c r="BE21" s="624">
        <f t="shared" si="17"/>
        <v>47.847826086956523</v>
      </c>
      <c r="BF21" s="622">
        <v>4795</v>
      </c>
      <c r="BG21" s="622">
        <v>4249</v>
      </c>
      <c r="BH21" s="622">
        <v>546</v>
      </c>
      <c r="BI21" s="622">
        <v>2209</v>
      </c>
      <c r="BJ21" s="622">
        <v>2025</v>
      </c>
      <c r="BK21" s="622">
        <v>184</v>
      </c>
      <c r="BL21" s="624">
        <f t="shared" si="24"/>
        <v>46.06882168925965</v>
      </c>
      <c r="BM21" s="622">
        <v>5461</v>
      </c>
      <c r="BN21" s="622">
        <v>4762</v>
      </c>
      <c r="BO21" s="622">
        <v>699</v>
      </c>
      <c r="BP21" s="622">
        <v>2574</v>
      </c>
      <c r="BQ21" s="622">
        <v>2328</v>
      </c>
      <c r="BR21" s="622">
        <v>246</v>
      </c>
      <c r="BS21" s="624">
        <f t="shared" si="18"/>
        <v>47.134224501007147</v>
      </c>
    </row>
    <row r="22" spans="1:71" ht="18.95" customHeight="1">
      <c r="A22" s="635" t="s">
        <v>147</v>
      </c>
      <c r="B22" s="620">
        <v>1710</v>
      </c>
      <c r="C22" s="620">
        <v>1559</v>
      </c>
      <c r="D22" s="620">
        <v>151</v>
      </c>
      <c r="E22" s="620">
        <v>229</v>
      </c>
      <c r="F22" s="620">
        <v>209</v>
      </c>
      <c r="G22" s="620">
        <v>20</v>
      </c>
      <c r="H22" s="624">
        <f t="shared" si="19"/>
        <v>13.391812865497077</v>
      </c>
      <c r="I22" s="620">
        <v>1690</v>
      </c>
      <c r="J22" s="620">
        <v>1593</v>
      </c>
      <c r="K22" s="620">
        <v>97</v>
      </c>
      <c r="L22" s="620">
        <v>50</v>
      </c>
      <c r="M22" s="620">
        <v>50</v>
      </c>
      <c r="N22" s="620">
        <v>0</v>
      </c>
      <c r="O22" s="624">
        <f t="shared" si="2"/>
        <v>2.9585798816568047</v>
      </c>
      <c r="P22" s="620">
        <v>1173</v>
      </c>
      <c r="Q22" s="620">
        <v>1095</v>
      </c>
      <c r="R22" s="620">
        <v>78</v>
      </c>
      <c r="S22" s="620">
        <v>17</v>
      </c>
      <c r="T22" s="620">
        <v>17</v>
      </c>
      <c r="U22" s="620">
        <v>0</v>
      </c>
      <c r="V22" s="624">
        <f t="shared" si="20"/>
        <v>1.4492753623188406</v>
      </c>
      <c r="W22" s="620">
        <v>1584</v>
      </c>
      <c r="X22" s="620">
        <v>1520</v>
      </c>
      <c r="Y22" s="620">
        <v>64</v>
      </c>
      <c r="Z22" s="620">
        <v>64</v>
      </c>
      <c r="AA22" s="620">
        <v>64</v>
      </c>
      <c r="AB22" s="620">
        <v>0</v>
      </c>
      <c r="AC22" s="624">
        <f t="shared" si="21"/>
        <v>4.0404040404040407</v>
      </c>
      <c r="AD22" s="620">
        <v>1559</v>
      </c>
      <c r="AE22" s="620">
        <v>1428</v>
      </c>
      <c r="AF22" s="620">
        <v>131</v>
      </c>
      <c r="AG22" s="620">
        <v>726</v>
      </c>
      <c r="AH22" s="620">
        <v>645</v>
      </c>
      <c r="AI22" s="620">
        <v>81</v>
      </c>
      <c r="AJ22" s="624">
        <f t="shared" si="22"/>
        <v>46.568313021167413</v>
      </c>
      <c r="AK22" s="620">
        <v>4276</v>
      </c>
      <c r="AL22" s="620">
        <v>3833</v>
      </c>
      <c r="AM22" s="620">
        <v>443</v>
      </c>
      <c r="AN22" s="620">
        <v>3403</v>
      </c>
      <c r="AO22" s="620">
        <v>3044</v>
      </c>
      <c r="AP22" s="620">
        <v>359</v>
      </c>
      <c r="AQ22" s="624">
        <f t="shared" si="23"/>
        <v>79.58372310570627</v>
      </c>
      <c r="AR22" s="620">
        <v>6666</v>
      </c>
      <c r="AS22" s="620">
        <v>5992</v>
      </c>
      <c r="AT22" s="620">
        <v>674</v>
      </c>
      <c r="AU22" s="620">
        <v>5792</v>
      </c>
      <c r="AV22" s="620">
        <v>5199</v>
      </c>
      <c r="AW22" s="620">
        <v>593</v>
      </c>
      <c r="AX22" s="624">
        <f t="shared" si="16"/>
        <v>86.888688868886888</v>
      </c>
      <c r="AY22" s="620">
        <v>2969</v>
      </c>
      <c r="AZ22" s="620">
        <v>2645</v>
      </c>
      <c r="BA22" s="620">
        <v>324</v>
      </c>
      <c r="BB22" s="620">
        <v>1620</v>
      </c>
      <c r="BC22" s="620">
        <v>1463</v>
      </c>
      <c r="BD22" s="620">
        <v>157</v>
      </c>
      <c r="BE22" s="624">
        <f t="shared" si="17"/>
        <v>54.56382620410912</v>
      </c>
      <c r="BF22" s="622">
        <v>1859</v>
      </c>
      <c r="BG22" s="622">
        <v>1657</v>
      </c>
      <c r="BH22" s="622">
        <v>195</v>
      </c>
      <c r="BI22" s="622">
        <v>869</v>
      </c>
      <c r="BJ22" s="622">
        <v>800</v>
      </c>
      <c r="BK22" s="622">
        <v>66</v>
      </c>
      <c r="BL22" s="624">
        <f t="shared" si="24"/>
        <v>46.745562130177518</v>
      </c>
      <c r="BM22" s="622">
        <v>1633</v>
      </c>
      <c r="BN22" s="622">
        <v>1511</v>
      </c>
      <c r="BO22" s="622">
        <v>121</v>
      </c>
      <c r="BP22" s="622">
        <v>743</v>
      </c>
      <c r="BQ22" s="622">
        <v>701</v>
      </c>
      <c r="BR22" s="622">
        <v>42</v>
      </c>
      <c r="BS22" s="624">
        <f t="shared" si="18"/>
        <v>45.499081445192893</v>
      </c>
    </row>
    <row r="23" spans="1:71" ht="18.95" customHeight="1">
      <c r="A23" s="635" t="s">
        <v>172</v>
      </c>
      <c r="B23" s="620">
        <v>24</v>
      </c>
      <c r="C23" s="620">
        <v>17</v>
      </c>
      <c r="D23" s="620">
        <v>7</v>
      </c>
      <c r="E23" s="620">
        <v>4</v>
      </c>
      <c r="F23" s="620">
        <v>3</v>
      </c>
      <c r="G23" s="620">
        <v>1</v>
      </c>
      <c r="H23" s="624">
        <f t="shared" si="19"/>
        <v>16.666666666666664</v>
      </c>
      <c r="I23" s="620">
        <v>44</v>
      </c>
      <c r="J23" s="620">
        <v>29</v>
      </c>
      <c r="K23" s="620">
        <v>15</v>
      </c>
      <c r="L23" s="620">
        <v>7</v>
      </c>
      <c r="M23" s="620">
        <v>5</v>
      </c>
      <c r="N23" s="620">
        <v>2</v>
      </c>
      <c r="O23" s="624">
        <f t="shared" si="2"/>
        <v>15.909090909090908</v>
      </c>
      <c r="P23" s="620">
        <v>56</v>
      </c>
      <c r="Q23" s="620">
        <v>35</v>
      </c>
      <c r="R23" s="620">
        <v>20</v>
      </c>
      <c r="S23" s="620">
        <v>9</v>
      </c>
      <c r="T23" s="620">
        <v>8</v>
      </c>
      <c r="U23" s="620">
        <v>1</v>
      </c>
      <c r="V23" s="624">
        <f t="shared" si="20"/>
        <v>16.071428571428573</v>
      </c>
      <c r="W23" s="620">
        <v>40</v>
      </c>
      <c r="X23" s="620">
        <v>26</v>
      </c>
      <c r="Y23" s="620">
        <v>10</v>
      </c>
      <c r="Z23" s="620">
        <v>2</v>
      </c>
      <c r="AA23" s="620">
        <v>1</v>
      </c>
      <c r="AB23" s="620">
        <v>0</v>
      </c>
      <c r="AC23" s="624">
        <f t="shared" si="21"/>
        <v>5</v>
      </c>
      <c r="AD23" s="620">
        <v>12</v>
      </c>
      <c r="AE23" s="620">
        <v>10</v>
      </c>
      <c r="AF23" s="620">
        <v>2</v>
      </c>
      <c r="AG23" s="620">
        <v>1</v>
      </c>
      <c r="AH23" s="620">
        <v>1</v>
      </c>
      <c r="AI23" s="620">
        <v>0</v>
      </c>
      <c r="AJ23" s="624">
        <f t="shared" si="22"/>
        <v>8.3333333333333321</v>
      </c>
      <c r="AK23" s="620">
        <v>58</v>
      </c>
      <c r="AL23" s="620">
        <v>32</v>
      </c>
      <c r="AM23" s="620">
        <v>26</v>
      </c>
      <c r="AN23" s="620">
        <v>6</v>
      </c>
      <c r="AO23" s="620">
        <v>2</v>
      </c>
      <c r="AP23" s="620">
        <v>4</v>
      </c>
      <c r="AQ23" s="624">
        <f t="shared" si="23"/>
        <v>10.344827586206897</v>
      </c>
      <c r="AR23" s="620">
        <v>26</v>
      </c>
      <c r="AS23" s="620">
        <v>14</v>
      </c>
      <c r="AT23" s="620">
        <v>12</v>
      </c>
      <c r="AU23" s="620">
        <v>3</v>
      </c>
      <c r="AV23" s="620">
        <v>2</v>
      </c>
      <c r="AW23" s="620">
        <v>1</v>
      </c>
      <c r="AX23" s="624">
        <f t="shared" si="16"/>
        <v>11.538461538461538</v>
      </c>
      <c r="AY23" s="620">
        <v>53</v>
      </c>
      <c r="AZ23" s="620">
        <v>35</v>
      </c>
      <c r="BA23" s="620">
        <v>17</v>
      </c>
      <c r="BB23" s="620">
        <v>37</v>
      </c>
      <c r="BC23" s="620">
        <v>28</v>
      </c>
      <c r="BD23" s="620">
        <v>8</v>
      </c>
      <c r="BE23" s="624">
        <f t="shared" si="17"/>
        <v>69.811320754716974</v>
      </c>
      <c r="BF23" s="622">
        <v>35</v>
      </c>
      <c r="BG23" s="622">
        <v>29</v>
      </c>
      <c r="BH23" s="622">
        <v>6</v>
      </c>
      <c r="BI23" s="622">
        <v>5</v>
      </c>
      <c r="BJ23" s="622">
        <v>4</v>
      </c>
      <c r="BK23" s="622">
        <v>1</v>
      </c>
      <c r="BL23" s="624">
        <f t="shared" si="24"/>
        <v>14.285714285714285</v>
      </c>
      <c r="BM23" s="622">
        <v>23</v>
      </c>
      <c r="BN23" s="622">
        <v>15</v>
      </c>
      <c r="BO23" s="622">
        <v>7</v>
      </c>
      <c r="BP23" s="622">
        <v>10</v>
      </c>
      <c r="BQ23" s="622">
        <v>7</v>
      </c>
      <c r="BR23" s="622">
        <v>3</v>
      </c>
      <c r="BS23" s="624">
        <f t="shared" si="18"/>
        <v>43.478260869565219</v>
      </c>
    </row>
    <row r="24" spans="1:71" ht="18.95" customHeight="1">
      <c r="A24" s="635" t="s">
        <v>141</v>
      </c>
      <c r="B24" s="620">
        <v>279</v>
      </c>
      <c r="C24" s="620">
        <v>192</v>
      </c>
      <c r="D24" s="620">
        <v>81</v>
      </c>
      <c r="E24" s="620">
        <v>116</v>
      </c>
      <c r="F24" s="620">
        <v>83</v>
      </c>
      <c r="G24" s="620">
        <v>33</v>
      </c>
      <c r="H24" s="624">
        <f t="shared" si="19"/>
        <v>41.577060931899638</v>
      </c>
      <c r="I24" s="620">
        <v>394</v>
      </c>
      <c r="J24" s="620">
        <v>248</v>
      </c>
      <c r="K24" s="620">
        <v>144</v>
      </c>
      <c r="L24" s="620">
        <v>165</v>
      </c>
      <c r="M24" s="620">
        <v>92</v>
      </c>
      <c r="N24" s="620">
        <v>73</v>
      </c>
      <c r="O24" s="624">
        <f t="shared" si="2"/>
        <v>41.878172588832484</v>
      </c>
      <c r="P24" s="620">
        <v>395</v>
      </c>
      <c r="Q24" s="620">
        <v>230</v>
      </c>
      <c r="R24" s="620">
        <v>164</v>
      </c>
      <c r="S24" s="620">
        <v>139</v>
      </c>
      <c r="T24" s="620">
        <v>70</v>
      </c>
      <c r="U24" s="620">
        <v>68</v>
      </c>
      <c r="V24" s="624">
        <f t="shared" si="20"/>
        <v>35.189873417721515</v>
      </c>
      <c r="W24" s="620">
        <v>359</v>
      </c>
      <c r="X24" s="620">
        <v>227</v>
      </c>
      <c r="Y24" s="620">
        <v>131</v>
      </c>
      <c r="Z24" s="620">
        <v>134</v>
      </c>
      <c r="AA24" s="620">
        <v>87</v>
      </c>
      <c r="AB24" s="620">
        <v>47</v>
      </c>
      <c r="AC24" s="624">
        <f t="shared" si="21"/>
        <v>37.325905292479113</v>
      </c>
      <c r="AD24" s="620">
        <v>189</v>
      </c>
      <c r="AE24" s="620">
        <v>108</v>
      </c>
      <c r="AF24" s="620">
        <v>79</v>
      </c>
      <c r="AG24" s="620">
        <v>79</v>
      </c>
      <c r="AH24" s="620">
        <v>40</v>
      </c>
      <c r="AI24" s="620">
        <v>39</v>
      </c>
      <c r="AJ24" s="624">
        <f t="shared" si="22"/>
        <v>41.798941798941797</v>
      </c>
      <c r="AK24" s="620">
        <v>301</v>
      </c>
      <c r="AL24" s="620">
        <v>182</v>
      </c>
      <c r="AM24" s="620">
        <v>118</v>
      </c>
      <c r="AN24" s="620">
        <v>92</v>
      </c>
      <c r="AO24" s="620">
        <v>72</v>
      </c>
      <c r="AP24" s="620">
        <v>20</v>
      </c>
      <c r="AQ24" s="624">
        <f t="shared" si="23"/>
        <v>30.564784053156146</v>
      </c>
      <c r="AR24" s="620">
        <v>127</v>
      </c>
      <c r="AS24" s="620">
        <v>92</v>
      </c>
      <c r="AT24" s="620">
        <v>34</v>
      </c>
      <c r="AU24" s="620">
        <v>67</v>
      </c>
      <c r="AV24" s="620">
        <v>52</v>
      </c>
      <c r="AW24" s="620">
        <v>15</v>
      </c>
      <c r="AX24" s="624">
        <f t="shared" si="16"/>
        <v>52.755905511811022</v>
      </c>
      <c r="AY24" s="620">
        <v>269</v>
      </c>
      <c r="AZ24" s="620">
        <v>158</v>
      </c>
      <c r="BA24" s="620">
        <v>111</v>
      </c>
      <c r="BB24" s="620">
        <v>163</v>
      </c>
      <c r="BC24" s="620">
        <v>93</v>
      </c>
      <c r="BD24" s="620">
        <v>70</v>
      </c>
      <c r="BE24" s="624">
        <f t="shared" si="17"/>
        <v>60.594795539033456</v>
      </c>
      <c r="BF24" s="620">
        <v>235</v>
      </c>
      <c r="BG24" s="620">
        <v>164</v>
      </c>
      <c r="BH24" s="620">
        <v>70</v>
      </c>
      <c r="BI24" s="620">
        <v>132</v>
      </c>
      <c r="BJ24" s="620">
        <v>97</v>
      </c>
      <c r="BK24" s="620">
        <v>35</v>
      </c>
      <c r="BL24" s="624">
        <f t="shared" si="24"/>
        <v>56.170212765957451</v>
      </c>
      <c r="BM24" s="620">
        <v>303</v>
      </c>
      <c r="BN24" s="620">
        <v>218</v>
      </c>
      <c r="BO24" s="620">
        <v>84</v>
      </c>
      <c r="BP24" s="620">
        <v>128</v>
      </c>
      <c r="BQ24" s="620">
        <v>94</v>
      </c>
      <c r="BR24" s="620">
        <v>34</v>
      </c>
      <c r="BS24" s="624">
        <f t="shared" si="18"/>
        <v>42.244224422442244</v>
      </c>
    </row>
    <row r="25" spans="1:71" ht="18.95" customHeight="1">
      <c r="A25" s="635" t="s">
        <v>155</v>
      </c>
      <c r="B25" s="620">
        <v>396</v>
      </c>
      <c r="C25" s="620">
        <v>262</v>
      </c>
      <c r="D25" s="620">
        <v>134</v>
      </c>
      <c r="E25" s="620">
        <v>210</v>
      </c>
      <c r="F25" s="620">
        <v>142</v>
      </c>
      <c r="G25" s="620">
        <v>68</v>
      </c>
      <c r="H25" s="624">
        <f t="shared" si="19"/>
        <v>53.030303030303031</v>
      </c>
      <c r="I25" s="620">
        <v>337</v>
      </c>
      <c r="J25" s="620">
        <v>239</v>
      </c>
      <c r="K25" s="620">
        <v>91</v>
      </c>
      <c r="L25" s="620">
        <v>146</v>
      </c>
      <c r="M25" s="620">
        <v>102</v>
      </c>
      <c r="N25" s="620">
        <v>44</v>
      </c>
      <c r="O25" s="624">
        <f t="shared" si="2"/>
        <v>43.323442136498521</v>
      </c>
      <c r="P25" s="620">
        <v>476</v>
      </c>
      <c r="Q25" s="620">
        <v>306</v>
      </c>
      <c r="R25" s="620">
        <v>166</v>
      </c>
      <c r="S25" s="620">
        <v>236</v>
      </c>
      <c r="T25" s="620">
        <v>151</v>
      </c>
      <c r="U25" s="620">
        <v>85</v>
      </c>
      <c r="V25" s="624">
        <f t="shared" si="20"/>
        <v>49.579831932773111</v>
      </c>
      <c r="W25" s="620">
        <v>538</v>
      </c>
      <c r="X25" s="620">
        <v>349</v>
      </c>
      <c r="Y25" s="620">
        <v>188</v>
      </c>
      <c r="Z25" s="620">
        <v>238</v>
      </c>
      <c r="AA25" s="620">
        <v>160</v>
      </c>
      <c r="AB25" s="620">
        <v>78</v>
      </c>
      <c r="AC25" s="624">
        <f t="shared" si="21"/>
        <v>44.237918215613384</v>
      </c>
      <c r="AD25" s="620">
        <v>545</v>
      </c>
      <c r="AE25" s="620">
        <v>363</v>
      </c>
      <c r="AF25" s="620">
        <v>181</v>
      </c>
      <c r="AG25" s="620">
        <v>238</v>
      </c>
      <c r="AH25" s="620">
        <v>145</v>
      </c>
      <c r="AI25" s="620">
        <v>93</v>
      </c>
      <c r="AJ25" s="624">
        <f t="shared" si="22"/>
        <v>43.669724770642205</v>
      </c>
      <c r="AK25" s="620">
        <v>1011</v>
      </c>
      <c r="AL25" s="620">
        <v>673</v>
      </c>
      <c r="AM25" s="620">
        <v>337</v>
      </c>
      <c r="AN25" s="620">
        <v>277</v>
      </c>
      <c r="AO25" s="620">
        <v>172</v>
      </c>
      <c r="AP25" s="620">
        <v>105</v>
      </c>
      <c r="AQ25" s="624">
        <f t="shared" si="23"/>
        <v>27.398615232443124</v>
      </c>
      <c r="AR25" s="620">
        <v>1381</v>
      </c>
      <c r="AS25" s="620">
        <v>938</v>
      </c>
      <c r="AT25" s="620">
        <v>442</v>
      </c>
      <c r="AU25" s="620">
        <v>511</v>
      </c>
      <c r="AV25" s="620">
        <v>366</v>
      </c>
      <c r="AW25" s="620">
        <v>145</v>
      </c>
      <c r="AX25" s="624">
        <f t="shared" si="16"/>
        <v>37.002172338884861</v>
      </c>
      <c r="AY25" s="620">
        <v>1277</v>
      </c>
      <c r="AZ25" s="620">
        <v>877</v>
      </c>
      <c r="BA25" s="620">
        <v>398</v>
      </c>
      <c r="BB25" s="620">
        <v>538</v>
      </c>
      <c r="BC25" s="620">
        <v>385</v>
      </c>
      <c r="BD25" s="620">
        <v>153</v>
      </c>
      <c r="BE25" s="624">
        <f t="shared" si="17"/>
        <v>42.129992169146433</v>
      </c>
      <c r="BF25" s="622">
        <v>735</v>
      </c>
      <c r="BG25" s="622">
        <v>524</v>
      </c>
      <c r="BH25" s="622">
        <v>210</v>
      </c>
      <c r="BI25" s="622">
        <v>272</v>
      </c>
      <c r="BJ25" s="622">
        <v>205</v>
      </c>
      <c r="BK25" s="622">
        <v>67</v>
      </c>
      <c r="BL25" s="624">
        <f t="shared" si="24"/>
        <v>37.006802721088434</v>
      </c>
      <c r="BM25" s="622">
        <v>1062</v>
      </c>
      <c r="BN25" s="622">
        <v>726</v>
      </c>
      <c r="BO25" s="622">
        <v>335</v>
      </c>
      <c r="BP25" s="622">
        <v>445</v>
      </c>
      <c r="BQ25" s="622">
        <v>298</v>
      </c>
      <c r="BR25" s="622">
        <v>147</v>
      </c>
      <c r="BS25" s="624">
        <f t="shared" si="18"/>
        <v>41.902071563088512</v>
      </c>
    </row>
    <row r="26" spans="1:71" ht="18.95" customHeight="1">
      <c r="A26" s="635" t="s">
        <v>157</v>
      </c>
      <c r="B26" s="620">
        <v>809</v>
      </c>
      <c r="C26" s="620">
        <v>616</v>
      </c>
      <c r="D26" s="620">
        <v>191</v>
      </c>
      <c r="E26" s="620">
        <v>378</v>
      </c>
      <c r="F26" s="620">
        <v>303</v>
      </c>
      <c r="G26" s="620">
        <v>75</v>
      </c>
      <c r="H26" s="624">
        <f t="shared" si="19"/>
        <v>46.72435105067985</v>
      </c>
      <c r="I26" s="620">
        <v>860</v>
      </c>
      <c r="J26" s="620">
        <v>534</v>
      </c>
      <c r="K26" s="620">
        <v>324</v>
      </c>
      <c r="L26" s="620">
        <v>395</v>
      </c>
      <c r="M26" s="620">
        <v>270</v>
      </c>
      <c r="N26" s="620">
        <v>125</v>
      </c>
      <c r="O26" s="624">
        <f t="shared" si="2"/>
        <v>45.930232558139537</v>
      </c>
      <c r="P26" s="620">
        <v>954</v>
      </c>
      <c r="Q26" s="620">
        <v>651</v>
      </c>
      <c r="R26" s="620">
        <v>299</v>
      </c>
      <c r="S26" s="620">
        <v>526</v>
      </c>
      <c r="T26" s="620">
        <v>369</v>
      </c>
      <c r="U26" s="620">
        <v>157</v>
      </c>
      <c r="V26" s="624">
        <f t="shared" si="20"/>
        <v>55.136268343815509</v>
      </c>
      <c r="W26" s="620">
        <v>967</v>
      </c>
      <c r="X26" s="620">
        <v>698</v>
      </c>
      <c r="Y26" s="620">
        <v>268</v>
      </c>
      <c r="Z26" s="620">
        <v>391</v>
      </c>
      <c r="AA26" s="620">
        <v>286</v>
      </c>
      <c r="AB26" s="620">
        <v>105</v>
      </c>
      <c r="AC26" s="624">
        <f t="shared" si="21"/>
        <v>40.434332988624611</v>
      </c>
      <c r="AD26" s="620">
        <v>877</v>
      </c>
      <c r="AE26" s="620">
        <v>621</v>
      </c>
      <c r="AF26" s="620">
        <v>252</v>
      </c>
      <c r="AG26" s="620">
        <v>338</v>
      </c>
      <c r="AH26" s="620">
        <v>222</v>
      </c>
      <c r="AI26" s="620">
        <v>116</v>
      </c>
      <c r="AJ26" s="624">
        <f t="shared" si="22"/>
        <v>38.54047890535918</v>
      </c>
      <c r="AK26" s="620">
        <v>917</v>
      </c>
      <c r="AL26" s="620">
        <v>655</v>
      </c>
      <c r="AM26" s="620">
        <v>261</v>
      </c>
      <c r="AN26" s="620">
        <v>369</v>
      </c>
      <c r="AO26" s="620">
        <v>286</v>
      </c>
      <c r="AP26" s="620">
        <v>83</v>
      </c>
      <c r="AQ26" s="624">
        <f t="shared" si="23"/>
        <v>40.239912758996724</v>
      </c>
      <c r="AR26" s="620">
        <v>666</v>
      </c>
      <c r="AS26" s="620">
        <v>484</v>
      </c>
      <c r="AT26" s="620">
        <v>178</v>
      </c>
      <c r="AU26" s="620">
        <v>284</v>
      </c>
      <c r="AV26" s="620">
        <v>210</v>
      </c>
      <c r="AW26" s="620">
        <v>74</v>
      </c>
      <c r="AX26" s="624">
        <f t="shared" si="16"/>
        <v>42.642642642642642</v>
      </c>
      <c r="AY26" s="620">
        <v>915</v>
      </c>
      <c r="AZ26" s="620">
        <v>646</v>
      </c>
      <c r="BA26" s="620">
        <v>263</v>
      </c>
      <c r="BB26" s="620">
        <v>338</v>
      </c>
      <c r="BC26" s="620">
        <v>252</v>
      </c>
      <c r="BD26" s="620">
        <v>86</v>
      </c>
      <c r="BE26" s="624">
        <f t="shared" si="17"/>
        <v>36.939890710382514</v>
      </c>
      <c r="BF26" s="620">
        <v>781</v>
      </c>
      <c r="BG26" s="620">
        <v>580</v>
      </c>
      <c r="BH26" s="620">
        <v>201</v>
      </c>
      <c r="BI26" s="620">
        <v>260</v>
      </c>
      <c r="BJ26" s="620">
        <v>171</v>
      </c>
      <c r="BK26" s="620">
        <v>89</v>
      </c>
      <c r="BL26" s="624">
        <f t="shared" si="24"/>
        <v>33.29065300896287</v>
      </c>
      <c r="BM26" s="620">
        <v>1105</v>
      </c>
      <c r="BN26" s="620">
        <v>755</v>
      </c>
      <c r="BO26" s="620">
        <v>350</v>
      </c>
      <c r="BP26" s="620">
        <v>438</v>
      </c>
      <c r="BQ26" s="620">
        <v>290</v>
      </c>
      <c r="BR26" s="620">
        <v>148</v>
      </c>
      <c r="BS26" s="624">
        <f t="shared" si="18"/>
        <v>39.638009049773757</v>
      </c>
    </row>
    <row r="27" spans="1:71" ht="18.95" customHeight="1">
      <c r="A27" s="635" t="s">
        <v>159</v>
      </c>
      <c r="B27" s="620">
        <v>1183</v>
      </c>
      <c r="C27" s="620">
        <v>707</v>
      </c>
      <c r="D27" s="620">
        <v>473</v>
      </c>
      <c r="E27" s="620">
        <v>598</v>
      </c>
      <c r="F27" s="620">
        <v>337</v>
      </c>
      <c r="G27" s="620">
        <v>260</v>
      </c>
      <c r="H27" s="624">
        <f t="shared" si="19"/>
        <v>50.549450549450547</v>
      </c>
      <c r="I27" s="620">
        <v>1103</v>
      </c>
      <c r="J27" s="620">
        <v>673</v>
      </c>
      <c r="K27" s="620">
        <v>420</v>
      </c>
      <c r="L27" s="620">
        <v>461</v>
      </c>
      <c r="M27" s="620">
        <v>284</v>
      </c>
      <c r="N27" s="620">
        <v>175</v>
      </c>
      <c r="O27" s="624">
        <f t="shared" si="2"/>
        <v>41.795104261106076</v>
      </c>
      <c r="P27" s="620">
        <v>1309</v>
      </c>
      <c r="Q27" s="620">
        <v>799</v>
      </c>
      <c r="R27" s="620">
        <v>505</v>
      </c>
      <c r="S27" s="620">
        <v>562</v>
      </c>
      <c r="T27" s="620">
        <v>365</v>
      </c>
      <c r="U27" s="620">
        <v>194</v>
      </c>
      <c r="V27" s="624">
        <f t="shared" si="20"/>
        <v>42.933537051184111</v>
      </c>
      <c r="W27" s="620">
        <v>2404</v>
      </c>
      <c r="X27" s="620">
        <v>1494</v>
      </c>
      <c r="Y27" s="620">
        <v>882</v>
      </c>
      <c r="Z27" s="620">
        <v>1199</v>
      </c>
      <c r="AA27" s="620">
        <v>736</v>
      </c>
      <c r="AB27" s="620">
        <v>447</v>
      </c>
      <c r="AC27" s="624">
        <f t="shared" si="21"/>
        <v>49.875207986688849</v>
      </c>
      <c r="AD27" s="620">
        <v>1977</v>
      </c>
      <c r="AE27" s="620">
        <v>1260</v>
      </c>
      <c r="AF27" s="620">
        <v>687</v>
      </c>
      <c r="AG27" s="620">
        <v>726</v>
      </c>
      <c r="AH27" s="620">
        <v>453</v>
      </c>
      <c r="AI27" s="620">
        <v>260</v>
      </c>
      <c r="AJ27" s="624">
        <f t="shared" si="22"/>
        <v>36.722306525037936</v>
      </c>
      <c r="AK27" s="620">
        <v>2507</v>
      </c>
      <c r="AL27" s="620">
        <v>1516</v>
      </c>
      <c r="AM27" s="620">
        <v>967</v>
      </c>
      <c r="AN27" s="620">
        <v>980</v>
      </c>
      <c r="AO27" s="620">
        <v>626</v>
      </c>
      <c r="AP27" s="620">
        <v>351</v>
      </c>
      <c r="AQ27" s="624">
        <f t="shared" si="23"/>
        <v>39.090546469884323</v>
      </c>
      <c r="AR27" s="620">
        <v>3159</v>
      </c>
      <c r="AS27" s="620">
        <v>1983</v>
      </c>
      <c r="AT27" s="620">
        <v>1120</v>
      </c>
      <c r="AU27" s="620">
        <v>1075</v>
      </c>
      <c r="AV27" s="620">
        <v>634</v>
      </c>
      <c r="AW27" s="620">
        <v>413</v>
      </c>
      <c r="AX27" s="624">
        <f t="shared" si="16"/>
        <v>34.029756251978476</v>
      </c>
      <c r="AY27" s="620">
        <v>4772</v>
      </c>
      <c r="AZ27" s="620">
        <v>2982</v>
      </c>
      <c r="BA27" s="620">
        <v>1720</v>
      </c>
      <c r="BB27" s="620">
        <v>1883</v>
      </c>
      <c r="BC27" s="620">
        <v>1161</v>
      </c>
      <c r="BD27" s="620">
        <v>702</v>
      </c>
      <c r="BE27" s="624">
        <f t="shared" si="17"/>
        <v>39.459346186085497</v>
      </c>
      <c r="BF27" s="622">
        <v>3818</v>
      </c>
      <c r="BG27" s="622">
        <v>2320</v>
      </c>
      <c r="BH27" s="622">
        <v>1453</v>
      </c>
      <c r="BI27" s="622">
        <v>1225</v>
      </c>
      <c r="BJ27" s="622">
        <v>799</v>
      </c>
      <c r="BK27" s="622">
        <v>410</v>
      </c>
      <c r="BL27" s="624">
        <f t="shared" si="24"/>
        <v>32.084861183865897</v>
      </c>
      <c r="BM27" s="622">
        <v>2951</v>
      </c>
      <c r="BN27" s="622">
        <v>1819</v>
      </c>
      <c r="BO27" s="622">
        <v>1081</v>
      </c>
      <c r="BP27" s="622">
        <v>1137</v>
      </c>
      <c r="BQ27" s="622">
        <v>720</v>
      </c>
      <c r="BR27" s="622">
        <v>395</v>
      </c>
      <c r="BS27" s="624">
        <f t="shared" si="18"/>
        <v>38.529312097594037</v>
      </c>
    </row>
    <row r="28" spans="1:71" ht="18.95" customHeight="1">
      <c r="A28" s="635" t="s">
        <v>152</v>
      </c>
      <c r="B28" s="620">
        <v>287</v>
      </c>
      <c r="C28" s="620">
        <v>183</v>
      </c>
      <c r="D28" s="620">
        <v>103</v>
      </c>
      <c r="E28" s="620">
        <v>136</v>
      </c>
      <c r="F28" s="620">
        <v>90</v>
      </c>
      <c r="G28" s="620">
        <v>46</v>
      </c>
      <c r="H28" s="624">
        <f t="shared" si="19"/>
        <v>47.386759581881535</v>
      </c>
      <c r="I28" s="620">
        <v>329</v>
      </c>
      <c r="J28" s="620">
        <v>221</v>
      </c>
      <c r="K28" s="620">
        <v>108</v>
      </c>
      <c r="L28" s="620">
        <v>161</v>
      </c>
      <c r="M28" s="620">
        <v>114</v>
      </c>
      <c r="N28" s="620">
        <v>47</v>
      </c>
      <c r="O28" s="624">
        <f t="shared" si="2"/>
        <v>48.936170212765958</v>
      </c>
      <c r="P28" s="620">
        <v>239</v>
      </c>
      <c r="Q28" s="620">
        <v>162</v>
      </c>
      <c r="R28" s="620">
        <v>77</v>
      </c>
      <c r="S28" s="620">
        <v>109</v>
      </c>
      <c r="T28" s="620">
        <v>76</v>
      </c>
      <c r="U28" s="620">
        <v>33</v>
      </c>
      <c r="V28" s="624">
        <f t="shared" si="20"/>
        <v>45.60669456066946</v>
      </c>
      <c r="W28" s="620">
        <v>178</v>
      </c>
      <c r="X28" s="620">
        <v>120</v>
      </c>
      <c r="Y28" s="620">
        <v>57</v>
      </c>
      <c r="Z28" s="620">
        <v>67</v>
      </c>
      <c r="AA28" s="620">
        <v>46</v>
      </c>
      <c r="AB28" s="620">
        <v>21</v>
      </c>
      <c r="AC28" s="624">
        <f t="shared" si="21"/>
        <v>37.640449438202246</v>
      </c>
      <c r="AD28" s="620">
        <v>169</v>
      </c>
      <c r="AE28" s="620">
        <v>104</v>
      </c>
      <c r="AF28" s="620">
        <v>64</v>
      </c>
      <c r="AG28" s="620">
        <v>75</v>
      </c>
      <c r="AH28" s="620">
        <v>43</v>
      </c>
      <c r="AI28" s="620">
        <v>32</v>
      </c>
      <c r="AJ28" s="624">
        <f t="shared" si="22"/>
        <v>44.378698224852073</v>
      </c>
      <c r="AK28" s="620">
        <v>339</v>
      </c>
      <c r="AL28" s="620">
        <v>222</v>
      </c>
      <c r="AM28" s="620">
        <v>116</v>
      </c>
      <c r="AN28" s="620">
        <v>174</v>
      </c>
      <c r="AO28" s="620">
        <v>121</v>
      </c>
      <c r="AP28" s="620">
        <v>53</v>
      </c>
      <c r="AQ28" s="624">
        <f t="shared" si="23"/>
        <v>51.327433628318587</v>
      </c>
      <c r="AR28" s="620">
        <v>225</v>
      </c>
      <c r="AS28" s="620">
        <v>155</v>
      </c>
      <c r="AT28" s="620">
        <v>66</v>
      </c>
      <c r="AU28" s="620">
        <v>122</v>
      </c>
      <c r="AV28" s="620">
        <v>97</v>
      </c>
      <c r="AW28" s="620">
        <v>25</v>
      </c>
      <c r="AX28" s="624">
        <f t="shared" si="16"/>
        <v>54.222222222222229</v>
      </c>
      <c r="AY28" s="620">
        <v>237</v>
      </c>
      <c r="AZ28" s="620">
        <v>157</v>
      </c>
      <c r="BA28" s="620">
        <v>80</v>
      </c>
      <c r="BB28" s="620">
        <v>113</v>
      </c>
      <c r="BC28" s="620">
        <v>73</v>
      </c>
      <c r="BD28" s="620">
        <v>40</v>
      </c>
      <c r="BE28" s="624">
        <f t="shared" si="17"/>
        <v>47.679324894514771</v>
      </c>
      <c r="BF28" s="622">
        <v>233</v>
      </c>
      <c r="BG28" s="622">
        <v>172</v>
      </c>
      <c r="BH28" s="622">
        <v>60</v>
      </c>
      <c r="BI28" s="622">
        <v>99</v>
      </c>
      <c r="BJ28" s="622">
        <v>77</v>
      </c>
      <c r="BK28" s="622">
        <v>22</v>
      </c>
      <c r="BL28" s="624">
        <f t="shared" si="24"/>
        <v>42.489270386266092</v>
      </c>
      <c r="BM28" s="622">
        <v>215</v>
      </c>
      <c r="BN28" s="622">
        <v>133</v>
      </c>
      <c r="BO28" s="622">
        <v>82</v>
      </c>
      <c r="BP28" s="622">
        <v>75</v>
      </c>
      <c r="BQ28" s="622">
        <v>47</v>
      </c>
      <c r="BR28" s="622">
        <v>28</v>
      </c>
      <c r="BS28" s="624">
        <f t="shared" si="18"/>
        <v>34.883720930232556</v>
      </c>
    </row>
    <row r="29" spans="1:71" ht="18.95" customHeight="1">
      <c r="A29" s="635" t="s">
        <v>193</v>
      </c>
      <c r="B29" s="620">
        <v>41</v>
      </c>
      <c r="C29" s="620">
        <v>27</v>
      </c>
      <c r="D29" s="620">
        <v>14</v>
      </c>
      <c r="E29" s="620">
        <v>11</v>
      </c>
      <c r="F29" s="620">
        <v>9</v>
      </c>
      <c r="G29" s="620">
        <v>2</v>
      </c>
      <c r="H29" s="624">
        <f t="shared" si="19"/>
        <v>26.829268292682929</v>
      </c>
      <c r="I29" s="620">
        <v>50</v>
      </c>
      <c r="J29" s="620">
        <v>39</v>
      </c>
      <c r="K29" s="620">
        <v>11</v>
      </c>
      <c r="L29" s="620">
        <v>14</v>
      </c>
      <c r="M29" s="620">
        <v>11</v>
      </c>
      <c r="N29" s="620">
        <v>3</v>
      </c>
      <c r="O29" s="624">
        <f t="shared" si="2"/>
        <v>28.000000000000004</v>
      </c>
      <c r="P29" s="620">
        <v>59</v>
      </c>
      <c r="Q29" s="620">
        <v>40</v>
      </c>
      <c r="R29" s="620">
        <v>19</v>
      </c>
      <c r="S29" s="620">
        <v>12</v>
      </c>
      <c r="T29" s="620">
        <v>8</v>
      </c>
      <c r="U29" s="620">
        <v>4</v>
      </c>
      <c r="V29" s="624">
        <f t="shared" si="20"/>
        <v>20.33898305084746</v>
      </c>
      <c r="W29" s="620">
        <v>39</v>
      </c>
      <c r="X29" s="620">
        <v>32</v>
      </c>
      <c r="Y29" s="620">
        <v>7</v>
      </c>
      <c r="Z29" s="620">
        <v>9</v>
      </c>
      <c r="AA29" s="620">
        <v>7</v>
      </c>
      <c r="AB29" s="620">
        <v>2</v>
      </c>
      <c r="AC29" s="624">
        <f t="shared" si="21"/>
        <v>23.076923076923077</v>
      </c>
      <c r="AD29" s="620">
        <v>43</v>
      </c>
      <c r="AE29" s="620">
        <v>28</v>
      </c>
      <c r="AF29" s="620">
        <v>15</v>
      </c>
      <c r="AG29" s="620">
        <v>3</v>
      </c>
      <c r="AH29" s="620">
        <v>2</v>
      </c>
      <c r="AI29" s="620">
        <v>1</v>
      </c>
      <c r="AJ29" s="624">
        <f t="shared" si="22"/>
        <v>6.9767441860465116</v>
      </c>
      <c r="AK29" s="620">
        <v>41</v>
      </c>
      <c r="AL29" s="620">
        <v>31</v>
      </c>
      <c r="AM29" s="620">
        <v>10</v>
      </c>
      <c r="AN29" s="620">
        <v>10</v>
      </c>
      <c r="AO29" s="620">
        <v>7</v>
      </c>
      <c r="AP29" s="620">
        <v>3</v>
      </c>
      <c r="AQ29" s="624">
        <f t="shared" si="23"/>
        <v>24.390243902439025</v>
      </c>
      <c r="AR29" s="620">
        <v>50</v>
      </c>
      <c r="AS29" s="620">
        <v>41</v>
      </c>
      <c r="AT29" s="620">
        <v>9</v>
      </c>
      <c r="AU29" s="620">
        <v>14</v>
      </c>
      <c r="AV29" s="620">
        <v>12</v>
      </c>
      <c r="AW29" s="620">
        <v>2</v>
      </c>
      <c r="AX29" s="624">
        <f t="shared" si="16"/>
        <v>28.000000000000004</v>
      </c>
      <c r="AY29" s="620">
        <v>41</v>
      </c>
      <c r="AZ29" s="620">
        <v>33</v>
      </c>
      <c r="BA29" s="620">
        <v>8</v>
      </c>
      <c r="BB29" s="620">
        <v>12</v>
      </c>
      <c r="BC29" s="620">
        <v>11</v>
      </c>
      <c r="BD29" s="620">
        <v>1</v>
      </c>
      <c r="BE29" s="624">
        <f t="shared" si="17"/>
        <v>29.268292682926827</v>
      </c>
      <c r="BF29" s="622">
        <v>34</v>
      </c>
      <c r="BG29" s="622">
        <v>30</v>
      </c>
      <c r="BH29" s="622">
        <v>4</v>
      </c>
      <c r="BI29" s="622">
        <v>9</v>
      </c>
      <c r="BJ29" s="622">
        <v>8</v>
      </c>
      <c r="BK29" s="622">
        <v>1</v>
      </c>
      <c r="BL29" s="624">
        <f t="shared" si="24"/>
        <v>26.47058823529412</v>
      </c>
      <c r="BM29" s="622">
        <v>50</v>
      </c>
      <c r="BN29" s="622">
        <v>39</v>
      </c>
      <c r="BO29" s="622">
        <v>11</v>
      </c>
      <c r="BP29" s="622">
        <v>17</v>
      </c>
      <c r="BQ29" s="622">
        <v>16</v>
      </c>
      <c r="BR29" s="622">
        <v>1</v>
      </c>
      <c r="BS29" s="624">
        <f t="shared" si="18"/>
        <v>34</v>
      </c>
    </row>
    <row r="30" spans="1:71" ht="18.95" customHeight="1">
      <c r="A30" s="635" t="s">
        <v>370</v>
      </c>
      <c r="B30" s="620">
        <v>9</v>
      </c>
      <c r="C30" s="620">
        <v>9</v>
      </c>
      <c r="D30" s="620">
        <v>0</v>
      </c>
      <c r="E30" s="620">
        <v>8</v>
      </c>
      <c r="F30" s="620">
        <v>8</v>
      </c>
      <c r="G30" s="620">
        <v>0</v>
      </c>
      <c r="H30" s="624">
        <f t="shared" si="19"/>
        <v>88.888888888888886</v>
      </c>
      <c r="I30" s="620">
        <v>12</v>
      </c>
      <c r="J30" s="620">
        <v>7</v>
      </c>
      <c r="K30" s="620">
        <v>5</v>
      </c>
      <c r="L30" s="620">
        <v>4</v>
      </c>
      <c r="M30" s="620">
        <v>3</v>
      </c>
      <c r="N30" s="620">
        <v>1</v>
      </c>
      <c r="O30" s="624">
        <f t="shared" si="2"/>
        <v>33.333333333333329</v>
      </c>
      <c r="P30" s="620">
        <v>3</v>
      </c>
      <c r="Q30" s="620">
        <v>3</v>
      </c>
      <c r="R30" s="620">
        <v>0</v>
      </c>
      <c r="S30" s="620">
        <v>3</v>
      </c>
      <c r="T30" s="620">
        <v>3</v>
      </c>
      <c r="U30" s="620">
        <v>0</v>
      </c>
      <c r="V30" s="624">
        <f t="shared" si="20"/>
        <v>100</v>
      </c>
      <c r="W30" s="620">
        <v>9</v>
      </c>
      <c r="X30" s="620">
        <v>5</v>
      </c>
      <c r="Y30" s="620">
        <v>4</v>
      </c>
      <c r="Z30" s="620">
        <v>4</v>
      </c>
      <c r="AA30" s="620">
        <v>3</v>
      </c>
      <c r="AB30" s="620">
        <v>1</v>
      </c>
      <c r="AC30" s="624">
        <f t="shared" si="21"/>
        <v>44.444444444444443</v>
      </c>
      <c r="AD30" s="620">
        <v>20</v>
      </c>
      <c r="AE30" s="620">
        <v>14</v>
      </c>
      <c r="AF30" s="620">
        <v>6</v>
      </c>
      <c r="AG30" s="620">
        <v>7</v>
      </c>
      <c r="AH30" s="620">
        <v>6</v>
      </c>
      <c r="AI30" s="620">
        <v>1</v>
      </c>
      <c r="AJ30" s="624">
        <f t="shared" si="22"/>
        <v>35</v>
      </c>
      <c r="AK30" s="620">
        <v>5</v>
      </c>
      <c r="AL30" s="620">
        <v>3</v>
      </c>
      <c r="AM30" s="620">
        <v>2</v>
      </c>
      <c r="AN30" s="620">
        <v>2</v>
      </c>
      <c r="AO30" s="620">
        <v>1</v>
      </c>
      <c r="AP30" s="620">
        <v>1</v>
      </c>
      <c r="AQ30" s="624">
        <f t="shared" si="23"/>
        <v>40</v>
      </c>
      <c r="AR30" s="620">
        <v>21</v>
      </c>
      <c r="AS30" s="620">
        <v>15</v>
      </c>
      <c r="AT30" s="620">
        <v>6</v>
      </c>
      <c r="AU30" s="620">
        <v>14</v>
      </c>
      <c r="AV30" s="620">
        <v>11</v>
      </c>
      <c r="AW30" s="620">
        <v>3</v>
      </c>
      <c r="AX30" s="624">
        <f t="shared" si="16"/>
        <v>66.666666666666657</v>
      </c>
      <c r="AY30" s="620">
        <v>18</v>
      </c>
      <c r="AZ30" s="620">
        <v>15</v>
      </c>
      <c r="BA30" s="620">
        <v>3</v>
      </c>
      <c r="BB30" s="620">
        <v>11</v>
      </c>
      <c r="BC30" s="620">
        <v>10</v>
      </c>
      <c r="BD30" s="620">
        <v>1</v>
      </c>
      <c r="BE30" s="624">
        <f t="shared" si="17"/>
        <v>61.111111111111114</v>
      </c>
      <c r="BF30" s="620">
        <v>20</v>
      </c>
      <c r="BG30" s="620">
        <v>16</v>
      </c>
      <c r="BH30" s="620">
        <v>4</v>
      </c>
      <c r="BI30" s="620">
        <v>15</v>
      </c>
      <c r="BJ30" s="620">
        <v>12</v>
      </c>
      <c r="BK30" s="620">
        <v>3</v>
      </c>
      <c r="BL30" s="624">
        <f t="shared" si="24"/>
        <v>75</v>
      </c>
      <c r="BM30" s="620">
        <v>15</v>
      </c>
      <c r="BN30" s="620">
        <v>11</v>
      </c>
      <c r="BO30" s="620">
        <v>4</v>
      </c>
      <c r="BP30" s="620">
        <v>5</v>
      </c>
      <c r="BQ30" s="620">
        <v>3</v>
      </c>
      <c r="BR30" s="620">
        <v>2</v>
      </c>
      <c r="BS30" s="624">
        <f t="shared" si="18"/>
        <v>33.333333333333329</v>
      </c>
    </row>
    <row r="31" spans="1:71" ht="18.95" customHeight="1">
      <c r="A31" s="635" t="s">
        <v>160</v>
      </c>
      <c r="B31" s="620">
        <v>469</v>
      </c>
      <c r="C31" s="620">
        <v>407</v>
      </c>
      <c r="D31" s="620">
        <v>59</v>
      </c>
      <c r="E31" s="620">
        <v>125</v>
      </c>
      <c r="F31" s="620">
        <v>105</v>
      </c>
      <c r="G31" s="620">
        <v>20</v>
      </c>
      <c r="H31" s="624">
        <f t="shared" si="19"/>
        <v>26.652452025586353</v>
      </c>
      <c r="I31" s="620">
        <v>378</v>
      </c>
      <c r="J31" s="620">
        <v>326</v>
      </c>
      <c r="K31" s="620">
        <v>45</v>
      </c>
      <c r="L31" s="620">
        <v>103</v>
      </c>
      <c r="M31" s="620">
        <v>85</v>
      </c>
      <c r="N31" s="620">
        <v>14</v>
      </c>
      <c r="O31" s="624">
        <f t="shared" si="2"/>
        <v>27.24867724867725</v>
      </c>
      <c r="P31" s="620">
        <v>474</v>
      </c>
      <c r="Q31" s="620">
        <v>372</v>
      </c>
      <c r="R31" s="620">
        <v>99</v>
      </c>
      <c r="S31" s="620">
        <v>158</v>
      </c>
      <c r="T31" s="620">
        <v>138</v>
      </c>
      <c r="U31" s="620">
        <v>20</v>
      </c>
      <c r="V31" s="624">
        <f t="shared" si="20"/>
        <v>33.333333333333329</v>
      </c>
      <c r="W31" s="620">
        <v>448</v>
      </c>
      <c r="X31" s="620">
        <v>369</v>
      </c>
      <c r="Y31" s="620">
        <v>74</v>
      </c>
      <c r="Z31" s="620">
        <v>208</v>
      </c>
      <c r="AA31" s="620">
        <v>164</v>
      </c>
      <c r="AB31" s="620">
        <v>42</v>
      </c>
      <c r="AC31" s="624">
        <f t="shared" si="21"/>
        <v>46.428571428571431</v>
      </c>
      <c r="AD31" s="620">
        <v>409</v>
      </c>
      <c r="AE31" s="620">
        <v>341</v>
      </c>
      <c r="AF31" s="620">
        <v>66</v>
      </c>
      <c r="AG31" s="620">
        <v>163</v>
      </c>
      <c r="AH31" s="620">
        <v>142</v>
      </c>
      <c r="AI31" s="620">
        <v>19</v>
      </c>
      <c r="AJ31" s="624">
        <f t="shared" si="22"/>
        <v>39.853300733496333</v>
      </c>
      <c r="AK31" s="620">
        <v>417</v>
      </c>
      <c r="AL31" s="620">
        <v>344</v>
      </c>
      <c r="AM31" s="620">
        <v>63</v>
      </c>
      <c r="AN31" s="620">
        <v>181</v>
      </c>
      <c r="AO31" s="620">
        <v>153</v>
      </c>
      <c r="AP31" s="620">
        <v>27</v>
      </c>
      <c r="AQ31" s="624">
        <f t="shared" si="23"/>
        <v>43.405275779376502</v>
      </c>
      <c r="AR31" s="620">
        <v>390</v>
      </c>
      <c r="AS31" s="620">
        <v>343</v>
      </c>
      <c r="AT31" s="620">
        <v>42</v>
      </c>
      <c r="AU31" s="620">
        <v>163</v>
      </c>
      <c r="AV31" s="620">
        <v>142</v>
      </c>
      <c r="AW31" s="620">
        <v>18</v>
      </c>
      <c r="AX31" s="624">
        <f t="shared" si="16"/>
        <v>41.794871794871796</v>
      </c>
      <c r="AY31" s="620">
        <v>297</v>
      </c>
      <c r="AZ31" s="620">
        <v>262</v>
      </c>
      <c r="BA31" s="620">
        <v>33</v>
      </c>
      <c r="BB31" s="620">
        <v>89</v>
      </c>
      <c r="BC31" s="620">
        <v>83</v>
      </c>
      <c r="BD31" s="620">
        <v>5</v>
      </c>
      <c r="BE31" s="624">
        <f t="shared" si="17"/>
        <v>29.966329966329969</v>
      </c>
      <c r="BF31" s="622">
        <v>283</v>
      </c>
      <c r="BG31" s="622">
        <v>249</v>
      </c>
      <c r="BH31" s="622">
        <v>31</v>
      </c>
      <c r="BI31" s="622">
        <v>90</v>
      </c>
      <c r="BJ31" s="622">
        <v>78</v>
      </c>
      <c r="BK31" s="622">
        <v>10</v>
      </c>
      <c r="BL31" s="624">
        <f t="shared" si="24"/>
        <v>31.802120141342755</v>
      </c>
      <c r="BM31" s="622">
        <v>290</v>
      </c>
      <c r="BN31" s="622">
        <v>261</v>
      </c>
      <c r="BO31" s="622">
        <v>28</v>
      </c>
      <c r="BP31" s="622">
        <v>96</v>
      </c>
      <c r="BQ31" s="622">
        <v>85</v>
      </c>
      <c r="BR31" s="622">
        <v>11</v>
      </c>
      <c r="BS31" s="624">
        <f t="shared" si="18"/>
        <v>33.103448275862071</v>
      </c>
    </row>
    <row r="32" spans="1:71" ht="18.95" customHeight="1">
      <c r="A32" s="635" t="s">
        <v>151</v>
      </c>
      <c r="B32" s="620">
        <v>28</v>
      </c>
      <c r="C32" s="620">
        <v>16</v>
      </c>
      <c r="D32" s="620">
        <v>1</v>
      </c>
      <c r="E32" s="620">
        <v>17</v>
      </c>
      <c r="F32" s="620">
        <v>10</v>
      </c>
      <c r="G32" s="620">
        <v>0</v>
      </c>
      <c r="H32" s="624">
        <f t="shared" si="19"/>
        <v>60.714285714285708</v>
      </c>
      <c r="I32" s="620">
        <v>81</v>
      </c>
      <c r="J32" s="620">
        <v>49</v>
      </c>
      <c r="K32" s="620">
        <v>4</v>
      </c>
      <c r="L32" s="620">
        <v>35</v>
      </c>
      <c r="M32" s="620">
        <v>13</v>
      </c>
      <c r="N32" s="620">
        <v>1</v>
      </c>
      <c r="O32" s="624">
        <f t="shared" si="2"/>
        <v>43.209876543209873</v>
      </c>
      <c r="P32" s="620">
        <v>125</v>
      </c>
      <c r="Q32" s="620">
        <v>61</v>
      </c>
      <c r="R32" s="620">
        <v>15</v>
      </c>
      <c r="S32" s="620">
        <v>38</v>
      </c>
      <c r="T32" s="620">
        <v>20</v>
      </c>
      <c r="U32" s="620">
        <v>5</v>
      </c>
      <c r="V32" s="624">
        <f t="shared" si="20"/>
        <v>30.4</v>
      </c>
      <c r="W32" s="620">
        <v>126</v>
      </c>
      <c r="X32" s="620">
        <v>68</v>
      </c>
      <c r="Y32" s="620">
        <v>14</v>
      </c>
      <c r="Z32" s="620">
        <v>49</v>
      </c>
      <c r="AA32" s="620">
        <v>24</v>
      </c>
      <c r="AB32" s="620">
        <v>5</v>
      </c>
      <c r="AC32" s="624">
        <f t="shared" si="21"/>
        <v>38.888888888888893</v>
      </c>
      <c r="AD32" s="620">
        <v>158</v>
      </c>
      <c r="AE32" s="620">
        <v>93</v>
      </c>
      <c r="AF32" s="620">
        <v>14</v>
      </c>
      <c r="AG32" s="620">
        <v>89</v>
      </c>
      <c r="AH32" s="620">
        <v>55</v>
      </c>
      <c r="AI32" s="620">
        <v>5</v>
      </c>
      <c r="AJ32" s="624">
        <f t="shared" si="22"/>
        <v>56.329113924050631</v>
      </c>
      <c r="AK32" s="620">
        <v>115</v>
      </c>
      <c r="AL32" s="620">
        <v>62</v>
      </c>
      <c r="AM32" s="620">
        <v>17</v>
      </c>
      <c r="AN32" s="620">
        <v>56</v>
      </c>
      <c r="AO32" s="620">
        <v>33</v>
      </c>
      <c r="AP32" s="620">
        <v>6</v>
      </c>
      <c r="AQ32" s="624">
        <f t="shared" si="23"/>
        <v>48.695652173913047</v>
      </c>
      <c r="AR32" s="620">
        <v>129</v>
      </c>
      <c r="AS32" s="620">
        <v>67</v>
      </c>
      <c r="AT32" s="620">
        <v>17</v>
      </c>
      <c r="AU32" s="620">
        <v>69</v>
      </c>
      <c r="AV32" s="620">
        <v>38</v>
      </c>
      <c r="AW32" s="620">
        <v>6</v>
      </c>
      <c r="AX32" s="624">
        <f t="shared" si="16"/>
        <v>53.488372093023251</v>
      </c>
      <c r="AY32" s="620">
        <v>81</v>
      </c>
      <c r="AZ32" s="620">
        <v>38</v>
      </c>
      <c r="BA32" s="620">
        <v>14</v>
      </c>
      <c r="BB32" s="620">
        <v>41</v>
      </c>
      <c r="BC32" s="620">
        <v>20</v>
      </c>
      <c r="BD32" s="620">
        <v>9</v>
      </c>
      <c r="BE32" s="624">
        <f t="shared" si="17"/>
        <v>50.617283950617285</v>
      </c>
      <c r="BF32" s="620">
        <v>147</v>
      </c>
      <c r="BG32" s="620">
        <v>80</v>
      </c>
      <c r="BH32" s="620">
        <v>14</v>
      </c>
      <c r="BI32" s="620">
        <v>64</v>
      </c>
      <c r="BJ32" s="620">
        <v>35</v>
      </c>
      <c r="BK32" s="620">
        <v>5</v>
      </c>
      <c r="BL32" s="624">
        <f t="shared" si="24"/>
        <v>43.537414965986393</v>
      </c>
      <c r="BM32" s="620">
        <v>159</v>
      </c>
      <c r="BN32" s="620">
        <v>85</v>
      </c>
      <c r="BO32" s="620">
        <v>15</v>
      </c>
      <c r="BP32" s="620">
        <v>49</v>
      </c>
      <c r="BQ32" s="620">
        <v>27</v>
      </c>
      <c r="BR32" s="620">
        <v>3</v>
      </c>
      <c r="BS32" s="624">
        <f t="shared" si="18"/>
        <v>30.817610062893081</v>
      </c>
    </row>
    <row r="33" spans="1:71" ht="18.95" customHeight="1">
      <c r="A33" s="635" t="s">
        <v>154</v>
      </c>
      <c r="B33" s="620">
        <v>211</v>
      </c>
      <c r="C33" s="620">
        <v>160</v>
      </c>
      <c r="D33" s="620">
        <v>51</v>
      </c>
      <c r="E33" s="620">
        <v>70</v>
      </c>
      <c r="F33" s="620">
        <v>64</v>
      </c>
      <c r="G33" s="620">
        <v>6</v>
      </c>
      <c r="H33" s="624">
        <f t="shared" si="19"/>
        <v>33.175355450236964</v>
      </c>
      <c r="I33" s="620">
        <v>199</v>
      </c>
      <c r="J33" s="620">
        <v>130</v>
      </c>
      <c r="K33" s="620">
        <v>69</v>
      </c>
      <c r="L33" s="620">
        <v>94</v>
      </c>
      <c r="M33" s="620">
        <v>56</v>
      </c>
      <c r="N33" s="620">
        <v>38</v>
      </c>
      <c r="O33" s="624">
        <f t="shared" si="2"/>
        <v>47.236180904522612</v>
      </c>
      <c r="P33" s="620">
        <v>254</v>
      </c>
      <c r="Q33" s="620">
        <v>163</v>
      </c>
      <c r="R33" s="620">
        <v>91</v>
      </c>
      <c r="S33" s="620">
        <v>119</v>
      </c>
      <c r="T33" s="620">
        <v>78</v>
      </c>
      <c r="U33" s="620">
        <v>41</v>
      </c>
      <c r="V33" s="624">
        <f t="shared" si="20"/>
        <v>46.8503937007874</v>
      </c>
      <c r="W33" s="620">
        <v>211</v>
      </c>
      <c r="X33" s="620">
        <v>156</v>
      </c>
      <c r="Y33" s="620">
        <v>55</v>
      </c>
      <c r="Z33" s="620">
        <v>82</v>
      </c>
      <c r="AA33" s="620">
        <v>69</v>
      </c>
      <c r="AB33" s="620">
        <v>13</v>
      </c>
      <c r="AC33" s="624">
        <f t="shared" si="21"/>
        <v>38.862559241706165</v>
      </c>
      <c r="AD33" s="620">
        <v>213</v>
      </c>
      <c r="AE33" s="620">
        <v>141</v>
      </c>
      <c r="AF33" s="620">
        <v>72</v>
      </c>
      <c r="AG33" s="620">
        <v>68</v>
      </c>
      <c r="AH33" s="620">
        <v>56</v>
      </c>
      <c r="AI33" s="620">
        <v>12</v>
      </c>
      <c r="AJ33" s="624">
        <f t="shared" si="22"/>
        <v>31.92488262910798</v>
      </c>
      <c r="AK33" s="620">
        <v>184</v>
      </c>
      <c r="AL33" s="620">
        <v>122</v>
      </c>
      <c r="AM33" s="620">
        <v>62</v>
      </c>
      <c r="AN33" s="620">
        <v>62</v>
      </c>
      <c r="AO33" s="620">
        <v>47</v>
      </c>
      <c r="AP33" s="620">
        <v>15</v>
      </c>
      <c r="AQ33" s="624">
        <f t="shared" si="23"/>
        <v>33.695652173913047</v>
      </c>
      <c r="AR33" s="620">
        <v>222</v>
      </c>
      <c r="AS33" s="620">
        <v>158</v>
      </c>
      <c r="AT33" s="620">
        <v>63</v>
      </c>
      <c r="AU33" s="620">
        <v>96</v>
      </c>
      <c r="AV33" s="620">
        <v>65</v>
      </c>
      <c r="AW33" s="620">
        <v>31</v>
      </c>
      <c r="AX33" s="624">
        <f t="shared" si="16"/>
        <v>43.243243243243242</v>
      </c>
      <c r="AY33" s="620">
        <v>260</v>
      </c>
      <c r="AZ33" s="620">
        <v>160</v>
      </c>
      <c r="BA33" s="620">
        <v>99</v>
      </c>
      <c r="BB33" s="620">
        <v>77</v>
      </c>
      <c r="BC33" s="620">
        <v>51</v>
      </c>
      <c r="BD33" s="620">
        <v>26</v>
      </c>
      <c r="BE33" s="624">
        <f t="shared" si="17"/>
        <v>29.615384615384617</v>
      </c>
      <c r="BF33" s="622">
        <v>216</v>
      </c>
      <c r="BG33" s="622">
        <v>109</v>
      </c>
      <c r="BH33" s="622">
        <v>107</v>
      </c>
      <c r="BI33" s="622">
        <v>84</v>
      </c>
      <c r="BJ33" s="622">
        <v>47</v>
      </c>
      <c r="BK33" s="622">
        <v>37</v>
      </c>
      <c r="BL33" s="624">
        <f t="shared" si="24"/>
        <v>38.888888888888893</v>
      </c>
      <c r="BM33" s="622">
        <v>180</v>
      </c>
      <c r="BN33" s="622">
        <v>113</v>
      </c>
      <c r="BO33" s="622">
        <v>66</v>
      </c>
      <c r="BP33" s="622">
        <v>54</v>
      </c>
      <c r="BQ33" s="622">
        <v>31</v>
      </c>
      <c r="BR33" s="622">
        <v>23</v>
      </c>
      <c r="BS33" s="624">
        <f t="shared" si="18"/>
        <v>30</v>
      </c>
    </row>
    <row r="34" spans="1:71" ht="18.95" customHeight="1">
      <c r="A34" s="652" t="s">
        <v>192</v>
      </c>
      <c r="B34" s="655">
        <v>0</v>
      </c>
      <c r="C34" s="655">
        <v>0</v>
      </c>
      <c r="D34" s="655">
        <v>0</v>
      </c>
      <c r="E34" s="655">
        <v>0</v>
      </c>
      <c r="F34" s="655">
        <v>0</v>
      </c>
      <c r="G34" s="655">
        <v>0</v>
      </c>
      <c r="H34" s="655">
        <v>0</v>
      </c>
      <c r="I34" s="655">
        <v>52</v>
      </c>
      <c r="J34" s="655">
        <v>38</v>
      </c>
      <c r="K34" s="655">
        <v>9</v>
      </c>
      <c r="L34" s="655">
        <v>11</v>
      </c>
      <c r="M34" s="655">
        <v>7</v>
      </c>
      <c r="N34" s="655">
        <v>3</v>
      </c>
      <c r="O34" s="661">
        <f t="shared" si="2"/>
        <v>21.153846153846153</v>
      </c>
      <c r="P34" s="655">
        <v>153</v>
      </c>
      <c r="Q34" s="655">
        <v>101</v>
      </c>
      <c r="R34" s="655">
        <v>29</v>
      </c>
      <c r="S34" s="655">
        <v>34</v>
      </c>
      <c r="T34" s="655">
        <v>22</v>
      </c>
      <c r="U34" s="655">
        <v>6</v>
      </c>
      <c r="V34" s="661">
        <f t="shared" si="20"/>
        <v>22.222222222222221</v>
      </c>
      <c r="W34" s="655">
        <v>312</v>
      </c>
      <c r="X34" s="655">
        <v>231</v>
      </c>
      <c r="Y34" s="655">
        <v>43</v>
      </c>
      <c r="Z34" s="655">
        <v>93</v>
      </c>
      <c r="AA34" s="655">
        <v>75</v>
      </c>
      <c r="AB34" s="655">
        <v>8</v>
      </c>
      <c r="AC34" s="661">
        <f t="shared" si="21"/>
        <v>29.807692307692307</v>
      </c>
      <c r="AD34" s="655">
        <v>264</v>
      </c>
      <c r="AE34" s="655">
        <v>206</v>
      </c>
      <c r="AF34" s="655">
        <v>34</v>
      </c>
      <c r="AG34" s="655">
        <v>68</v>
      </c>
      <c r="AH34" s="655">
        <v>59</v>
      </c>
      <c r="AI34" s="655">
        <v>4</v>
      </c>
      <c r="AJ34" s="661">
        <f t="shared" si="22"/>
        <v>25.757575757575758</v>
      </c>
      <c r="AK34" s="655">
        <v>305</v>
      </c>
      <c r="AL34" s="655">
        <v>213</v>
      </c>
      <c r="AM34" s="655">
        <v>59</v>
      </c>
      <c r="AN34" s="655">
        <v>84</v>
      </c>
      <c r="AO34" s="655">
        <v>65</v>
      </c>
      <c r="AP34" s="655">
        <v>10</v>
      </c>
      <c r="AQ34" s="661">
        <f t="shared" si="23"/>
        <v>27.540983606557379</v>
      </c>
      <c r="AR34" s="655">
        <v>317</v>
      </c>
      <c r="AS34" s="655">
        <v>229</v>
      </c>
      <c r="AT34" s="655">
        <v>64</v>
      </c>
      <c r="AU34" s="655">
        <v>78</v>
      </c>
      <c r="AV34" s="655">
        <v>61</v>
      </c>
      <c r="AW34" s="655">
        <v>13</v>
      </c>
      <c r="AX34" s="661">
        <f t="shared" si="16"/>
        <v>24.605678233438486</v>
      </c>
      <c r="AY34" s="655">
        <v>352</v>
      </c>
      <c r="AZ34" s="655">
        <v>233</v>
      </c>
      <c r="BA34" s="655">
        <v>87</v>
      </c>
      <c r="BB34" s="655">
        <v>82</v>
      </c>
      <c r="BC34" s="655">
        <v>62</v>
      </c>
      <c r="BD34" s="655">
        <v>11</v>
      </c>
      <c r="BE34" s="661">
        <f t="shared" si="17"/>
        <v>23.295454545454543</v>
      </c>
      <c r="BF34" s="655">
        <v>320</v>
      </c>
      <c r="BG34" s="655">
        <v>208</v>
      </c>
      <c r="BH34" s="655">
        <v>86</v>
      </c>
      <c r="BI34" s="655">
        <v>81</v>
      </c>
      <c r="BJ34" s="655">
        <v>56</v>
      </c>
      <c r="BK34" s="655">
        <v>16</v>
      </c>
      <c r="BL34" s="661">
        <f t="shared" si="24"/>
        <v>25.3125</v>
      </c>
      <c r="BM34" s="655">
        <v>393</v>
      </c>
      <c r="BN34" s="655">
        <v>257</v>
      </c>
      <c r="BO34" s="655">
        <v>97</v>
      </c>
      <c r="BP34" s="655">
        <v>102</v>
      </c>
      <c r="BQ34" s="655">
        <v>74</v>
      </c>
      <c r="BR34" s="655">
        <v>20</v>
      </c>
      <c r="BS34" s="661">
        <f t="shared" si="18"/>
        <v>25.954198473282442</v>
      </c>
    </row>
    <row r="35" spans="1:71" ht="18.95" customHeight="1">
      <c r="A35" s="635" t="s">
        <v>153</v>
      </c>
      <c r="B35" s="620">
        <v>45</v>
      </c>
      <c r="C35" s="620">
        <v>42</v>
      </c>
      <c r="D35" s="620">
        <v>3</v>
      </c>
      <c r="E35" s="620">
        <v>13</v>
      </c>
      <c r="F35" s="620">
        <v>13</v>
      </c>
      <c r="G35" s="620">
        <v>0</v>
      </c>
      <c r="H35" s="624">
        <f t="shared" ref="H35:H50" si="25">E35/B35*100</f>
        <v>28.888888888888886</v>
      </c>
      <c r="I35" s="620">
        <v>37</v>
      </c>
      <c r="J35" s="620">
        <v>34</v>
      </c>
      <c r="K35" s="620">
        <v>3</v>
      </c>
      <c r="L35" s="620">
        <v>11</v>
      </c>
      <c r="M35" s="620">
        <v>10</v>
      </c>
      <c r="N35" s="620">
        <v>1</v>
      </c>
      <c r="O35" s="624">
        <f t="shared" si="2"/>
        <v>29.72972972972973</v>
      </c>
      <c r="P35" s="620">
        <v>81</v>
      </c>
      <c r="Q35" s="620">
        <v>74</v>
      </c>
      <c r="R35" s="620">
        <v>7</v>
      </c>
      <c r="S35" s="620">
        <v>38</v>
      </c>
      <c r="T35" s="620">
        <v>34</v>
      </c>
      <c r="U35" s="620">
        <v>4</v>
      </c>
      <c r="V35" s="624">
        <f t="shared" si="20"/>
        <v>46.913580246913575</v>
      </c>
      <c r="W35" s="620">
        <v>97</v>
      </c>
      <c r="X35" s="620">
        <v>90</v>
      </c>
      <c r="Y35" s="620">
        <v>7</v>
      </c>
      <c r="Z35" s="620">
        <v>39</v>
      </c>
      <c r="AA35" s="620">
        <v>36</v>
      </c>
      <c r="AB35" s="620">
        <v>3</v>
      </c>
      <c r="AC35" s="624">
        <f t="shared" si="21"/>
        <v>40.206185567010309</v>
      </c>
      <c r="AD35" s="620">
        <v>106</v>
      </c>
      <c r="AE35" s="620">
        <v>91</v>
      </c>
      <c r="AF35" s="620">
        <v>15</v>
      </c>
      <c r="AG35" s="620">
        <v>49</v>
      </c>
      <c r="AH35" s="620">
        <v>45</v>
      </c>
      <c r="AI35" s="620">
        <v>4</v>
      </c>
      <c r="AJ35" s="624">
        <f t="shared" si="22"/>
        <v>46.226415094339622</v>
      </c>
      <c r="AK35" s="620">
        <v>115</v>
      </c>
      <c r="AL35" s="620">
        <v>107</v>
      </c>
      <c r="AM35" s="620">
        <v>8</v>
      </c>
      <c r="AN35" s="620">
        <v>62</v>
      </c>
      <c r="AO35" s="620">
        <v>59</v>
      </c>
      <c r="AP35" s="620">
        <v>3</v>
      </c>
      <c r="AQ35" s="624">
        <f t="shared" si="23"/>
        <v>53.913043478260867</v>
      </c>
      <c r="AR35" s="620">
        <v>77</v>
      </c>
      <c r="AS35" s="620">
        <v>72</v>
      </c>
      <c r="AT35" s="620">
        <v>5</v>
      </c>
      <c r="AU35" s="620">
        <v>37</v>
      </c>
      <c r="AV35" s="620">
        <v>33</v>
      </c>
      <c r="AW35" s="620">
        <v>4</v>
      </c>
      <c r="AX35" s="624">
        <f t="shared" si="16"/>
        <v>48.051948051948052</v>
      </c>
      <c r="AY35" s="620">
        <v>62</v>
      </c>
      <c r="AZ35" s="620">
        <v>56</v>
      </c>
      <c r="BA35" s="620">
        <v>6</v>
      </c>
      <c r="BB35" s="620">
        <v>22</v>
      </c>
      <c r="BC35" s="620">
        <v>21</v>
      </c>
      <c r="BD35" s="620">
        <v>1</v>
      </c>
      <c r="BE35" s="624">
        <f t="shared" si="17"/>
        <v>35.483870967741936</v>
      </c>
      <c r="BF35" s="620">
        <v>35</v>
      </c>
      <c r="BG35" s="620">
        <v>31</v>
      </c>
      <c r="BH35" s="620">
        <v>4</v>
      </c>
      <c r="BI35" s="620">
        <v>14</v>
      </c>
      <c r="BJ35" s="620">
        <v>13</v>
      </c>
      <c r="BK35" s="620">
        <v>1</v>
      </c>
      <c r="BL35" s="624">
        <f t="shared" si="24"/>
        <v>40</v>
      </c>
      <c r="BM35" s="620">
        <v>39</v>
      </c>
      <c r="BN35" s="620">
        <v>32</v>
      </c>
      <c r="BO35" s="620">
        <v>7</v>
      </c>
      <c r="BP35" s="620">
        <v>10</v>
      </c>
      <c r="BQ35" s="620">
        <v>10</v>
      </c>
      <c r="BR35" s="620">
        <v>0</v>
      </c>
      <c r="BS35" s="624">
        <f t="shared" si="18"/>
        <v>25.641025641025639</v>
      </c>
    </row>
    <row r="36" spans="1:71" ht="18.95" customHeight="1">
      <c r="A36" s="635" t="s">
        <v>167</v>
      </c>
      <c r="B36" s="620">
        <v>1810</v>
      </c>
      <c r="C36" s="620">
        <v>899</v>
      </c>
      <c r="D36" s="620">
        <v>180</v>
      </c>
      <c r="E36" s="620">
        <v>714</v>
      </c>
      <c r="F36" s="620">
        <v>372</v>
      </c>
      <c r="G36" s="620">
        <v>60</v>
      </c>
      <c r="H36" s="624">
        <f t="shared" si="25"/>
        <v>39.447513812154696</v>
      </c>
      <c r="I36" s="620">
        <v>1824</v>
      </c>
      <c r="J36" s="620">
        <v>914</v>
      </c>
      <c r="K36" s="620">
        <v>194</v>
      </c>
      <c r="L36" s="620">
        <v>695</v>
      </c>
      <c r="M36" s="620">
        <v>351</v>
      </c>
      <c r="N36" s="620">
        <v>82</v>
      </c>
      <c r="O36" s="624">
        <f t="shared" si="2"/>
        <v>38.103070175438596</v>
      </c>
      <c r="P36" s="620">
        <v>1804</v>
      </c>
      <c r="Q36" s="620">
        <v>852</v>
      </c>
      <c r="R36" s="620">
        <v>224</v>
      </c>
      <c r="S36" s="620">
        <v>603</v>
      </c>
      <c r="T36" s="620">
        <v>290</v>
      </c>
      <c r="U36" s="620">
        <v>70</v>
      </c>
      <c r="V36" s="624">
        <f t="shared" si="20"/>
        <v>33.425720620842569</v>
      </c>
      <c r="W36" s="620">
        <v>1738</v>
      </c>
      <c r="X36" s="620">
        <v>770</v>
      </c>
      <c r="Y36" s="620">
        <v>232</v>
      </c>
      <c r="Z36" s="620">
        <v>577</v>
      </c>
      <c r="AA36" s="620">
        <v>298</v>
      </c>
      <c r="AB36" s="620">
        <v>62</v>
      </c>
      <c r="AC36" s="624">
        <f t="shared" si="21"/>
        <v>33.199079401611051</v>
      </c>
      <c r="AD36" s="620">
        <v>1605</v>
      </c>
      <c r="AE36" s="620">
        <v>722</v>
      </c>
      <c r="AF36" s="620">
        <v>242</v>
      </c>
      <c r="AG36" s="620">
        <v>423</v>
      </c>
      <c r="AH36" s="620">
        <v>193</v>
      </c>
      <c r="AI36" s="620">
        <v>51</v>
      </c>
      <c r="AJ36" s="624">
        <f t="shared" si="22"/>
        <v>26.355140186915886</v>
      </c>
      <c r="AK36" s="620">
        <v>1301</v>
      </c>
      <c r="AL36" s="620">
        <v>627</v>
      </c>
      <c r="AM36" s="620">
        <v>178</v>
      </c>
      <c r="AN36" s="620">
        <v>368</v>
      </c>
      <c r="AO36" s="620">
        <v>195</v>
      </c>
      <c r="AP36" s="620">
        <v>36</v>
      </c>
      <c r="AQ36" s="624">
        <f t="shared" si="23"/>
        <v>28.285933897002309</v>
      </c>
      <c r="AR36" s="620">
        <v>1489</v>
      </c>
      <c r="AS36" s="620">
        <v>680</v>
      </c>
      <c r="AT36" s="620">
        <v>224</v>
      </c>
      <c r="AU36" s="620">
        <v>477</v>
      </c>
      <c r="AV36" s="620">
        <v>244</v>
      </c>
      <c r="AW36" s="620">
        <v>56</v>
      </c>
      <c r="AX36" s="624">
        <f t="shared" si="16"/>
        <v>32.034922766957692</v>
      </c>
      <c r="AY36" s="620">
        <v>1370</v>
      </c>
      <c r="AZ36" s="620">
        <v>632</v>
      </c>
      <c r="BA36" s="620">
        <v>191</v>
      </c>
      <c r="BB36" s="620">
        <v>308</v>
      </c>
      <c r="BC36" s="620">
        <v>162</v>
      </c>
      <c r="BD36" s="620">
        <v>29</v>
      </c>
      <c r="BE36" s="624">
        <f t="shared" si="17"/>
        <v>22.481751824817518</v>
      </c>
      <c r="BF36" s="622">
        <v>1212</v>
      </c>
      <c r="BG36" s="622">
        <v>582</v>
      </c>
      <c r="BH36" s="622">
        <v>158</v>
      </c>
      <c r="BI36" s="622">
        <v>252</v>
      </c>
      <c r="BJ36" s="622">
        <v>133</v>
      </c>
      <c r="BK36" s="622">
        <v>34</v>
      </c>
      <c r="BL36" s="624">
        <f t="shared" si="24"/>
        <v>20.792079207920793</v>
      </c>
      <c r="BM36" s="622">
        <v>1666</v>
      </c>
      <c r="BN36" s="622">
        <v>777</v>
      </c>
      <c r="BO36" s="622">
        <v>217</v>
      </c>
      <c r="BP36" s="622">
        <v>426</v>
      </c>
      <c r="BQ36" s="622">
        <v>216</v>
      </c>
      <c r="BR36" s="622">
        <v>40</v>
      </c>
      <c r="BS36" s="624">
        <f t="shared" si="18"/>
        <v>25.570228091236498</v>
      </c>
    </row>
    <row r="37" spans="1:71" ht="18.95" customHeight="1">
      <c r="A37" s="635" t="s">
        <v>156</v>
      </c>
      <c r="B37" s="620">
        <v>288</v>
      </c>
      <c r="C37" s="620">
        <v>187</v>
      </c>
      <c r="D37" s="620">
        <v>74</v>
      </c>
      <c r="E37" s="620">
        <v>130</v>
      </c>
      <c r="F37" s="620">
        <v>94</v>
      </c>
      <c r="G37" s="620">
        <v>28</v>
      </c>
      <c r="H37" s="624">
        <f t="shared" si="25"/>
        <v>45.138888888888893</v>
      </c>
      <c r="I37" s="620">
        <v>270</v>
      </c>
      <c r="J37" s="620">
        <v>171</v>
      </c>
      <c r="K37" s="620">
        <v>79</v>
      </c>
      <c r="L37" s="620">
        <v>120</v>
      </c>
      <c r="M37" s="620">
        <v>79</v>
      </c>
      <c r="N37" s="620">
        <v>29</v>
      </c>
      <c r="O37" s="624">
        <f t="shared" ref="O37:O60" si="26">L37/I37*100</f>
        <v>44.444444444444443</v>
      </c>
      <c r="P37" s="620">
        <v>272</v>
      </c>
      <c r="Q37" s="620">
        <v>173</v>
      </c>
      <c r="R37" s="620">
        <v>71</v>
      </c>
      <c r="S37" s="620">
        <v>112</v>
      </c>
      <c r="T37" s="620">
        <v>74</v>
      </c>
      <c r="U37" s="620">
        <v>24</v>
      </c>
      <c r="V37" s="624">
        <f t="shared" si="20"/>
        <v>41.17647058823529</v>
      </c>
      <c r="W37" s="620">
        <v>272</v>
      </c>
      <c r="X37" s="620">
        <v>187</v>
      </c>
      <c r="Y37" s="620">
        <v>52</v>
      </c>
      <c r="Z37" s="620">
        <v>126</v>
      </c>
      <c r="AA37" s="620">
        <v>90</v>
      </c>
      <c r="AB37" s="620">
        <v>20</v>
      </c>
      <c r="AC37" s="624">
        <f t="shared" si="21"/>
        <v>46.32352941176471</v>
      </c>
      <c r="AD37" s="620">
        <v>310</v>
      </c>
      <c r="AE37" s="620">
        <v>193</v>
      </c>
      <c r="AF37" s="620">
        <v>73</v>
      </c>
      <c r="AG37" s="620">
        <v>145</v>
      </c>
      <c r="AH37" s="620">
        <v>98</v>
      </c>
      <c r="AI37" s="620">
        <v>29</v>
      </c>
      <c r="AJ37" s="624">
        <f t="shared" si="22"/>
        <v>46.774193548387096</v>
      </c>
      <c r="AK37" s="620">
        <v>342</v>
      </c>
      <c r="AL37" s="620">
        <v>215</v>
      </c>
      <c r="AM37" s="620">
        <v>89</v>
      </c>
      <c r="AN37" s="620">
        <v>149</v>
      </c>
      <c r="AO37" s="620">
        <v>111</v>
      </c>
      <c r="AP37" s="620">
        <v>25</v>
      </c>
      <c r="AQ37" s="624">
        <f t="shared" si="23"/>
        <v>43.567251461988306</v>
      </c>
      <c r="AR37" s="620">
        <v>485</v>
      </c>
      <c r="AS37" s="620">
        <v>290</v>
      </c>
      <c r="AT37" s="620">
        <v>139</v>
      </c>
      <c r="AU37" s="620">
        <v>217</v>
      </c>
      <c r="AV37" s="620">
        <v>150</v>
      </c>
      <c r="AW37" s="620">
        <v>51</v>
      </c>
      <c r="AX37" s="624">
        <f t="shared" si="16"/>
        <v>44.742268041237118</v>
      </c>
      <c r="AY37" s="620">
        <v>426</v>
      </c>
      <c r="AZ37" s="620">
        <v>249</v>
      </c>
      <c r="BA37" s="620">
        <v>101</v>
      </c>
      <c r="BB37" s="620">
        <v>141</v>
      </c>
      <c r="BC37" s="620">
        <v>92</v>
      </c>
      <c r="BD37" s="620">
        <v>37</v>
      </c>
      <c r="BE37" s="624">
        <f t="shared" si="17"/>
        <v>33.098591549295776</v>
      </c>
      <c r="BF37" s="620">
        <v>371</v>
      </c>
      <c r="BG37" s="620">
        <v>205</v>
      </c>
      <c r="BH37" s="620">
        <v>100</v>
      </c>
      <c r="BI37" s="620">
        <v>130</v>
      </c>
      <c r="BJ37" s="620">
        <v>77</v>
      </c>
      <c r="BK37" s="620">
        <v>38</v>
      </c>
      <c r="BL37" s="624">
        <f t="shared" si="24"/>
        <v>35.040431266846362</v>
      </c>
      <c r="BM37" s="620">
        <v>463</v>
      </c>
      <c r="BN37" s="620">
        <v>236</v>
      </c>
      <c r="BO37" s="620">
        <v>95</v>
      </c>
      <c r="BP37" s="620">
        <v>117</v>
      </c>
      <c r="BQ37" s="620">
        <v>83</v>
      </c>
      <c r="BR37" s="620">
        <v>24</v>
      </c>
      <c r="BS37" s="624">
        <f t="shared" si="18"/>
        <v>25.269978401727862</v>
      </c>
    </row>
    <row r="38" spans="1:71" ht="18.95" customHeight="1">
      <c r="A38" s="635" t="s">
        <v>164</v>
      </c>
      <c r="B38" s="620">
        <v>938</v>
      </c>
      <c r="C38" s="620">
        <v>704</v>
      </c>
      <c r="D38" s="620">
        <v>234</v>
      </c>
      <c r="E38" s="620">
        <v>227</v>
      </c>
      <c r="F38" s="620">
        <v>197</v>
      </c>
      <c r="G38" s="620">
        <v>30</v>
      </c>
      <c r="H38" s="624">
        <f t="shared" si="25"/>
        <v>24.200426439232409</v>
      </c>
      <c r="I38" s="620">
        <v>82</v>
      </c>
      <c r="J38" s="620">
        <v>78</v>
      </c>
      <c r="K38" s="620">
        <v>4</v>
      </c>
      <c r="L38" s="620">
        <v>17</v>
      </c>
      <c r="M38" s="620">
        <v>17</v>
      </c>
      <c r="N38" s="620">
        <v>0</v>
      </c>
      <c r="O38" s="624">
        <f t="shared" si="26"/>
        <v>20.73170731707317</v>
      </c>
      <c r="P38" s="620">
        <v>14</v>
      </c>
      <c r="Q38" s="620">
        <v>14</v>
      </c>
      <c r="R38" s="620">
        <v>0</v>
      </c>
      <c r="S38" s="620">
        <v>0</v>
      </c>
      <c r="T38" s="620">
        <v>0</v>
      </c>
      <c r="U38" s="620">
        <v>0</v>
      </c>
      <c r="V38" s="620">
        <v>0</v>
      </c>
      <c r="W38" s="620">
        <v>0</v>
      </c>
      <c r="X38" s="620">
        <v>0</v>
      </c>
      <c r="Y38" s="620">
        <v>0</v>
      </c>
      <c r="Z38" s="620">
        <v>0</v>
      </c>
      <c r="AA38" s="620">
        <v>0</v>
      </c>
      <c r="AB38" s="620">
        <v>0</v>
      </c>
      <c r="AC38" s="620">
        <v>0</v>
      </c>
      <c r="AD38" s="620">
        <v>1370</v>
      </c>
      <c r="AE38" s="620">
        <v>1161</v>
      </c>
      <c r="AF38" s="620">
        <v>209</v>
      </c>
      <c r="AG38" s="620">
        <v>377</v>
      </c>
      <c r="AH38" s="620">
        <v>350</v>
      </c>
      <c r="AI38" s="620">
        <v>27</v>
      </c>
      <c r="AJ38" s="624">
        <f t="shared" si="22"/>
        <v>27.518248175182482</v>
      </c>
      <c r="AK38" s="620">
        <v>88</v>
      </c>
      <c r="AL38" s="620">
        <v>73</v>
      </c>
      <c r="AM38" s="620">
        <v>15</v>
      </c>
      <c r="AN38" s="620">
        <v>30</v>
      </c>
      <c r="AO38" s="620">
        <v>27</v>
      </c>
      <c r="AP38" s="620">
        <v>3</v>
      </c>
      <c r="AQ38" s="624">
        <f t="shared" si="23"/>
        <v>34.090909090909086</v>
      </c>
      <c r="AR38" s="620">
        <v>7</v>
      </c>
      <c r="AS38" s="620">
        <v>7</v>
      </c>
      <c r="AT38" s="620">
        <v>0</v>
      </c>
      <c r="AU38" s="620">
        <v>4</v>
      </c>
      <c r="AV38" s="620">
        <v>4</v>
      </c>
      <c r="AW38" s="620">
        <v>0</v>
      </c>
      <c r="AX38" s="624">
        <f t="shared" ref="AX38:AX58" si="27">AU38/AR38*100</f>
        <v>57.142857142857139</v>
      </c>
      <c r="AY38" s="620">
        <v>0</v>
      </c>
      <c r="AZ38" s="620">
        <v>0</v>
      </c>
      <c r="BA38" s="620">
        <v>0</v>
      </c>
      <c r="BB38" s="620">
        <v>0</v>
      </c>
      <c r="BC38" s="620">
        <v>0</v>
      </c>
      <c r="BD38" s="620">
        <v>0</v>
      </c>
      <c r="BE38" s="620">
        <v>0</v>
      </c>
      <c r="BF38" s="622">
        <v>758</v>
      </c>
      <c r="BG38" s="622">
        <v>597</v>
      </c>
      <c r="BH38" s="622">
        <v>161</v>
      </c>
      <c r="BI38" s="622">
        <v>176</v>
      </c>
      <c r="BJ38" s="622">
        <v>160</v>
      </c>
      <c r="BK38" s="622">
        <v>16</v>
      </c>
      <c r="BL38" s="624">
        <f t="shared" si="24"/>
        <v>23.218997361477573</v>
      </c>
      <c r="BM38" s="622">
        <v>111</v>
      </c>
      <c r="BN38" s="622">
        <v>69</v>
      </c>
      <c r="BO38" s="622">
        <v>42</v>
      </c>
      <c r="BP38" s="622">
        <v>28</v>
      </c>
      <c r="BQ38" s="622">
        <v>13</v>
      </c>
      <c r="BR38" s="622">
        <v>15</v>
      </c>
      <c r="BS38" s="624">
        <f t="shared" ref="BS38:BS58" si="28">BP38/BM38*100</f>
        <v>25.225225225225223</v>
      </c>
    </row>
    <row r="39" spans="1:71" ht="18.95" customHeight="1">
      <c r="A39" s="635" t="s">
        <v>161</v>
      </c>
      <c r="B39" s="620">
        <v>4639</v>
      </c>
      <c r="C39" s="620">
        <v>2086</v>
      </c>
      <c r="D39" s="620">
        <v>2541</v>
      </c>
      <c r="E39" s="620">
        <v>1154</v>
      </c>
      <c r="F39" s="620">
        <v>559</v>
      </c>
      <c r="G39" s="620">
        <v>595</v>
      </c>
      <c r="H39" s="624">
        <f t="shared" si="25"/>
        <v>24.87605087303298</v>
      </c>
      <c r="I39" s="620">
        <v>3769</v>
      </c>
      <c r="J39" s="620">
        <v>1753</v>
      </c>
      <c r="K39" s="620">
        <v>2005</v>
      </c>
      <c r="L39" s="620">
        <v>991</v>
      </c>
      <c r="M39" s="620">
        <v>522</v>
      </c>
      <c r="N39" s="620">
        <v>469</v>
      </c>
      <c r="O39" s="624">
        <f t="shared" si="26"/>
        <v>26.293446537543115</v>
      </c>
      <c r="P39" s="620">
        <v>4469</v>
      </c>
      <c r="Q39" s="620">
        <v>1946</v>
      </c>
      <c r="R39" s="620">
        <v>2516</v>
      </c>
      <c r="S39" s="620">
        <v>992</v>
      </c>
      <c r="T39" s="620">
        <v>462</v>
      </c>
      <c r="U39" s="620">
        <v>529</v>
      </c>
      <c r="V39" s="624">
        <f t="shared" ref="V39:V58" si="29">S39/P39*100</f>
        <v>22.197359588274782</v>
      </c>
      <c r="W39" s="620">
        <v>3928</v>
      </c>
      <c r="X39" s="620">
        <v>1772</v>
      </c>
      <c r="Y39" s="620">
        <v>2131</v>
      </c>
      <c r="Z39" s="620">
        <v>868</v>
      </c>
      <c r="AA39" s="620">
        <v>441</v>
      </c>
      <c r="AB39" s="620">
        <v>426</v>
      </c>
      <c r="AC39" s="624">
        <f t="shared" ref="AC39:AC51" si="30">Z39/W39*100</f>
        <v>22.097759674134419</v>
      </c>
      <c r="AD39" s="620">
        <v>3284</v>
      </c>
      <c r="AE39" s="620">
        <v>1564</v>
      </c>
      <c r="AF39" s="620">
        <v>1711</v>
      </c>
      <c r="AG39" s="620">
        <v>791</v>
      </c>
      <c r="AH39" s="620">
        <v>431</v>
      </c>
      <c r="AI39" s="620">
        <v>360</v>
      </c>
      <c r="AJ39" s="624">
        <f t="shared" ref="AJ39:AJ61" si="31">AG39/AD39*100</f>
        <v>24.086479902557855</v>
      </c>
      <c r="AK39" s="620">
        <v>2877</v>
      </c>
      <c r="AL39" s="620">
        <v>1506</v>
      </c>
      <c r="AM39" s="620">
        <v>1361</v>
      </c>
      <c r="AN39" s="620">
        <v>734</v>
      </c>
      <c r="AO39" s="620">
        <v>396</v>
      </c>
      <c r="AP39" s="620">
        <v>338</v>
      </c>
      <c r="AQ39" s="624">
        <f t="shared" ref="AQ39:AQ61" si="32">AN39/AK39*100</f>
        <v>25.512686826555441</v>
      </c>
      <c r="AR39" s="620">
        <v>2873</v>
      </c>
      <c r="AS39" s="620">
        <v>1566</v>
      </c>
      <c r="AT39" s="620">
        <v>1295</v>
      </c>
      <c r="AU39" s="620">
        <v>898</v>
      </c>
      <c r="AV39" s="620">
        <v>460</v>
      </c>
      <c r="AW39" s="620">
        <v>438</v>
      </c>
      <c r="AX39" s="624">
        <f t="shared" si="27"/>
        <v>31.256526279150716</v>
      </c>
      <c r="AY39" s="620">
        <v>3257</v>
      </c>
      <c r="AZ39" s="620">
        <v>1704</v>
      </c>
      <c r="BA39" s="620">
        <v>1538</v>
      </c>
      <c r="BB39" s="620">
        <v>1046</v>
      </c>
      <c r="BC39" s="620">
        <v>562</v>
      </c>
      <c r="BD39" s="620">
        <v>484</v>
      </c>
      <c r="BE39" s="624">
        <f t="shared" ref="BE39:BE58" si="33">BB39/AY39*100</f>
        <v>32.115443659809642</v>
      </c>
      <c r="BF39" s="620">
        <v>3103</v>
      </c>
      <c r="BG39" s="620">
        <v>1583</v>
      </c>
      <c r="BH39" s="620">
        <v>1516</v>
      </c>
      <c r="BI39" s="620">
        <v>843</v>
      </c>
      <c r="BJ39" s="620">
        <v>421</v>
      </c>
      <c r="BK39" s="620">
        <v>422</v>
      </c>
      <c r="BL39" s="624">
        <f t="shared" ref="BL39:BL59" si="34">BI39/BF39*100</f>
        <v>27.167257492748952</v>
      </c>
      <c r="BM39" s="620">
        <v>3085</v>
      </c>
      <c r="BN39" s="620">
        <v>1571</v>
      </c>
      <c r="BO39" s="620">
        <v>1492</v>
      </c>
      <c r="BP39" s="620">
        <v>733</v>
      </c>
      <c r="BQ39" s="620">
        <v>317</v>
      </c>
      <c r="BR39" s="620">
        <v>416</v>
      </c>
      <c r="BS39" s="624">
        <f t="shared" si="28"/>
        <v>23.760129659643436</v>
      </c>
    </row>
    <row r="40" spans="1:71" ht="18.95" customHeight="1">
      <c r="A40" s="635" t="s">
        <v>163</v>
      </c>
      <c r="B40" s="620">
        <v>826</v>
      </c>
      <c r="C40" s="620">
        <v>531</v>
      </c>
      <c r="D40" s="620">
        <v>293</v>
      </c>
      <c r="E40" s="620">
        <v>176</v>
      </c>
      <c r="F40" s="620">
        <v>142</v>
      </c>
      <c r="G40" s="620">
        <v>33</v>
      </c>
      <c r="H40" s="624">
        <f t="shared" si="25"/>
        <v>21.307506053268767</v>
      </c>
      <c r="I40" s="620">
        <v>1540</v>
      </c>
      <c r="J40" s="620">
        <v>1013</v>
      </c>
      <c r="K40" s="620">
        <v>526</v>
      </c>
      <c r="L40" s="620">
        <v>510</v>
      </c>
      <c r="M40" s="620">
        <v>441</v>
      </c>
      <c r="N40" s="620">
        <v>69</v>
      </c>
      <c r="O40" s="624">
        <f t="shared" si="26"/>
        <v>33.116883116883116</v>
      </c>
      <c r="P40" s="620">
        <v>1643</v>
      </c>
      <c r="Q40" s="620">
        <v>971</v>
      </c>
      <c r="R40" s="620">
        <v>668</v>
      </c>
      <c r="S40" s="620">
        <v>406</v>
      </c>
      <c r="T40" s="620">
        <v>288</v>
      </c>
      <c r="U40" s="620">
        <v>118</v>
      </c>
      <c r="V40" s="624">
        <f t="shared" si="29"/>
        <v>24.710894704808279</v>
      </c>
      <c r="W40" s="620">
        <v>1466</v>
      </c>
      <c r="X40" s="620">
        <v>857</v>
      </c>
      <c r="Y40" s="620">
        <v>604</v>
      </c>
      <c r="Z40" s="620">
        <v>294</v>
      </c>
      <c r="AA40" s="620">
        <v>229</v>
      </c>
      <c r="AB40" s="620">
        <v>64</v>
      </c>
      <c r="AC40" s="624">
        <f t="shared" si="30"/>
        <v>20.054570259208731</v>
      </c>
      <c r="AD40" s="620">
        <v>1167</v>
      </c>
      <c r="AE40" s="620">
        <v>705</v>
      </c>
      <c r="AF40" s="620">
        <v>456</v>
      </c>
      <c r="AG40" s="620">
        <v>305</v>
      </c>
      <c r="AH40" s="620">
        <v>225</v>
      </c>
      <c r="AI40" s="620">
        <v>78</v>
      </c>
      <c r="AJ40" s="624">
        <f t="shared" si="31"/>
        <v>26.135389888603257</v>
      </c>
      <c r="AK40" s="620">
        <v>918</v>
      </c>
      <c r="AL40" s="620">
        <v>607</v>
      </c>
      <c r="AM40" s="620">
        <v>308</v>
      </c>
      <c r="AN40" s="620">
        <v>242</v>
      </c>
      <c r="AO40" s="620">
        <v>196</v>
      </c>
      <c r="AP40" s="620">
        <v>46</v>
      </c>
      <c r="AQ40" s="624">
        <f t="shared" si="32"/>
        <v>26.361655773420477</v>
      </c>
      <c r="AR40" s="620">
        <v>456</v>
      </c>
      <c r="AS40" s="620">
        <v>284</v>
      </c>
      <c r="AT40" s="620">
        <v>168</v>
      </c>
      <c r="AU40" s="620">
        <v>102</v>
      </c>
      <c r="AV40" s="620">
        <v>75</v>
      </c>
      <c r="AW40" s="620">
        <v>26</v>
      </c>
      <c r="AX40" s="624">
        <f t="shared" si="27"/>
        <v>22.368421052631579</v>
      </c>
      <c r="AY40" s="620">
        <v>381</v>
      </c>
      <c r="AZ40" s="620">
        <v>227</v>
      </c>
      <c r="BA40" s="620">
        <v>150</v>
      </c>
      <c r="BB40" s="620">
        <v>120</v>
      </c>
      <c r="BC40" s="620">
        <v>67</v>
      </c>
      <c r="BD40" s="620">
        <v>53</v>
      </c>
      <c r="BE40" s="624">
        <f t="shared" si="33"/>
        <v>31.496062992125985</v>
      </c>
      <c r="BF40" s="620">
        <v>443</v>
      </c>
      <c r="BG40" s="620">
        <v>249</v>
      </c>
      <c r="BH40" s="620">
        <v>193</v>
      </c>
      <c r="BI40" s="620">
        <v>113</v>
      </c>
      <c r="BJ40" s="620">
        <v>82</v>
      </c>
      <c r="BK40" s="620">
        <v>31</v>
      </c>
      <c r="BL40" s="624">
        <f t="shared" si="34"/>
        <v>25.507900677200901</v>
      </c>
      <c r="BM40" s="620">
        <v>504</v>
      </c>
      <c r="BN40" s="620">
        <v>344</v>
      </c>
      <c r="BO40" s="620">
        <v>157</v>
      </c>
      <c r="BP40" s="620">
        <v>117</v>
      </c>
      <c r="BQ40" s="620">
        <v>102</v>
      </c>
      <c r="BR40" s="620">
        <v>15</v>
      </c>
      <c r="BS40" s="624">
        <f t="shared" si="28"/>
        <v>23.214285714285715</v>
      </c>
    </row>
    <row r="41" spans="1:71" ht="18.95" customHeight="1">
      <c r="A41" s="635" t="s">
        <v>368</v>
      </c>
      <c r="B41" s="620">
        <v>55</v>
      </c>
      <c r="C41" s="620">
        <v>34</v>
      </c>
      <c r="D41" s="620">
        <v>10</v>
      </c>
      <c r="E41" s="620">
        <v>11</v>
      </c>
      <c r="F41" s="620">
        <v>8</v>
      </c>
      <c r="G41" s="620">
        <v>0</v>
      </c>
      <c r="H41" s="624">
        <f t="shared" si="25"/>
        <v>20</v>
      </c>
      <c r="I41" s="620">
        <v>45</v>
      </c>
      <c r="J41" s="620">
        <v>21</v>
      </c>
      <c r="K41" s="620">
        <v>20</v>
      </c>
      <c r="L41" s="620">
        <v>6</v>
      </c>
      <c r="M41" s="620">
        <v>1</v>
      </c>
      <c r="N41" s="620">
        <v>4</v>
      </c>
      <c r="O41" s="624">
        <f t="shared" si="26"/>
        <v>13.333333333333334</v>
      </c>
      <c r="P41" s="620">
        <v>89</v>
      </c>
      <c r="Q41" s="620">
        <v>48</v>
      </c>
      <c r="R41" s="620">
        <v>16</v>
      </c>
      <c r="S41" s="620">
        <v>7</v>
      </c>
      <c r="T41" s="620">
        <v>4</v>
      </c>
      <c r="U41" s="620">
        <v>0</v>
      </c>
      <c r="V41" s="624">
        <f t="shared" si="29"/>
        <v>7.8651685393258424</v>
      </c>
      <c r="W41" s="620">
        <v>79</v>
      </c>
      <c r="X41" s="620">
        <v>37</v>
      </c>
      <c r="Y41" s="620">
        <v>23</v>
      </c>
      <c r="Z41" s="620">
        <v>7</v>
      </c>
      <c r="AA41" s="620">
        <v>5</v>
      </c>
      <c r="AB41" s="620">
        <v>1</v>
      </c>
      <c r="AC41" s="624">
        <f t="shared" si="30"/>
        <v>8.8607594936708853</v>
      </c>
      <c r="AD41" s="620">
        <v>46</v>
      </c>
      <c r="AE41" s="620">
        <v>32</v>
      </c>
      <c r="AF41" s="620">
        <v>5</v>
      </c>
      <c r="AG41" s="620">
        <v>9</v>
      </c>
      <c r="AH41" s="620">
        <v>5</v>
      </c>
      <c r="AI41" s="620">
        <v>2</v>
      </c>
      <c r="AJ41" s="624">
        <f t="shared" si="31"/>
        <v>19.565217391304348</v>
      </c>
      <c r="AK41" s="620">
        <v>48</v>
      </c>
      <c r="AL41" s="620">
        <v>25</v>
      </c>
      <c r="AM41" s="620">
        <v>12</v>
      </c>
      <c r="AN41" s="620">
        <v>4</v>
      </c>
      <c r="AO41" s="620">
        <v>3</v>
      </c>
      <c r="AP41" s="620">
        <v>1</v>
      </c>
      <c r="AQ41" s="624">
        <f t="shared" si="32"/>
        <v>8.3333333333333321</v>
      </c>
      <c r="AR41" s="620">
        <v>33</v>
      </c>
      <c r="AS41" s="620">
        <v>11</v>
      </c>
      <c r="AT41" s="620">
        <v>11</v>
      </c>
      <c r="AU41" s="620">
        <v>4</v>
      </c>
      <c r="AV41" s="620">
        <v>1</v>
      </c>
      <c r="AW41" s="620">
        <v>2</v>
      </c>
      <c r="AX41" s="624">
        <f t="shared" si="27"/>
        <v>12.121212121212121</v>
      </c>
      <c r="AY41" s="620">
        <v>27</v>
      </c>
      <c r="AZ41" s="620">
        <v>15</v>
      </c>
      <c r="BA41" s="620">
        <v>8</v>
      </c>
      <c r="BB41" s="620">
        <v>4</v>
      </c>
      <c r="BC41" s="620">
        <v>2</v>
      </c>
      <c r="BD41" s="620">
        <v>1</v>
      </c>
      <c r="BE41" s="624">
        <f t="shared" si="33"/>
        <v>14.814814814814813</v>
      </c>
      <c r="BF41" s="620">
        <v>24</v>
      </c>
      <c r="BG41" s="620">
        <v>13</v>
      </c>
      <c r="BH41" s="620">
        <v>5</v>
      </c>
      <c r="BI41" s="620">
        <v>3</v>
      </c>
      <c r="BJ41" s="620">
        <v>3</v>
      </c>
      <c r="BK41" s="620">
        <v>0</v>
      </c>
      <c r="BL41" s="624">
        <f t="shared" si="34"/>
        <v>12.5</v>
      </c>
      <c r="BM41" s="620">
        <v>14</v>
      </c>
      <c r="BN41" s="620">
        <v>8</v>
      </c>
      <c r="BO41" s="620">
        <v>4</v>
      </c>
      <c r="BP41" s="620">
        <v>3</v>
      </c>
      <c r="BQ41" s="620">
        <v>2</v>
      </c>
      <c r="BR41" s="620">
        <v>1</v>
      </c>
      <c r="BS41" s="624">
        <f t="shared" si="28"/>
        <v>21.428571428571427</v>
      </c>
    </row>
    <row r="42" spans="1:71" ht="18.95" customHeight="1">
      <c r="A42" s="635" t="s">
        <v>169</v>
      </c>
      <c r="B42" s="620">
        <v>289</v>
      </c>
      <c r="C42" s="620">
        <v>180</v>
      </c>
      <c r="D42" s="620">
        <v>105</v>
      </c>
      <c r="E42" s="620">
        <v>37</v>
      </c>
      <c r="F42" s="620">
        <v>25</v>
      </c>
      <c r="G42" s="620">
        <v>12</v>
      </c>
      <c r="H42" s="624">
        <f t="shared" si="25"/>
        <v>12.802768166089965</v>
      </c>
      <c r="I42" s="620">
        <v>650</v>
      </c>
      <c r="J42" s="620">
        <v>423</v>
      </c>
      <c r="K42" s="620">
        <v>217</v>
      </c>
      <c r="L42" s="620">
        <v>76</v>
      </c>
      <c r="M42" s="620">
        <v>51</v>
      </c>
      <c r="N42" s="620">
        <v>25</v>
      </c>
      <c r="O42" s="624">
        <f t="shared" si="26"/>
        <v>11.692307692307692</v>
      </c>
      <c r="P42" s="620">
        <v>674</v>
      </c>
      <c r="Q42" s="620">
        <v>430</v>
      </c>
      <c r="R42" s="620">
        <v>241</v>
      </c>
      <c r="S42" s="620">
        <v>94</v>
      </c>
      <c r="T42" s="620">
        <v>66</v>
      </c>
      <c r="U42" s="620">
        <v>28</v>
      </c>
      <c r="V42" s="624">
        <f t="shared" si="29"/>
        <v>13.94658753709199</v>
      </c>
      <c r="W42" s="620">
        <v>750</v>
      </c>
      <c r="X42" s="620">
        <v>490</v>
      </c>
      <c r="Y42" s="620">
        <v>260</v>
      </c>
      <c r="Z42" s="620">
        <v>98</v>
      </c>
      <c r="AA42" s="620">
        <v>70</v>
      </c>
      <c r="AB42" s="620">
        <v>28</v>
      </c>
      <c r="AC42" s="624">
        <f t="shared" si="30"/>
        <v>13.066666666666665</v>
      </c>
      <c r="AD42" s="620">
        <v>1006</v>
      </c>
      <c r="AE42" s="620">
        <v>617</v>
      </c>
      <c r="AF42" s="620">
        <v>388</v>
      </c>
      <c r="AG42" s="620">
        <v>144</v>
      </c>
      <c r="AH42" s="620">
        <v>102</v>
      </c>
      <c r="AI42" s="620">
        <v>42</v>
      </c>
      <c r="AJ42" s="624">
        <f t="shared" si="31"/>
        <v>14.314115308151093</v>
      </c>
      <c r="AK42" s="620">
        <v>1121</v>
      </c>
      <c r="AL42" s="620">
        <v>688</v>
      </c>
      <c r="AM42" s="620">
        <v>418</v>
      </c>
      <c r="AN42" s="620">
        <v>158</v>
      </c>
      <c r="AO42" s="620">
        <v>100</v>
      </c>
      <c r="AP42" s="620">
        <v>58</v>
      </c>
      <c r="AQ42" s="624">
        <f t="shared" si="32"/>
        <v>14.094558429973238</v>
      </c>
      <c r="AR42" s="620">
        <v>1160</v>
      </c>
      <c r="AS42" s="620">
        <v>702</v>
      </c>
      <c r="AT42" s="620">
        <v>455</v>
      </c>
      <c r="AU42" s="620">
        <v>179</v>
      </c>
      <c r="AV42" s="620">
        <v>117</v>
      </c>
      <c r="AW42" s="620">
        <v>62</v>
      </c>
      <c r="AX42" s="624">
        <f t="shared" si="27"/>
        <v>15.431034482758621</v>
      </c>
      <c r="AY42" s="620">
        <v>1420</v>
      </c>
      <c r="AZ42" s="620">
        <v>870</v>
      </c>
      <c r="BA42" s="620">
        <v>549</v>
      </c>
      <c r="BB42" s="620">
        <v>188</v>
      </c>
      <c r="BC42" s="620">
        <v>128</v>
      </c>
      <c r="BD42" s="620">
        <v>60</v>
      </c>
      <c r="BE42" s="624">
        <f t="shared" si="33"/>
        <v>13.239436619718308</v>
      </c>
      <c r="BF42" s="620">
        <v>1660</v>
      </c>
      <c r="BG42" s="620">
        <v>1026</v>
      </c>
      <c r="BH42" s="620">
        <v>633</v>
      </c>
      <c r="BI42" s="620">
        <v>312</v>
      </c>
      <c r="BJ42" s="620">
        <v>214</v>
      </c>
      <c r="BK42" s="620">
        <v>98</v>
      </c>
      <c r="BL42" s="624">
        <f t="shared" si="34"/>
        <v>18.795180722891565</v>
      </c>
      <c r="BM42" s="620">
        <v>2431</v>
      </c>
      <c r="BN42" s="620">
        <v>1504</v>
      </c>
      <c r="BO42" s="620">
        <v>924</v>
      </c>
      <c r="BP42" s="620">
        <v>520</v>
      </c>
      <c r="BQ42" s="620">
        <v>371</v>
      </c>
      <c r="BR42" s="620">
        <v>149</v>
      </c>
      <c r="BS42" s="624">
        <f t="shared" si="28"/>
        <v>21.390374331550802</v>
      </c>
    </row>
    <row r="43" spans="1:71" ht="18.95" customHeight="1">
      <c r="A43" s="635" t="s">
        <v>47</v>
      </c>
      <c r="B43" s="620">
        <v>70153</v>
      </c>
      <c r="C43" s="620">
        <v>59700</v>
      </c>
      <c r="D43" s="620">
        <v>10453</v>
      </c>
      <c r="E43" s="620">
        <v>40308</v>
      </c>
      <c r="F43" s="620">
        <v>35145</v>
      </c>
      <c r="G43" s="620">
        <v>5163</v>
      </c>
      <c r="H43" s="624">
        <f t="shared" si="25"/>
        <v>57.457271962710074</v>
      </c>
      <c r="I43" s="620">
        <v>65074</v>
      </c>
      <c r="J43" s="620">
        <v>55904</v>
      </c>
      <c r="K43" s="620">
        <v>9170</v>
      </c>
      <c r="L43" s="620">
        <v>37778</v>
      </c>
      <c r="M43" s="620">
        <v>33084</v>
      </c>
      <c r="N43" s="620">
        <v>4694</v>
      </c>
      <c r="O43" s="624">
        <f t="shared" si="26"/>
        <v>58.053907858745426</v>
      </c>
      <c r="P43" s="620">
        <v>73392</v>
      </c>
      <c r="Q43" s="620">
        <v>63474</v>
      </c>
      <c r="R43" s="620">
        <v>9918</v>
      </c>
      <c r="S43" s="620">
        <v>42365</v>
      </c>
      <c r="T43" s="620">
        <v>37216</v>
      </c>
      <c r="U43" s="620">
        <v>5149</v>
      </c>
      <c r="V43" s="624">
        <f t="shared" si="29"/>
        <v>57.724275125354261</v>
      </c>
      <c r="W43" s="620">
        <v>89858</v>
      </c>
      <c r="X43" s="620">
        <v>77999</v>
      </c>
      <c r="Y43" s="620">
        <v>11858</v>
      </c>
      <c r="Z43" s="620">
        <v>50176</v>
      </c>
      <c r="AA43" s="620">
        <v>44058</v>
      </c>
      <c r="AB43" s="620">
        <v>6118</v>
      </c>
      <c r="AC43" s="624">
        <f t="shared" si="30"/>
        <v>55.839212980480312</v>
      </c>
      <c r="AD43" s="620">
        <v>96685</v>
      </c>
      <c r="AE43" s="620">
        <v>83704</v>
      </c>
      <c r="AF43" s="620">
        <v>12981</v>
      </c>
      <c r="AG43" s="620">
        <v>51017</v>
      </c>
      <c r="AH43" s="620">
        <v>44775</v>
      </c>
      <c r="AI43" s="620">
        <v>6242</v>
      </c>
      <c r="AJ43" s="624">
        <f t="shared" si="31"/>
        <v>52.76619951388529</v>
      </c>
      <c r="AK43" s="620">
        <v>95888</v>
      </c>
      <c r="AL43" s="620">
        <v>82753</v>
      </c>
      <c r="AM43" s="620">
        <v>13135</v>
      </c>
      <c r="AN43" s="620">
        <v>53355</v>
      </c>
      <c r="AO43" s="620">
        <v>46622</v>
      </c>
      <c r="AP43" s="620">
        <v>6733</v>
      </c>
      <c r="AQ43" s="624">
        <f t="shared" si="32"/>
        <v>55.643041882195895</v>
      </c>
      <c r="AR43" s="620">
        <v>83474</v>
      </c>
      <c r="AS43" s="620">
        <v>71831</v>
      </c>
      <c r="AT43" s="620">
        <v>11643</v>
      </c>
      <c r="AU43" s="620">
        <v>48214</v>
      </c>
      <c r="AV43" s="620">
        <v>41885</v>
      </c>
      <c r="AW43" s="620">
        <v>6329</v>
      </c>
      <c r="AX43" s="624">
        <f t="shared" si="27"/>
        <v>57.759302297721447</v>
      </c>
      <c r="AY43" s="620">
        <v>69755</v>
      </c>
      <c r="AZ43" s="620">
        <v>60127</v>
      </c>
      <c r="BA43" s="620">
        <v>9628</v>
      </c>
      <c r="BB43" s="620">
        <v>36784</v>
      </c>
      <c r="BC43" s="620">
        <v>32074</v>
      </c>
      <c r="BD43" s="620">
        <v>4710</v>
      </c>
      <c r="BE43" s="624">
        <f t="shared" si="33"/>
        <v>52.733137409504693</v>
      </c>
      <c r="BF43" s="622">
        <v>80676</v>
      </c>
      <c r="BG43" s="622">
        <v>70129</v>
      </c>
      <c r="BH43" s="622">
        <v>10547</v>
      </c>
      <c r="BI43" s="622">
        <v>16732</v>
      </c>
      <c r="BJ43" s="622">
        <v>14795</v>
      </c>
      <c r="BK43" s="622">
        <v>1937</v>
      </c>
      <c r="BL43" s="624">
        <f t="shared" si="34"/>
        <v>20.739749119936537</v>
      </c>
      <c r="BM43" s="622">
        <v>102839</v>
      </c>
      <c r="BN43" s="622">
        <v>88631</v>
      </c>
      <c r="BO43" s="622">
        <v>14208</v>
      </c>
      <c r="BP43" s="622">
        <v>21164</v>
      </c>
      <c r="BQ43" s="622">
        <v>18706</v>
      </c>
      <c r="BR43" s="622">
        <v>2458</v>
      </c>
      <c r="BS43" s="624">
        <f t="shared" si="28"/>
        <v>20.579741148785967</v>
      </c>
    </row>
    <row r="44" spans="1:71" ht="18.95" customHeight="1">
      <c r="A44" s="635" t="s">
        <v>171</v>
      </c>
      <c r="B44" s="620">
        <v>1500</v>
      </c>
      <c r="C44" s="620">
        <v>1499</v>
      </c>
      <c r="D44" s="670">
        <v>1</v>
      </c>
      <c r="E44" s="620">
        <v>263</v>
      </c>
      <c r="F44" s="620">
        <v>263</v>
      </c>
      <c r="G44" s="620">
        <v>0</v>
      </c>
      <c r="H44" s="624">
        <f t="shared" si="25"/>
        <v>17.533333333333335</v>
      </c>
      <c r="I44" s="620">
        <v>1232</v>
      </c>
      <c r="J44" s="620">
        <v>1230</v>
      </c>
      <c r="K44" s="670">
        <v>2</v>
      </c>
      <c r="L44" s="620">
        <v>217</v>
      </c>
      <c r="M44" s="620">
        <v>217</v>
      </c>
      <c r="N44" s="620">
        <v>0</v>
      </c>
      <c r="O44" s="624">
        <f t="shared" si="26"/>
        <v>17.613636363636363</v>
      </c>
      <c r="P44" s="620">
        <v>1526</v>
      </c>
      <c r="Q44" s="620">
        <v>1525</v>
      </c>
      <c r="R44" s="670">
        <v>1</v>
      </c>
      <c r="S44" s="620">
        <v>256</v>
      </c>
      <c r="T44" s="620">
        <v>256</v>
      </c>
      <c r="U44" s="620">
        <v>0</v>
      </c>
      <c r="V44" s="624">
        <f t="shared" si="29"/>
        <v>16.775884665792923</v>
      </c>
      <c r="W44" s="620">
        <v>1767</v>
      </c>
      <c r="X44" s="620">
        <v>1767</v>
      </c>
      <c r="Y44" s="670">
        <v>0</v>
      </c>
      <c r="Z44" s="620">
        <v>282</v>
      </c>
      <c r="AA44" s="620">
        <v>282</v>
      </c>
      <c r="AB44" s="620">
        <v>0</v>
      </c>
      <c r="AC44" s="624">
        <f t="shared" si="30"/>
        <v>15.959252971137522</v>
      </c>
      <c r="AD44" s="620">
        <v>1705</v>
      </c>
      <c r="AE44" s="620">
        <v>1705</v>
      </c>
      <c r="AF44" s="670">
        <v>0</v>
      </c>
      <c r="AG44" s="620">
        <v>286</v>
      </c>
      <c r="AH44" s="620">
        <v>286</v>
      </c>
      <c r="AI44" s="620">
        <v>0</v>
      </c>
      <c r="AJ44" s="624">
        <f t="shared" si="31"/>
        <v>16.7741935483871</v>
      </c>
      <c r="AK44" s="620">
        <v>1652</v>
      </c>
      <c r="AL44" s="620">
        <v>1651</v>
      </c>
      <c r="AM44" s="670">
        <v>1</v>
      </c>
      <c r="AN44" s="620">
        <v>256</v>
      </c>
      <c r="AO44" s="620">
        <v>256</v>
      </c>
      <c r="AP44" s="620">
        <v>0</v>
      </c>
      <c r="AQ44" s="624">
        <f t="shared" si="32"/>
        <v>15.49636803874092</v>
      </c>
      <c r="AR44" s="620">
        <v>1502</v>
      </c>
      <c r="AS44" s="620">
        <v>1502</v>
      </c>
      <c r="AT44" s="620">
        <v>0</v>
      </c>
      <c r="AU44" s="620">
        <v>253</v>
      </c>
      <c r="AV44" s="620">
        <v>253</v>
      </c>
      <c r="AW44" s="670">
        <v>0</v>
      </c>
      <c r="AX44" s="624">
        <f t="shared" si="27"/>
        <v>16.844207723035954</v>
      </c>
      <c r="AY44" s="620">
        <v>1174</v>
      </c>
      <c r="AZ44" s="620">
        <v>1172</v>
      </c>
      <c r="BA44" s="620">
        <v>2</v>
      </c>
      <c r="BB44" s="620">
        <v>181</v>
      </c>
      <c r="BC44" s="620">
        <v>181</v>
      </c>
      <c r="BD44" s="670">
        <v>0</v>
      </c>
      <c r="BE44" s="624">
        <f t="shared" si="33"/>
        <v>15.417376490630325</v>
      </c>
      <c r="BF44" s="622">
        <v>764</v>
      </c>
      <c r="BG44" s="622">
        <v>764</v>
      </c>
      <c r="BH44" s="622">
        <v>0</v>
      </c>
      <c r="BI44" s="622">
        <v>133</v>
      </c>
      <c r="BJ44" s="622">
        <v>133</v>
      </c>
      <c r="BK44" s="622">
        <v>0</v>
      </c>
      <c r="BL44" s="624">
        <f t="shared" si="34"/>
        <v>17.408376963350786</v>
      </c>
      <c r="BM44" s="622">
        <v>769</v>
      </c>
      <c r="BN44" s="622">
        <v>769</v>
      </c>
      <c r="BO44" s="622">
        <v>0</v>
      </c>
      <c r="BP44" s="622">
        <v>155</v>
      </c>
      <c r="BQ44" s="622">
        <v>155</v>
      </c>
      <c r="BR44" s="622">
        <v>0</v>
      </c>
      <c r="BS44" s="624">
        <f t="shared" si="28"/>
        <v>20.156046814044213</v>
      </c>
    </row>
    <row r="45" spans="1:71" ht="18.95" customHeight="1">
      <c r="A45" s="635" t="s">
        <v>158</v>
      </c>
      <c r="B45" s="620">
        <v>166</v>
      </c>
      <c r="C45" s="620">
        <v>148</v>
      </c>
      <c r="D45" s="620">
        <v>18</v>
      </c>
      <c r="E45" s="620">
        <v>59</v>
      </c>
      <c r="F45" s="620">
        <v>57</v>
      </c>
      <c r="G45" s="620">
        <v>2</v>
      </c>
      <c r="H45" s="624">
        <f t="shared" si="25"/>
        <v>35.542168674698793</v>
      </c>
      <c r="I45" s="620">
        <v>267</v>
      </c>
      <c r="J45" s="620">
        <v>224</v>
      </c>
      <c r="K45" s="620">
        <v>43</v>
      </c>
      <c r="L45" s="620">
        <v>93</v>
      </c>
      <c r="M45" s="620">
        <v>76</v>
      </c>
      <c r="N45" s="620">
        <v>17</v>
      </c>
      <c r="O45" s="624">
        <f t="shared" si="26"/>
        <v>34.831460674157306</v>
      </c>
      <c r="P45" s="620">
        <v>244</v>
      </c>
      <c r="Q45" s="620">
        <v>216</v>
      </c>
      <c r="R45" s="620">
        <v>23</v>
      </c>
      <c r="S45" s="620">
        <v>104</v>
      </c>
      <c r="T45" s="620">
        <v>97</v>
      </c>
      <c r="U45" s="620">
        <v>7</v>
      </c>
      <c r="V45" s="624">
        <f t="shared" si="29"/>
        <v>42.622950819672127</v>
      </c>
      <c r="W45" s="620">
        <v>278</v>
      </c>
      <c r="X45" s="620">
        <v>245</v>
      </c>
      <c r="Y45" s="620">
        <v>31</v>
      </c>
      <c r="Z45" s="620">
        <v>105</v>
      </c>
      <c r="AA45" s="620">
        <v>96</v>
      </c>
      <c r="AB45" s="620">
        <v>8</v>
      </c>
      <c r="AC45" s="624">
        <f t="shared" si="30"/>
        <v>37.769784172661872</v>
      </c>
      <c r="AD45" s="620">
        <v>226</v>
      </c>
      <c r="AE45" s="620">
        <v>200</v>
      </c>
      <c r="AF45" s="620">
        <v>25</v>
      </c>
      <c r="AG45" s="620">
        <v>57</v>
      </c>
      <c r="AH45" s="620">
        <v>53</v>
      </c>
      <c r="AI45" s="620">
        <v>4</v>
      </c>
      <c r="AJ45" s="624">
        <f t="shared" si="31"/>
        <v>25.221238938053098</v>
      </c>
      <c r="AK45" s="620">
        <v>248</v>
      </c>
      <c r="AL45" s="620">
        <v>195</v>
      </c>
      <c r="AM45" s="620">
        <v>51</v>
      </c>
      <c r="AN45" s="620">
        <v>42</v>
      </c>
      <c r="AO45" s="620">
        <v>34</v>
      </c>
      <c r="AP45" s="620">
        <v>7</v>
      </c>
      <c r="AQ45" s="624">
        <f t="shared" si="32"/>
        <v>16.93548387096774</v>
      </c>
      <c r="AR45" s="620">
        <v>178</v>
      </c>
      <c r="AS45" s="620">
        <v>140</v>
      </c>
      <c r="AT45" s="620">
        <v>35</v>
      </c>
      <c r="AU45" s="620">
        <v>29</v>
      </c>
      <c r="AV45" s="620">
        <v>29</v>
      </c>
      <c r="AW45" s="620">
        <v>0</v>
      </c>
      <c r="AX45" s="624">
        <f t="shared" si="27"/>
        <v>16.292134831460675</v>
      </c>
      <c r="AY45" s="620">
        <v>209</v>
      </c>
      <c r="AZ45" s="620">
        <v>154</v>
      </c>
      <c r="BA45" s="620">
        <v>51</v>
      </c>
      <c r="BB45" s="620">
        <v>84</v>
      </c>
      <c r="BC45" s="620">
        <v>55</v>
      </c>
      <c r="BD45" s="620">
        <v>29</v>
      </c>
      <c r="BE45" s="624">
        <f t="shared" si="33"/>
        <v>40.191387559808611</v>
      </c>
      <c r="BF45" s="620">
        <v>217</v>
      </c>
      <c r="BG45" s="620">
        <v>183</v>
      </c>
      <c r="BH45" s="620">
        <v>31</v>
      </c>
      <c r="BI45" s="620">
        <v>70</v>
      </c>
      <c r="BJ45" s="620">
        <v>64</v>
      </c>
      <c r="BK45" s="620">
        <v>6</v>
      </c>
      <c r="BL45" s="624">
        <f t="shared" si="34"/>
        <v>32.258064516129032</v>
      </c>
      <c r="BM45" s="620">
        <v>219</v>
      </c>
      <c r="BN45" s="620">
        <v>177</v>
      </c>
      <c r="BO45" s="620">
        <v>39</v>
      </c>
      <c r="BP45" s="620">
        <v>44</v>
      </c>
      <c r="BQ45" s="620">
        <v>38</v>
      </c>
      <c r="BR45" s="620">
        <v>6</v>
      </c>
      <c r="BS45" s="624">
        <f t="shared" si="28"/>
        <v>20.091324200913242</v>
      </c>
    </row>
    <row r="46" spans="1:71" ht="18.95" customHeight="1">
      <c r="A46" s="635" t="s">
        <v>162</v>
      </c>
      <c r="B46" s="620">
        <v>1956</v>
      </c>
      <c r="C46" s="620">
        <v>1308</v>
      </c>
      <c r="D46" s="620">
        <v>535</v>
      </c>
      <c r="E46" s="620">
        <v>877</v>
      </c>
      <c r="F46" s="620">
        <v>691</v>
      </c>
      <c r="G46" s="620">
        <v>156</v>
      </c>
      <c r="H46" s="624">
        <f t="shared" si="25"/>
        <v>44.836400817995909</v>
      </c>
      <c r="I46" s="620">
        <v>2156</v>
      </c>
      <c r="J46" s="620">
        <v>1487</v>
      </c>
      <c r="K46" s="620">
        <v>541</v>
      </c>
      <c r="L46" s="620">
        <v>1072</v>
      </c>
      <c r="M46" s="620">
        <v>835</v>
      </c>
      <c r="N46" s="620">
        <v>193</v>
      </c>
      <c r="O46" s="624">
        <f t="shared" si="26"/>
        <v>49.721706864564005</v>
      </c>
      <c r="P46" s="620">
        <v>2233</v>
      </c>
      <c r="Q46" s="620">
        <v>1555</v>
      </c>
      <c r="R46" s="620">
        <v>565</v>
      </c>
      <c r="S46" s="620">
        <v>1108</v>
      </c>
      <c r="T46" s="620">
        <v>884</v>
      </c>
      <c r="U46" s="620">
        <v>190</v>
      </c>
      <c r="V46" s="624">
        <f t="shared" si="29"/>
        <v>49.619346171070312</v>
      </c>
      <c r="W46" s="620">
        <v>2387</v>
      </c>
      <c r="X46" s="620">
        <v>1742</v>
      </c>
      <c r="Y46" s="620">
        <v>538</v>
      </c>
      <c r="Z46" s="620">
        <v>994</v>
      </c>
      <c r="AA46" s="620">
        <v>838</v>
      </c>
      <c r="AB46" s="620">
        <v>122</v>
      </c>
      <c r="AC46" s="624">
        <f t="shared" si="30"/>
        <v>41.642228739002931</v>
      </c>
      <c r="AD46" s="620">
        <v>2821</v>
      </c>
      <c r="AE46" s="620">
        <v>2070</v>
      </c>
      <c r="AF46" s="620">
        <v>654</v>
      </c>
      <c r="AG46" s="620">
        <v>1243</v>
      </c>
      <c r="AH46" s="620">
        <v>1053</v>
      </c>
      <c r="AI46" s="620">
        <v>160</v>
      </c>
      <c r="AJ46" s="624">
        <f t="shared" si="31"/>
        <v>44.062389223679546</v>
      </c>
      <c r="AK46" s="620">
        <v>2523</v>
      </c>
      <c r="AL46" s="620">
        <v>1814</v>
      </c>
      <c r="AM46" s="620">
        <v>599</v>
      </c>
      <c r="AN46" s="620">
        <v>1078</v>
      </c>
      <c r="AO46" s="620">
        <v>921</v>
      </c>
      <c r="AP46" s="620">
        <v>138</v>
      </c>
      <c r="AQ46" s="624">
        <f t="shared" si="32"/>
        <v>42.726912405866031</v>
      </c>
      <c r="AR46" s="620">
        <v>2116</v>
      </c>
      <c r="AS46" s="620">
        <v>1508</v>
      </c>
      <c r="AT46" s="620">
        <v>529</v>
      </c>
      <c r="AU46" s="620">
        <v>923</v>
      </c>
      <c r="AV46" s="620">
        <v>786</v>
      </c>
      <c r="AW46" s="620">
        <v>129</v>
      </c>
      <c r="AX46" s="624">
        <f t="shared" si="27"/>
        <v>43.620037807183365</v>
      </c>
      <c r="AY46" s="620">
        <v>3166</v>
      </c>
      <c r="AZ46" s="620">
        <v>2384</v>
      </c>
      <c r="BA46" s="620">
        <v>705</v>
      </c>
      <c r="BB46" s="620">
        <v>998</v>
      </c>
      <c r="BC46" s="620">
        <v>854</v>
      </c>
      <c r="BD46" s="620">
        <v>131</v>
      </c>
      <c r="BE46" s="624">
        <f t="shared" si="33"/>
        <v>31.522425773847125</v>
      </c>
      <c r="BF46" s="622">
        <v>3634</v>
      </c>
      <c r="BG46" s="622">
        <v>2697</v>
      </c>
      <c r="BH46" s="622">
        <v>848</v>
      </c>
      <c r="BI46" s="622">
        <v>948</v>
      </c>
      <c r="BJ46" s="622">
        <v>752</v>
      </c>
      <c r="BK46" s="622">
        <v>184</v>
      </c>
      <c r="BL46" s="624">
        <f t="shared" si="34"/>
        <v>26.086956521739129</v>
      </c>
      <c r="BM46" s="622">
        <v>4215</v>
      </c>
      <c r="BN46" s="622">
        <v>3089</v>
      </c>
      <c r="BO46" s="622">
        <v>1069</v>
      </c>
      <c r="BP46" s="622">
        <v>785</v>
      </c>
      <c r="BQ46" s="622">
        <v>626</v>
      </c>
      <c r="BR46" s="622">
        <v>152</v>
      </c>
      <c r="BS46" s="624">
        <f t="shared" si="28"/>
        <v>18.623962040332149</v>
      </c>
    </row>
    <row r="47" spans="1:71" ht="18.95" customHeight="1">
      <c r="A47" s="635" t="s">
        <v>844</v>
      </c>
      <c r="B47" s="620">
        <v>78</v>
      </c>
      <c r="C47" s="620">
        <v>28</v>
      </c>
      <c r="D47" s="620">
        <v>28</v>
      </c>
      <c r="E47" s="620">
        <v>54</v>
      </c>
      <c r="F47" s="620">
        <v>18</v>
      </c>
      <c r="G47" s="620">
        <v>22</v>
      </c>
      <c r="H47" s="624">
        <f t="shared" si="25"/>
        <v>69.230769230769226</v>
      </c>
      <c r="I47" s="620">
        <v>24</v>
      </c>
      <c r="J47" s="620">
        <v>14</v>
      </c>
      <c r="K47" s="620">
        <v>3</v>
      </c>
      <c r="L47" s="620">
        <v>6</v>
      </c>
      <c r="M47" s="620">
        <v>4</v>
      </c>
      <c r="N47" s="620">
        <v>0</v>
      </c>
      <c r="O47" s="624">
        <f t="shared" si="26"/>
        <v>25</v>
      </c>
      <c r="P47" s="620">
        <v>21</v>
      </c>
      <c r="Q47" s="620">
        <v>12</v>
      </c>
      <c r="R47" s="620">
        <v>3</v>
      </c>
      <c r="S47" s="620">
        <v>11</v>
      </c>
      <c r="T47" s="620">
        <v>5</v>
      </c>
      <c r="U47" s="620">
        <v>2</v>
      </c>
      <c r="V47" s="624">
        <f t="shared" si="29"/>
        <v>52.380952380952387</v>
      </c>
      <c r="W47" s="620">
        <v>21</v>
      </c>
      <c r="X47" s="620">
        <v>14</v>
      </c>
      <c r="Y47" s="620">
        <v>1</v>
      </c>
      <c r="Z47" s="620">
        <v>3</v>
      </c>
      <c r="AA47" s="620">
        <v>2</v>
      </c>
      <c r="AB47" s="620">
        <v>0</v>
      </c>
      <c r="AC47" s="624">
        <f t="shared" si="30"/>
        <v>14.285714285714285</v>
      </c>
      <c r="AD47" s="620">
        <v>56</v>
      </c>
      <c r="AE47" s="620">
        <v>27</v>
      </c>
      <c r="AF47" s="620">
        <v>10</v>
      </c>
      <c r="AG47" s="620">
        <v>30</v>
      </c>
      <c r="AH47" s="620">
        <v>13</v>
      </c>
      <c r="AI47" s="620">
        <v>9</v>
      </c>
      <c r="AJ47" s="624">
        <f t="shared" si="31"/>
        <v>53.571428571428569</v>
      </c>
      <c r="AK47" s="620">
        <v>33</v>
      </c>
      <c r="AL47" s="620">
        <v>15</v>
      </c>
      <c r="AM47" s="620">
        <v>13</v>
      </c>
      <c r="AN47" s="620">
        <v>27</v>
      </c>
      <c r="AO47" s="620">
        <v>13</v>
      </c>
      <c r="AP47" s="620">
        <v>10</v>
      </c>
      <c r="AQ47" s="624">
        <f t="shared" si="32"/>
        <v>81.818181818181827</v>
      </c>
      <c r="AR47" s="620">
        <v>13</v>
      </c>
      <c r="AS47" s="620">
        <v>7</v>
      </c>
      <c r="AT47" s="620">
        <v>5</v>
      </c>
      <c r="AU47" s="620">
        <v>3</v>
      </c>
      <c r="AV47" s="620">
        <v>2</v>
      </c>
      <c r="AW47" s="620">
        <v>1</v>
      </c>
      <c r="AX47" s="624">
        <f t="shared" si="27"/>
        <v>23.076923076923077</v>
      </c>
      <c r="AY47" s="620">
        <v>19</v>
      </c>
      <c r="AZ47" s="620">
        <v>5</v>
      </c>
      <c r="BA47" s="620">
        <v>6</v>
      </c>
      <c r="BB47" s="620">
        <v>9</v>
      </c>
      <c r="BC47" s="620">
        <v>1</v>
      </c>
      <c r="BD47" s="620">
        <v>4</v>
      </c>
      <c r="BE47" s="624">
        <f t="shared" si="33"/>
        <v>47.368421052631575</v>
      </c>
      <c r="BF47" s="620">
        <v>23</v>
      </c>
      <c r="BG47" s="620">
        <v>12</v>
      </c>
      <c r="BH47" s="620">
        <v>4</v>
      </c>
      <c r="BI47" s="620">
        <v>5</v>
      </c>
      <c r="BJ47" s="620">
        <v>3</v>
      </c>
      <c r="BK47" s="620">
        <v>0</v>
      </c>
      <c r="BL47" s="624">
        <f t="shared" si="34"/>
        <v>21.739130434782609</v>
      </c>
      <c r="BM47" s="620">
        <v>41</v>
      </c>
      <c r="BN47" s="620">
        <v>14</v>
      </c>
      <c r="BO47" s="620">
        <v>8</v>
      </c>
      <c r="BP47" s="620">
        <v>7</v>
      </c>
      <c r="BQ47" s="620">
        <v>4</v>
      </c>
      <c r="BR47" s="620">
        <v>0</v>
      </c>
      <c r="BS47" s="624">
        <f t="shared" si="28"/>
        <v>17.073170731707318</v>
      </c>
    </row>
    <row r="48" spans="1:71" ht="18.95" customHeight="1">
      <c r="A48" s="635" t="s">
        <v>849</v>
      </c>
      <c r="B48" s="620">
        <v>39</v>
      </c>
      <c r="C48" s="620">
        <v>22</v>
      </c>
      <c r="D48" s="620">
        <v>1</v>
      </c>
      <c r="E48" s="620">
        <v>11</v>
      </c>
      <c r="F48" s="620">
        <v>5</v>
      </c>
      <c r="G48" s="620">
        <v>1</v>
      </c>
      <c r="H48" s="624">
        <f t="shared" si="25"/>
        <v>28.205128205128204</v>
      </c>
      <c r="I48" s="620">
        <v>47</v>
      </c>
      <c r="J48" s="620">
        <v>27</v>
      </c>
      <c r="K48" s="620">
        <v>3</v>
      </c>
      <c r="L48" s="620">
        <v>16</v>
      </c>
      <c r="M48" s="620">
        <v>9</v>
      </c>
      <c r="N48" s="620">
        <v>0</v>
      </c>
      <c r="O48" s="624">
        <f t="shared" si="26"/>
        <v>34.042553191489361</v>
      </c>
      <c r="P48" s="620">
        <v>58</v>
      </c>
      <c r="Q48" s="620">
        <v>31</v>
      </c>
      <c r="R48" s="620">
        <v>4</v>
      </c>
      <c r="S48" s="620">
        <v>5</v>
      </c>
      <c r="T48" s="620">
        <v>4</v>
      </c>
      <c r="U48" s="620">
        <v>0</v>
      </c>
      <c r="V48" s="624">
        <f t="shared" si="29"/>
        <v>8.6206896551724146</v>
      </c>
      <c r="W48" s="620">
        <v>47</v>
      </c>
      <c r="X48" s="620">
        <v>26</v>
      </c>
      <c r="Y48" s="620">
        <v>2</v>
      </c>
      <c r="Z48" s="620">
        <v>10</v>
      </c>
      <c r="AA48" s="620">
        <v>5</v>
      </c>
      <c r="AB48" s="620">
        <v>0</v>
      </c>
      <c r="AC48" s="624">
        <f t="shared" si="30"/>
        <v>21.276595744680851</v>
      </c>
      <c r="AD48" s="620">
        <v>26</v>
      </c>
      <c r="AE48" s="620">
        <v>15</v>
      </c>
      <c r="AF48" s="620">
        <v>0</v>
      </c>
      <c r="AG48" s="620">
        <v>3</v>
      </c>
      <c r="AH48" s="620">
        <v>1</v>
      </c>
      <c r="AI48" s="620">
        <v>0</v>
      </c>
      <c r="AJ48" s="624">
        <f t="shared" si="31"/>
        <v>11.538461538461538</v>
      </c>
      <c r="AK48" s="620">
        <v>61</v>
      </c>
      <c r="AL48" s="620">
        <v>36</v>
      </c>
      <c r="AM48" s="620">
        <v>1</v>
      </c>
      <c r="AN48" s="620">
        <v>8</v>
      </c>
      <c r="AO48" s="620">
        <v>4</v>
      </c>
      <c r="AP48" s="620">
        <v>0</v>
      </c>
      <c r="AQ48" s="624">
        <f t="shared" si="32"/>
        <v>13.114754098360656</v>
      </c>
      <c r="AR48" s="620">
        <v>59</v>
      </c>
      <c r="AS48" s="620">
        <v>36</v>
      </c>
      <c r="AT48" s="620">
        <v>1</v>
      </c>
      <c r="AU48" s="620">
        <v>18</v>
      </c>
      <c r="AV48" s="620">
        <v>11</v>
      </c>
      <c r="AW48" s="620">
        <v>0</v>
      </c>
      <c r="AX48" s="624">
        <f t="shared" si="27"/>
        <v>30.508474576271187</v>
      </c>
      <c r="AY48" s="620">
        <v>84</v>
      </c>
      <c r="AZ48" s="620">
        <v>44</v>
      </c>
      <c r="BA48" s="620">
        <v>2</v>
      </c>
      <c r="BB48" s="620">
        <v>9</v>
      </c>
      <c r="BC48" s="620">
        <v>5</v>
      </c>
      <c r="BD48" s="620">
        <v>0</v>
      </c>
      <c r="BE48" s="624">
        <f t="shared" si="33"/>
        <v>10.714285714285714</v>
      </c>
      <c r="BF48" s="620">
        <v>51</v>
      </c>
      <c r="BG48" s="620">
        <v>29</v>
      </c>
      <c r="BH48" s="620">
        <v>0</v>
      </c>
      <c r="BI48" s="620">
        <v>13</v>
      </c>
      <c r="BJ48" s="620">
        <v>9</v>
      </c>
      <c r="BK48" s="620">
        <v>0</v>
      </c>
      <c r="BL48" s="624">
        <f t="shared" si="34"/>
        <v>25.490196078431371</v>
      </c>
      <c r="BM48" s="620">
        <v>96</v>
      </c>
      <c r="BN48" s="620">
        <v>50</v>
      </c>
      <c r="BO48" s="620">
        <v>4</v>
      </c>
      <c r="BP48" s="620">
        <v>16</v>
      </c>
      <c r="BQ48" s="620">
        <v>7</v>
      </c>
      <c r="BR48" s="620">
        <v>1</v>
      </c>
      <c r="BS48" s="624">
        <f t="shared" si="28"/>
        <v>16.666666666666664</v>
      </c>
    </row>
    <row r="49" spans="1:71" ht="18.95" customHeight="1">
      <c r="A49" s="635" t="s">
        <v>168</v>
      </c>
      <c r="B49" s="620">
        <v>175</v>
      </c>
      <c r="C49" s="620">
        <v>152</v>
      </c>
      <c r="D49" s="620">
        <v>10</v>
      </c>
      <c r="E49" s="620">
        <v>54</v>
      </c>
      <c r="F49" s="620">
        <v>52</v>
      </c>
      <c r="G49" s="620">
        <v>1</v>
      </c>
      <c r="H49" s="624">
        <f t="shared" si="25"/>
        <v>30.857142857142854</v>
      </c>
      <c r="I49" s="620">
        <v>119</v>
      </c>
      <c r="J49" s="620">
        <v>102</v>
      </c>
      <c r="K49" s="620">
        <v>13</v>
      </c>
      <c r="L49" s="620">
        <v>32</v>
      </c>
      <c r="M49" s="620">
        <v>30</v>
      </c>
      <c r="N49" s="620">
        <v>2</v>
      </c>
      <c r="O49" s="624">
        <f t="shared" si="26"/>
        <v>26.890756302521009</v>
      </c>
      <c r="P49" s="620">
        <v>122</v>
      </c>
      <c r="Q49" s="620">
        <v>110</v>
      </c>
      <c r="R49" s="620">
        <v>8</v>
      </c>
      <c r="S49" s="620">
        <v>30</v>
      </c>
      <c r="T49" s="620">
        <v>28</v>
      </c>
      <c r="U49" s="620">
        <v>1</v>
      </c>
      <c r="V49" s="624">
        <f t="shared" si="29"/>
        <v>24.590163934426229</v>
      </c>
      <c r="W49" s="620">
        <v>107</v>
      </c>
      <c r="X49" s="620">
        <v>93</v>
      </c>
      <c r="Y49" s="620">
        <v>8</v>
      </c>
      <c r="Z49" s="620">
        <v>16</v>
      </c>
      <c r="AA49" s="620">
        <v>16</v>
      </c>
      <c r="AB49" s="620">
        <v>0</v>
      </c>
      <c r="AC49" s="624">
        <f t="shared" si="30"/>
        <v>14.953271028037381</v>
      </c>
      <c r="AD49" s="620">
        <v>170</v>
      </c>
      <c r="AE49" s="620">
        <v>116</v>
      </c>
      <c r="AF49" s="620">
        <v>46</v>
      </c>
      <c r="AG49" s="620">
        <v>43</v>
      </c>
      <c r="AH49" s="620">
        <v>31</v>
      </c>
      <c r="AI49" s="620">
        <v>9</v>
      </c>
      <c r="AJ49" s="624">
        <f t="shared" si="31"/>
        <v>25.294117647058822</v>
      </c>
      <c r="AK49" s="620">
        <v>176</v>
      </c>
      <c r="AL49" s="620">
        <v>148</v>
      </c>
      <c r="AM49" s="620">
        <v>19</v>
      </c>
      <c r="AN49" s="620">
        <v>38</v>
      </c>
      <c r="AO49" s="620">
        <v>34</v>
      </c>
      <c r="AP49" s="620">
        <v>3</v>
      </c>
      <c r="AQ49" s="624">
        <f t="shared" si="32"/>
        <v>21.59090909090909</v>
      </c>
      <c r="AR49" s="620">
        <v>134</v>
      </c>
      <c r="AS49" s="620">
        <v>113</v>
      </c>
      <c r="AT49" s="620">
        <v>15</v>
      </c>
      <c r="AU49" s="620">
        <v>36</v>
      </c>
      <c r="AV49" s="620">
        <v>31</v>
      </c>
      <c r="AW49" s="620">
        <v>4</v>
      </c>
      <c r="AX49" s="624">
        <f t="shared" si="27"/>
        <v>26.865671641791046</v>
      </c>
      <c r="AY49" s="620">
        <v>158</v>
      </c>
      <c r="AZ49" s="620">
        <v>134</v>
      </c>
      <c r="BA49" s="620">
        <v>23</v>
      </c>
      <c r="BB49" s="620">
        <v>37</v>
      </c>
      <c r="BC49" s="620">
        <v>37</v>
      </c>
      <c r="BD49" s="620">
        <v>0</v>
      </c>
      <c r="BE49" s="624">
        <f t="shared" si="33"/>
        <v>23.417721518987342</v>
      </c>
      <c r="BF49" s="622">
        <v>319</v>
      </c>
      <c r="BG49" s="622">
        <v>262</v>
      </c>
      <c r="BH49" s="622">
        <v>49</v>
      </c>
      <c r="BI49" s="622">
        <v>61</v>
      </c>
      <c r="BJ49" s="622">
        <v>54</v>
      </c>
      <c r="BK49" s="622">
        <v>4</v>
      </c>
      <c r="BL49" s="624">
        <f t="shared" si="34"/>
        <v>19.122257053291534</v>
      </c>
      <c r="BM49" s="622">
        <v>465</v>
      </c>
      <c r="BN49" s="622">
        <v>370</v>
      </c>
      <c r="BO49" s="622">
        <v>88</v>
      </c>
      <c r="BP49" s="622">
        <v>72</v>
      </c>
      <c r="BQ49" s="622">
        <v>57</v>
      </c>
      <c r="BR49" s="622">
        <v>13</v>
      </c>
      <c r="BS49" s="624">
        <f t="shared" si="28"/>
        <v>15.483870967741936</v>
      </c>
    </row>
    <row r="50" spans="1:71" ht="18.95" customHeight="1">
      <c r="A50" s="635" t="s">
        <v>191</v>
      </c>
      <c r="B50" s="620">
        <v>129</v>
      </c>
      <c r="C50" s="620">
        <v>95</v>
      </c>
      <c r="D50" s="620">
        <v>20</v>
      </c>
      <c r="E50" s="620">
        <v>58</v>
      </c>
      <c r="F50" s="620">
        <v>45</v>
      </c>
      <c r="G50" s="620">
        <v>8</v>
      </c>
      <c r="H50" s="624">
        <f t="shared" si="25"/>
        <v>44.961240310077521</v>
      </c>
      <c r="I50" s="620">
        <v>139</v>
      </c>
      <c r="J50" s="620">
        <v>98</v>
      </c>
      <c r="K50" s="620">
        <v>15</v>
      </c>
      <c r="L50" s="620">
        <v>44</v>
      </c>
      <c r="M50" s="620">
        <v>30</v>
      </c>
      <c r="N50" s="620">
        <v>2</v>
      </c>
      <c r="O50" s="624">
        <f t="shared" si="26"/>
        <v>31.654676258992804</v>
      </c>
      <c r="P50" s="620">
        <v>235</v>
      </c>
      <c r="Q50" s="620">
        <v>159</v>
      </c>
      <c r="R50" s="620">
        <v>32</v>
      </c>
      <c r="S50" s="620">
        <v>68</v>
      </c>
      <c r="T50" s="620">
        <v>48</v>
      </c>
      <c r="U50" s="620">
        <v>8</v>
      </c>
      <c r="V50" s="624">
        <f t="shared" si="29"/>
        <v>28.936170212765955</v>
      </c>
      <c r="W50" s="620">
        <v>113</v>
      </c>
      <c r="X50" s="620">
        <v>84</v>
      </c>
      <c r="Y50" s="620">
        <v>9</v>
      </c>
      <c r="Z50" s="620">
        <v>29</v>
      </c>
      <c r="AA50" s="620">
        <v>19</v>
      </c>
      <c r="AB50" s="620">
        <v>3</v>
      </c>
      <c r="AC50" s="624">
        <f t="shared" si="30"/>
        <v>25.663716814159294</v>
      </c>
      <c r="AD50" s="620">
        <v>75</v>
      </c>
      <c r="AE50" s="620">
        <v>53</v>
      </c>
      <c r="AF50" s="620">
        <v>13</v>
      </c>
      <c r="AG50" s="620">
        <v>16</v>
      </c>
      <c r="AH50" s="620">
        <v>12</v>
      </c>
      <c r="AI50" s="620">
        <v>1</v>
      </c>
      <c r="AJ50" s="624">
        <f t="shared" si="31"/>
        <v>21.333333333333336</v>
      </c>
      <c r="AK50" s="620">
        <v>113</v>
      </c>
      <c r="AL50" s="620">
        <v>86</v>
      </c>
      <c r="AM50" s="620">
        <v>21</v>
      </c>
      <c r="AN50" s="620">
        <v>5</v>
      </c>
      <c r="AO50" s="620">
        <v>3</v>
      </c>
      <c r="AP50" s="620">
        <v>1</v>
      </c>
      <c r="AQ50" s="624">
        <f t="shared" si="32"/>
        <v>4.4247787610619467</v>
      </c>
      <c r="AR50" s="620">
        <v>135</v>
      </c>
      <c r="AS50" s="620">
        <v>89</v>
      </c>
      <c r="AT50" s="620">
        <v>37</v>
      </c>
      <c r="AU50" s="620">
        <v>9</v>
      </c>
      <c r="AV50" s="620">
        <v>6</v>
      </c>
      <c r="AW50" s="620">
        <v>0</v>
      </c>
      <c r="AX50" s="624">
        <f t="shared" si="27"/>
        <v>6.666666666666667</v>
      </c>
      <c r="AY50" s="620">
        <v>98</v>
      </c>
      <c r="AZ50" s="620">
        <v>67</v>
      </c>
      <c r="BA50" s="620">
        <v>26</v>
      </c>
      <c r="BB50" s="620">
        <v>7</v>
      </c>
      <c r="BC50" s="620">
        <v>6</v>
      </c>
      <c r="BD50" s="620">
        <v>0</v>
      </c>
      <c r="BE50" s="624">
        <f t="shared" si="33"/>
        <v>7.1428571428571423</v>
      </c>
      <c r="BF50" s="622">
        <v>146</v>
      </c>
      <c r="BG50" s="622">
        <v>85</v>
      </c>
      <c r="BH50" s="622">
        <v>57</v>
      </c>
      <c r="BI50" s="622">
        <v>7</v>
      </c>
      <c r="BJ50" s="622">
        <v>5</v>
      </c>
      <c r="BK50" s="622">
        <v>1</v>
      </c>
      <c r="BL50" s="624">
        <f t="shared" si="34"/>
        <v>4.7945205479452051</v>
      </c>
      <c r="BM50" s="622">
        <v>265</v>
      </c>
      <c r="BN50" s="622">
        <v>201</v>
      </c>
      <c r="BO50" s="622">
        <v>56</v>
      </c>
      <c r="BP50" s="622">
        <v>40</v>
      </c>
      <c r="BQ50" s="622">
        <v>35</v>
      </c>
      <c r="BR50" s="622">
        <v>3</v>
      </c>
      <c r="BS50" s="624">
        <f t="shared" si="28"/>
        <v>15.09433962264151</v>
      </c>
    </row>
    <row r="51" spans="1:71" ht="18.95" customHeight="1">
      <c r="A51" s="635" t="s">
        <v>369</v>
      </c>
      <c r="B51" s="620">
        <v>10</v>
      </c>
      <c r="C51" s="620">
        <v>8</v>
      </c>
      <c r="D51" s="620">
        <v>2</v>
      </c>
      <c r="E51" s="620">
        <v>0</v>
      </c>
      <c r="F51" s="620">
        <v>0</v>
      </c>
      <c r="G51" s="620">
        <v>0</v>
      </c>
      <c r="H51" s="620">
        <v>0</v>
      </c>
      <c r="I51" s="620">
        <v>24</v>
      </c>
      <c r="J51" s="620">
        <v>15</v>
      </c>
      <c r="K51" s="620">
        <v>9</v>
      </c>
      <c r="L51" s="620">
        <v>5</v>
      </c>
      <c r="M51" s="620">
        <v>3</v>
      </c>
      <c r="N51" s="620">
        <v>2</v>
      </c>
      <c r="O51" s="624">
        <f t="shared" si="26"/>
        <v>20.833333333333336</v>
      </c>
      <c r="P51" s="620">
        <v>5</v>
      </c>
      <c r="Q51" s="620">
        <v>4</v>
      </c>
      <c r="R51" s="620">
        <v>1</v>
      </c>
      <c r="S51" s="620">
        <v>3</v>
      </c>
      <c r="T51" s="620">
        <v>3</v>
      </c>
      <c r="U51" s="620">
        <v>0</v>
      </c>
      <c r="V51" s="624">
        <f t="shared" si="29"/>
        <v>60</v>
      </c>
      <c r="W51" s="620">
        <v>10</v>
      </c>
      <c r="X51" s="620">
        <v>7</v>
      </c>
      <c r="Y51" s="620">
        <v>3</v>
      </c>
      <c r="Z51" s="620">
        <v>6</v>
      </c>
      <c r="AA51" s="620">
        <v>5</v>
      </c>
      <c r="AB51" s="620">
        <v>1</v>
      </c>
      <c r="AC51" s="624">
        <f t="shared" si="30"/>
        <v>60</v>
      </c>
      <c r="AD51" s="620">
        <v>11</v>
      </c>
      <c r="AE51" s="620">
        <v>7</v>
      </c>
      <c r="AF51" s="620">
        <v>4</v>
      </c>
      <c r="AG51" s="620">
        <v>1</v>
      </c>
      <c r="AH51" s="620">
        <v>1</v>
      </c>
      <c r="AI51" s="620">
        <v>0</v>
      </c>
      <c r="AJ51" s="624">
        <f t="shared" si="31"/>
        <v>9.0909090909090917</v>
      </c>
      <c r="AK51" s="620">
        <v>17</v>
      </c>
      <c r="AL51" s="620">
        <v>10</v>
      </c>
      <c r="AM51" s="620">
        <v>7</v>
      </c>
      <c r="AN51" s="620">
        <v>4</v>
      </c>
      <c r="AO51" s="620">
        <v>3</v>
      </c>
      <c r="AP51" s="620">
        <v>1</v>
      </c>
      <c r="AQ51" s="624">
        <f t="shared" si="32"/>
        <v>23.52941176470588</v>
      </c>
      <c r="AR51" s="620">
        <v>16</v>
      </c>
      <c r="AS51" s="620">
        <v>10</v>
      </c>
      <c r="AT51" s="620">
        <v>6</v>
      </c>
      <c r="AU51" s="620">
        <v>2</v>
      </c>
      <c r="AV51" s="620">
        <v>1</v>
      </c>
      <c r="AW51" s="620">
        <v>1</v>
      </c>
      <c r="AX51" s="624">
        <f t="shared" si="27"/>
        <v>12.5</v>
      </c>
      <c r="AY51" s="620">
        <v>3</v>
      </c>
      <c r="AZ51" s="620">
        <v>2</v>
      </c>
      <c r="BA51" s="620">
        <v>1</v>
      </c>
      <c r="BB51" s="620">
        <v>1</v>
      </c>
      <c r="BC51" s="620">
        <v>1</v>
      </c>
      <c r="BD51" s="620">
        <v>0</v>
      </c>
      <c r="BE51" s="624">
        <f t="shared" si="33"/>
        <v>33.333333333333329</v>
      </c>
      <c r="BF51" s="622">
        <v>8</v>
      </c>
      <c r="BG51" s="622">
        <v>3</v>
      </c>
      <c r="BH51" s="622">
        <v>5</v>
      </c>
      <c r="BI51" s="622">
        <v>2</v>
      </c>
      <c r="BJ51" s="622">
        <v>1</v>
      </c>
      <c r="BK51" s="622">
        <v>1</v>
      </c>
      <c r="BL51" s="624">
        <f t="shared" si="34"/>
        <v>25</v>
      </c>
      <c r="BM51" s="622">
        <v>7</v>
      </c>
      <c r="BN51" s="622">
        <v>3</v>
      </c>
      <c r="BO51" s="622">
        <v>4</v>
      </c>
      <c r="BP51" s="622">
        <v>1</v>
      </c>
      <c r="BQ51" s="622">
        <v>1</v>
      </c>
      <c r="BR51" s="622">
        <v>0</v>
      </c>
      <c r="BS51" s="624">
        <f t="shared" si="28"/>
        <v>14.285714285714285</v>
      </c>
    </row>
    <row r="52" spans="1:71" ht="18.95" customHeight="1">
      <c r="A52" s="635" t="s">
        <v>846</v>
      </c>
      <c r="B52" s="620">
        <v>20</v>
      </c>
      <c r="C52" s="620">
        <v>16</v>
      </c>
      <c r="D52" s="620">
        <v>4</v>
      </c>
      <c r="E52" s="620">
        <v>0</v>
      </c>
      <c r="F52" s="620">
        <v>0</v>
      </c>
      <c r="G52" s="620">
        <v>0</v>
      </c>
      <c r="H52" s="620">
        <v>0</v>
      </c>
      <c r="I52" s="620">
        <v>22</v>
      </c>
      <c r="J52" s="620">
        <v>14</v>
      </c>
      <c r="K52" s="620">
        <v>8</v>
      </c>
      <c r="L52" s="620">
        <v>1</v>
      </c>
      <c r="M52" s="620">
        <v>0</v>
      </c>
      <c r="N52" s="620">
        <v>1</v>
      </c>
      <c r="O52" s="624">
        <f t="shared" si="26"/>
        <v>4.5454545454545459</v>
      </c>
      <c r="P52" s="620">
        <v>32</v>
      </c>
      <c r="Q52" s="620">
        <v>26</v>
      </c>
      <c r="R52" s="620">
        <v>6</v>
      </c>
      <c r="S52" s="620">
        <v>1</v>
      </c>
      <c r="T52" s="620">
        <v>0</v>
      </c>
      <c r="U52" s="620">
        <v>1</v>
      </c>
      <c r="V52" s="624">
        <f t="shared" si="29"/>
        <v>3.125</v>
      </c>
      <c r="W52" s="620">
        <v>5</v>
      </c>
      <c r="X52" s="620">
        <v>4</v>
      </c>
      <c r="Y52" s="620">
        <v>1</v>
      </c>
      <c r="Z52" s="620">
        <v>0</v>
      </c>
      <c r="AA52" s="620">
        <v>0</v>
      </c>
      <c r="AB52" s="620">
        <v>0</v>
      </c>
      <c r="AC52" s="620">
        <v>0</v>
      </c>
      <c r="AD52" s="620">
        <v>11</v>
      </c>
      <c r="AE52" s="620">
        <v>11</v>
      </c>
      <c r="AF52" s="620">
        <v>0</v>
      </c>
      <c r="AG52" s="620">
        <v>1</v>
      </c>
      <c r="AH52" s="620">
        <v>1</v>
      </c>
      <c r="AI52" s="620">
        <v>0</v>
      </c>
      <c r="AJ52" s="624">
        <f t="shared" si="31"/>
        <v>9.0909090909090917</v>
      </c>
      <c r="AK52" s="620">
        <v>17</v>
      </c>
      <c r="AL52" s="620">
        <v>12</v>
      </c>
      <c r="AM52" s="620">
        <v>5</v>
      </c>
      <c r="AN52" s="620">
        <v>3</v>
      </c>
      <c r="AO52" s="620">
        <v>3</v>
      </c>
      <c r="AP52" s="620">
        <v>0</v>
      </c>
      <c r="AQ52" s="624">
        <f t="shared" si="32"/>
        <v>17.647058823529413</v>
      </c>
      <c r="AR52" s="620">
        <v>18</v>
      </c>
      <c r="AS52" s="620">
        <v>15</v>
      </c>
      <c r="AT52" s="620">
        <v>3</v>
      </c>
      <c r="AU52" s="620">
        <v>4</v>
      </c>
      <c r="AV52" s="620">
        <v>3</v>
      </c>
      <c r="AW52" s="620">
        <v>1</v>
      </c>
      <c r="AX52" s="624">
        <f t="shared" si="27"/>
        <v>22.222222222222221</v>
      </c>
      <c r="AY52" s="620">
        <v>5</v>
      </c>
      <c r="AZ52" s="620">
        <v>5</v>
      </c>
      <c r="BA52" s="620">
        <v>0</v>
      </c>
      <c r="BB52" s="620">
        <v>1</v>
      </c>
      <c r="BC52" s="620">
        <v>1</v>
      </c>
      <c r="BD52" s="620">
        <v>0</v>
      </c>
      <c r="BE52" s="624">
        <f t="shared" si="33"/>
        <v>20</v>
      </c>
      <c r="BF52" s="622">
        <v>14</v>
      </c>
      <c r="BG52" s="622">
        <v>13</v>
      </c>
      <c r="BH52" s="622">
        <v>1</v>
      </c>
      <c r="BI52" s="622">
        <v>1</v>
      </c>
      <c r="BJ52" s="622">
        <v>1</v>
      </c>
      <c r="BK52" s="622">
        <v>0</v>
      </c>
      <c r="BL52" s="624">
        <f t="shared" si="34"/>
        <v>7.1428571428571423</v>
      </c>
      <c r="BM52" s="622">
        <v>7</v>
      </c>
      <c r="BN52" s="622">
        <v>7</v>
      </c>
      <c r="BO52" s="622">
        <v>0</v>
      </c>
      <c r="BP52" s="622">
        <v>1</v>
      </c>
      <c r="BQ52" s="622">
        <v>1</v>
      </c>
      <c r="BR52" s="622">
        <v>0</v>
      </c>
      <c r="BS52" s="624">
        <f t="shared" si="28"/>
        <v>14.285714285714285</v>
      </c>
    </row>
    <row r="53" spans="1:71" ht="18.95" customHeight="1">
      <c r="A53" s="635" t="s">
        <v>188</v>
      </c>
      <c r="B53" s="620">
        <v>142</v>
      </c>
      <c r="C53" s="620">
        <v>67</v>
      </c>
      <c r="D53" s="620">
        <v>51</v>
      </c>
      <c r="E53" s="620">
        <v>59</v>
      </c>
      <c r="F53" s="620">
        <v>25</v>
      </c>
      <c r="G53" s="620">
        <v>28</v>
      </c>
      <c r="H53" s="624">
        <f t="shared" ref="H53:H60" si="35">E53/B53*100</f>
        <v>41.549295774647888</v>
      </c>
      <c r="I53" s="620">
        <v>243</v>
      </c>
      <c r="J53" s="620">
        <v>116</v>
      </c>
      <c r="K53" s="620">
        <v>115</v>
      </c>
      <c r="L53" s="620">
        <v>118</v>
      </c>
      <c r="M53" s="620">
        <v>55</v>
      </c>
      <c r="N53" s="620">
        <v>61</v>
      </c>
      <c r="O53" s="624">
        <f t="shared" si="26"/>
        <v>48.559670781893004</v>
      </c>
      <c r="P53" s="620">
        <v>194</v>
      </c>
      <c r="Q53" s="620">
        <v>94</v>
      </c>
      <c r="R53" s="620">
        <v>87</v>
      </c>
      <c r="S53" s="620">
        <v>117</v>
      </c>
      <c r="T53" s="620">
        <v>58</v>
      </c>
      <c r="U53" s="620">
        <v>59</v>
      </c>
      <c r="V53" s="624">
        <f t="shared" si="29"/>
        <v>60.309278350515463</v>
      </c>
      <c r="W53" s="620">
        <v>193</v>
      </c>
      <c r="X53" s="620">
        <v>104</v>
      </c>
      <c r="Y53" s="620">
        <v>61</v>
      </c>
      <c r="Z53" s="620">
        <v>28</v>
      </c>
      <c r="AA53" s="620">
        <v>17</v>
      </c>
      <c r="AB53" s="620">
        <v>11</v>
      </c>
      <c r="AC53" s="624">
        <f t="shared" ref="AC53:AC58" si="36">Z53/W53*100</f>
        <v>14.507772020725387</v>
      </c>
      <c r="AD53" s="620">
        <v>96</v>
      </c>
      <c r="AE53" s="620">
        <v>51</v>
      </c>
      <c r="AF53" s="620">
        <v>24</v>
      </c>
      <c r="AG53" s="620">
        <v>9</v>
      </c>
      <c r="AH53" s="620">
        <v>5</v>
      </c>
      <c r="AI53" s="620">
        <v>4</v>
      </c>
      <c r="AJ53" s="624">
        <f t="shared" si="31"/>
        <v>9.375</v>
      </c>
      <c r="AK53" s="620">
        <v>74</v>
      </c>
      <c r="AL53" s="620">
        <v>44</v>
      </c>
      <c r="AM53" s="620">
        <v>14</v>
      </c>
      <c r="AN53" s="620">
        <v>5</v>
      </c>
      <c r="AO53" s="620">
        <v>4</v>
      </c>
      <c r="AP53" s="620">
        <v>1</v>
      </c>
      <c r="AQ53" s="624">
        <f t="shared" si="32"/>
        <v>6.756756756756757</v>
      </c>
      <c r="AR53" s="620">
        <v>104</v>
      </c>
      <c r="AS53" s="620">
        <v>52</v>
      </c>
      <c r="AT53" s="620">
        <v>20</v>
      </c>
      <c r="AU53" s="620">
        <v>9</v>
      </c>
      <c r="AV53" s="620">
        <v>3</v>
      </c>
      <c r="AW53" s="620">
        <v>5</v>
      </c>
      <c r="AX53" s="624">
        <f t="shared" si="27"/>
        <v>8.6538461538461533</v>
      </c>
      <c r="AY53" s="620">
        <v>70</v>
      </c>
      <c r="AZ53" s="620">
        <v>26</v>
      </c>
      <c r="BA53" s="620">
        <v>8</v>
      </c>
      <c r="BB53" s="620">
        <v>10</v>
      </c>
      <c r="BC53" s="620">
        <v>6</v>
      </c>
      <c r="BD53" s="620">
        <v>0</v>
      </c>
      <c r="BE53" s="624">
        <f t="shared" si="33"/>
        <v>14.285714285714285</v>
      </c>
      <c r="BF53" s="620">
        <v>61</v>
      </c>
      <c r="BG53" s="620">
        <v>31</v>
      </c>
      <c r="BH53" s="620">
        <v>10</v>
      </c>
      <c r="BI53" s="620">
        <v>5</v>
      </c>
      <c r="BJ53" s="620">
        <v>3</v>
      </c>
      <c r="BK53" s="620">
        <v>0</v>
      </c>
      <c r="BL53" s="624">
        <f t="shared" si="34"/>
        <v>8.1967213114754092</v>
      </c>
      <c r="BM53" s="620">
        <v>73</v>
      </c>
      <c r="BN53" s="620">
        <v>27</v>
      </c>
      <c r="BO53" s="620">
        <v>16</v>
      </c>
      <c r="BP53" s="620">
        <v>10</v>
      </c>
      <c r="BQ53" s="620">
        <v>7</v>
      </c>
      <c r="BR53" s="620">
        <v>0</v>
      </c>
      <c r="BS53" s="624">
        <f t="shared" si="28"/>
        <v>13.698630136986301</v>
      </c>
    </row>
    <row r="54" spans="1:71" ht="18.95" customHeight="1">
      <c r="A54" s="635" t="s">
        <v>166</v>
      </c>
      <c r="B54" s="620">
        <v>203</v>
      </c>
      <c r="C54" s="620">
        <v>68</v>
      </c>
      <c r="D54" s="620">
        <v>20</v>
      </c>
      <c r="E54" s="620">
        <v>47</v>
      </c>
      <c r="F54" s="620">
        <v>9</v>
      </c>
      <c r="G54" s="620">
        <v>3</v>
      </c>
      <c r="H54" s="624">
        <f t="shared" si="35"/>
        <v>23.152709359605911</v>
      </c>
      <c r="I54" s="620">
        <v>198</v>
      </c>
      <c r="J54" s="620">
        <v>55</v>
      </c>
      <c r="K54" s="620">
        <v>13</v>
      </c>
      <c r="L54" s="620">
        <v>45</v>
      </c>
      <c r="M54" s="620">
        <v>6</v>
      </c>
      <c r="N54" s="620">
        <v>1</v>
      </c>
      <c r="O54" s="624">
        <f t="shared" si="26"/>
        <v>22.727272727272727</v>
      </c>
      <c r="P54" s="620">
        <v>249</v>
      </c>
      <c r="Q54" s="620">
        <v>62</v>
      </c>
      <c r="R54" s="620">
        <v>9</v>
      </c>
      <c r="S54" s="620">
        <v>71</v>
      </c>
      <c r="T54" s="620">
        <v>17</v>
      </c>
      <c r="U54" s="620">
        <v>3</v>
      </c>
      <c r="V54" s="624">
        <f t="shared" si="29"/>
        <v>28.514056224899598</v>
      </c>
      <c r="W54" s="620">
        <v>296</v>
      </c>
      <c r="X54" s="620">
        <v>79</v>
      </c>
      <c r="Y54" s="620">
        <v>16</v>
      </c>
      <c r="Z54" s="620">
        <v>66</v>
      </c>
      <c r="AA54" s="620">
        <v>13</v>
      </c>
      <c r="AB54" s="620">
        <v>1</v>
      </c>
      <c r="AC54" s="624">
        <f t="shared" si="36"/>
        <v>22.297297297297298</v>
      </c>
      <c r="AD54" s="620">
        <v>338</v>
      </c>
      <c r="AE54" s="620">
        <v>106</v>
      </c>
      <c r="AF54" s="620">
        <v>24</v>
      </c>
      <c r="AG54" s="620">
        <v>74</v>
      </c>
      <c r="AH54" s="620">
        <v>16</v>
      </c>
      <c r="AI54" s="620">
        <v>2</v>
      </c>
      <c r="AJ54" s="624">
        <f t="shared" si="31"/>
        <v>21.893491124260358</v>
      </c>
      <c r="AK54" s="620">
        <v>305</v>
      </c>
      <c r="AL54" s="620">
        <v>84</v>
      </c>
      <c r="AM54" s="620">
        <v>21</v>
      </c>
      <c r="AN54" s="620">
        <v>60</v>
      </c>
      <c r="AO54" s="620">
        <v>13</v>
      </c>
      <c r="AP54" s="620">
        <v>2</v>
      </c>
      <c r="AQ54" s="624">
        <f t="shared" si="32"/>
        <v>19.672131147540984</v>
      </c>
      <c r="AR54" s="620">
        <v>344</v>
      </c>
      <c r="AS54" s="620">
        <v>108</v>
      </c>
      <c r="AT54" s="620">
        <v>16</v>
      </c>
      <c r="AU54" s="620">
        <v>65</v>
      </c>
      <c r="AV54" s="620">
        <v>24</v>
      </c>
      <c r="AW54" s="620">
        <v>2</v>
      </c>
      <c r="AX54" s="624">
        <f t="shared" si="27"/>
        <v>18.895348837209301</v>
      </c>
      <c r="AY54" s="620">
        <v>367</v>
      </c>
      <c r="AZ54" s="620">
        <v>106</v>
      </c>
      <c r="BA54" s="620">
        <v>24</v>
      </c>
      <c r="BB54" s="620">
        <v>61</v>
      </c>
      <c r="BC54" s="620">
        <v>16</v>
      </c>
      <c r="BD54" s="620">
        <v>2</v>
      </c>
      <c r="BE54" s="624">
        <f t="shared" si="33"/>
        <v>16.621253405994551</v>
      </c>
      <c r="BF54" s="620">
        <v>345</v>
      </c>
      <c r="BG54" s="620">
        <v>112</v>
      </c>
      <c r="BH54" s="620">
        <v>22</v>
      </c>
      <c r="BI54" s="620">
        <v>75</v>
      </c>
      <c r="BJ54" s="620">
        <v>23</v>
      </c>
      <c r="BK54" s="620">
        <v>1</v>
      </c>
      <c r="BL54" s="624">
        <f t="shared" si="34"/>
        <v>21.739130434782609</v>
      </c>
      <c r="BM54" s="620">
        <v>339</v>
      </c>
      <c r="BN54" s="620">
        <v>98</v>
      </c>
      <c r="BO54" s="620">
        <v>17</v>
      </c>
      <c r="BP54" s="620">
        <v>46</v>
      </c>
      <c r="BQ54" s="620">
        <v>13</v>
      </c>
      <c r="BR54" s="620">
        <v>1</v>
      </c>
      <c r="BS54" s="624">
        <f t="shared" si="28"/>
        <v>13.569321533923304</v>
      </c>
    </row>
    <row r="55" spans="1:71" ht="18.95" customHeight="1">
      <c r="A55" s="635" t="s">
        <v>190</v>
      </c>
      <c r="B55" s="620">
        <v>270</v>
      </c>
      <c r="C55" s="620">
        <v>249</v>
      </c>
      <c r="D55" s="620">
        <v>18</v>
      </c>
      <c r="E55" s="620">
        <v>36</v>
      </c>
      <c r="F55" s="620">
        <v>33</v>
      </c>
      <c r="G55" s="620">
        <v>2</v>
      </c>
      <c r="H55" s="624">
        <f t="shared" si="35"/>
        <v>13.333333333333334</v>
      </c>
      <c r="I55" s="620">
        <v>277</v>
      </c>
      <c r="J55" s="620">
        <v>243</v>
      </c>
      <c r="K55" s="620">
        <v>32</v>
      </c>
      <c r="L55" s="620">
        <v>25</v>
      </c>
      <c r="M55" s="620">
        <v>23</v>
      </c>
      <c r="N55" s="620">
        <v>2</v>
      </c>
      <c r="O55" s="624">
        <f t="shared" si="26"/>
        <v>9.025270758122744</v>
      </c>
      <c r="P55" s="620">
        <v>322</v>
      </c>
      <c r="Q55" s="620">
        <v>299</v>
      </c>
      <c r="R55" s="620">
        <v>20</v>
      </c>
      <c r="S55" s="620">
        <v>44</v>
      </c>
      <c r="T55" s="620">
        <v>41</v>
      </c>
      <c r="U55" s="620">
        <v>2</v>
      </c>
      <c r="V55" s="624">
        <f t="shared" si="29"/>
        <v>13.664596273291925</v>
      </c>
      <c r="W55" s="620">
        <v>320</v>
      </c>
      <c r="X55" s="620">
        <v>273</v>
      </c>
      <c r="Y55" s="620">
        <v>45</v>
      </c>
      <c r="Z55" s="620">
        <v>30</v>
      </c>
      <c r="AA55" s="620">
        <v>23</v>
      </c>
      <c r="AB55" s="620">
        <v>7</v>
      </c>
      <c r="AC55" s="624">
        <f t="shared" si="36"/>
        <v>9.375</v>
      </c>
      <c r="AD55" s="620">
        <v>288</v>
      </c>
      <c r="AE55" s="620">
        <v>258</v>
      </c>
      <c r="AF55" s="620">
        <v>27</v>
      </c>
      <c r="AG55" s="620">
        <v>14</v>
      </c>
      <c r="AH55" s="620">
        <v>11</v>
      </c>
      <c r="AI55" s="620">
        <v>1</v>
      </c>
      <c r="AJ55" s="624">
        <f t="shared" si="31"/>
        <v>4.8611111111111116</v>
      </c>
      <c r="AK55" s="620">
        <v>176</v>
      </c>
      <c r="AL55" s="620">
        <v>161</v>
      </c>
      <c r="AM55" s="620">
        <v>14</v>
      </c>
      <c r="AN55" s="620">
        <v>16</v>
      </c>
      <c r="AO55" s="620">
        <v>16</v>
      </c>
      <c r="AP55" s="620">
        <v>0</v>
      </c>
      <c r="AQ55" s="624">
        <f t="shared" si="32"/>
        <v>9.0909090909090917</v>
      </c>
      <c r="AR55" s="620">
        <v>159</v>
      </c>
      <c r="AS55" s="620">
        <v>138</v>
      </c>
      <c r="AT55" s="620">
        <v>19</v>
      </c>
      <c r="AU55" s="620">
        <v>17</v>
      </c>
      <c r="AV55" s="620">
        <v>16</v>
      </c>
      <c r="AW55" s="620">
        <v>1</v>
      </c>
      <c r="AX55" s="624">
        <f t="shared" si="27"/>
        <v>10.691823899371069</v>
      </c>
      <c r="AY55" s="620">
        <v>124</v>
      </c>
      <c r="AZ55" s="620">
        <v>113</v>
      </c>
      <c r="BA55" s="620">
        <v>11</v>
      </c>
      <c r="BB55" s="620">
        <v>17</v>
      </c>
      <c r="BC55" s="620">
        <v>15</v>
      </c>
      <c r="BD55" s="620">
        <v>2</v>
      </c>
      <c r="BE55" s="624">
        <f t="shared" si="33"/>
        <v>13.709677419354838</v>
      </c>
      <c r="BF55" s="622">
        <v>65</v>
      </c>
      <c r="BG55" s="622">
        <v>56</v>
      </c>
      <c r="BH55" s="622">
        <v>9</v>
      </c>
      <c r="BI55" s="622">
        <v>8</v>
      </c>
      <c r="BJ55" s="622">
        <v>7</v>
      </c>
      <c r="BK55" s="622">
        <v>1</v>
      </c>
      <c r="BL55" s="624">
        <f t="shared" si="34"/>
        <v>12.307692307692308</v>
      </c>
      <c r="BM55" s="622">
        <v>110</v>
      </c>
      <c r="BN55" s="622">
        <v>86</v>
      </c>
      <c r="BO55" s="622">
        <v>24</v>
      </c>
      <c r="BP55" s="622">
        <v>11</v>
      </c>
      <c r="BQ55" s="622">
        <v>10</v>
      </c>
      <c r="BR55" s="622">
        <v>1</v>
      </c>
      <c r="BS55" s="624">
        <f t="shared" si="28"/>
        <v>10</v>
      </c>
    </row>
    <row r="56" spans="1:71" ht="18.95" customHeight="1">
      <c r="A56" s="635" t="s">
        <v>170</v>
      </c>
      <c r="B56" s="620">
        <v>48</v>
      </c>
      <c r="C56" s="620">
        <v>24</v>
      </c>
      <c r="D56" s="620">
        <v>7</v>
      </c>
      <c r="E56" s="620">
        <v>2</v>
      </c>
      <c r="F56" s="620">
        <v>0</v>
      </c>
      <c r="G56" s="620">
        <v>0</v>
      </c>
      <c r="H56" s="624">
        <f t="shared" si="35"/>
        <v>4.1666666666666661</v>
      </c>
      <c r="I56" s="620">
        <v>182</v>
      </c>
      <c r="J56" s="620">
        <v>105</v>
      </c>
      <c r="K56" s="620">
        <v>33</v>
      </c>
      <c r="L56" s="620">
        <v>104</v>
      </c>
      <c r="M56" s="620">
        <v>55</v>
      </c>
      <c r="N56" s="620">
        <v>19</v>
      </c>
      <c r="O56" s="624">
        <f t="shared" si="26"/>
        <v>57.142857142857139</v>
      </c>
      <c r="P56" s="620">
        <v>241</v>
      </c>
      <c r="Q56" s="620">
        <v>141</v>
      </c>
      <c r="R56" s="620">
        <v>55</v>
      </c>
      <c r="S56" s="620">
        <v>81</v>
      </c>
      <c r="T56" s="620">
        <v>46</v>
      </c>
      <c r="U56" s="620">
        <v>19</v>
      </c>
      <c r="V56" s="624">
        <f t="shared" si="29"/>
        <v>33.609958506224068</v>
      </c>
      <c r="W56" s="620">
        <v>204</v>
      </c>
      <c r="X56" s="620">
        <v>114</v>
      </c>
      <c r="Y56" s="620">
        <v>51</v>
      </c>
      <c r="Z56" s="620">
        <v>61</v>
      </c>
      <c r="AA56" s="620">
        <v>33</v>
      </c>
      <c r="AB56" s="620">
        <v>20</v>
      </c>
      <c r="AC56" s="624">
        <f t="shared" si="36"/>
        <v>29.901960784313726</v>
      </c>
      <c r="AD56" s="620">
        <v>91</v>
      </c>
      <c r="AE56" s="620">
        <v>43</v>
      </c>
      <c r="AF56" s="620">
        <v>25</v>
      </c>
      <c r="AG56" s="620">
        <v>30</v>
      </c>
      <c r="AH56" s="620">
        <v>9</v>
      </c>
      <c r="AI56" s="620">
        <v>9</v>
      </c>
      <c r="AJ56" s="624">
        <f t="shared" si="31"/>
        <v>32.967032967032964</v>
      </c>
      <c r="AK56" s="620">
        <v>90</v>
      </c>
      <c r="AL56" s="620">
        <v>58</v>
      </c>
      <c r="AM56" s="620">
        <v>21</v>
      </c>
      <c r="AN56" s="620">
        <v>31</v>
      </c>
      <c r="AO56" s="620">
        <v>18</v>
      </c>
      <c r="AP56" s="620">
        <v>8</v>
      </c>
      <c r="AQ56" s="624">
        <f t="shared" si="32"/>
        <v>34.444444444444443</v>
      </c>
      <c r="AR56" s="620">
        <v>96</v>
      </c>
      <c r="AS56" s="620">
        <v>47</v>
      </c>
      <c r="AT56" s="620">
        <v>28</v>
      </c>
      <c r="AU56" s="620">
        <v>35</v>
      </c>
      <c r="AV56" s="620">
        <v>21</v>
      </c>
      <c r="AW56" s="620">
        <v>7</v>
      </c>
      <c r="AX56" s="624">
        <f t="shared" si="27"/>
        <v>36.458333333333329</v>
      </c>
      <c r="AY56" s="620">
        <v>66</v>
      </c>
      <c r="AZ56" s="620">
        <v>39</v>
      </c>
      <c r="BA56" s="620">
        <v>19</v>
      </c>
      <c r="BB56" s="620">
        <v>24</v>
      </c>
      <c r="BC56" s="620">
        <v>17</v>
      </c>
      <c r="BD56" s="620">
        <v>3</v>
      </c>
      <c r="BE56" s="624">
        <f t="shared" si="33"/>
        <v>36.363636363636367</v>
      </c>
      <c r="BF56" s="622">
        <v>76</v>
      </c>
      <c r="BG56" s="622">
        <v>40</v>
      </c>
      <c r="BH56" s="622">
        <v>24</v>
      </c>
      <c r="BI56" s="622">
        <v>14</v>
      </c>
      <c r="BJ56" s="622">
        <v>12</v>
      </c>
      <c r="BK56" s="622">
        <v>2</v>
      </c>
      <c r="BL56" s="624">
        <f t="shared" si="34"/>
        <v>18.421052631578945</v>
      </c>
      <c r="BM56" s="622">
        <v>78</v>
      </c>
      <c r="BN56" s="622">
        <v>49</v>
      </c>
      <c r="BO56" s="622">
        <v>17</v>
      </c>
      <c r="BP56" s="622">
        <v>7</v>
      </c>
      <c r="BQ56" s="622">
        <v>5</v>
      </c>
      <c r="BR56" s="622">
        <v>1</v>
      </c>
      <c r="BS56" s="624">
        <f t="shared" si="28"/>
        <v>8.9743589743589745</v>
      </c>
    </row>
    <row r="57" spans="1:71" ht="18.95" customHeight="1">
      <c r="A57" s="635" t="s">
        <v>60</v>
      </c>
      <c r="B57" s="620">
        <v>1166</v>
      </c>
      <c r="C57" s="620">
        <v>842</v>
      </c>
      <c r="D57" s="620">
        <v>278</v>
      </c>
      <c r="E57" s="620">
        <v>178</v>
      </c>
      <c r="F57" s="620">
        <v>120</v>
      </c>
      <c r="G57" s="620">
        <v>29</v>
      </c>
      <c r="H57" s="624">
        <f t="shared" si="35"/>
        <v>15.265866209262436</v>
      </c>
      <c r="I57" s="620">
        <v>933</v>
      </c>
      <c r="J57" s="620">
        <v>636</v>
      </c>
      <c r="K57" s="620">
        <v>273</v>
      </c>
      <c r="L57" s="620">
        <v>127</v>
      </c>
      <c r="M57" s="620">
        <v>88</v>
      </c>
      <c r="N57" s="620">
        <v>36</v>
      </c>
      <c r="O57" s="624">
        <f t="shared" si="26"/>
        <v>13.612004287245444</v>
      </c>
      <c r="P57" s="620">
        <v>769</v>
      </c>
      <c r="Q57" s="620">
        <v>531</v>
      </c>
      <c r="R57" s="620">
        <v>228</v>
      </c>
      <c r="S57" s="620">
        <v>38</v>
      </c>
      <c r="T57" s="620">
        <v>31</v>
      </c>
      <c r="U57" s="620">
        <v>6</v>
      </c>
      <c r="V57" s="624">
        <f t="shared" si="29"/>
        <v>4.9414824447334205</v>
      </c>
      <c r="W57" s="620">
        <v>932</v>
      </c>
      <c r="X57" s="620">
        <v>726</v>
      </c>
      <c r="Y57" s="620">
        <v>191</v>
      </c>
      <c r="Z57" s="620">
        <v>65</v>
      </c>
      <c r="AA57" s="620">
        <v>50</v>
      </c>
      <c r="AB57" s="620">
        <v>12</v>
      </c>
      <c r="AC57" s="624">
        <f t="shared" si="36"/>
        <v>6.9742489270386256</v>
      </c>
      <c r="AD57" s="620">
        <v>553</v>
      </c>
      <c r="AE57" s="620">
        <v>416</v>
      </c>
      <c r="AF57" s="620">
        <v>124</v>
      </c>
      <c r="AG57" s="620">
        <v>31</v>
      </c>
      <c r="AH57" s="620">
        <v>26</v>
      </c>
      <c r="AI57" s="620">
        <v>5</v>
      </c>
      <c r="AJ57" s="624">
        <f t="shared" si="31"/>
        <v>5.6057866184448457</v>
      </c>
      <c r="AK57" s="620">
        <v>581</v>
      </c>
      <c r="AL57" s="620">
        <v>434</v>
      </c>
      <c r="AM57" s="620">
        <v>143</v>
      </c>
      <c r="AN57" s="620">
        <v>47</v>
      </c>
      <c r="AO57" s="620">
        <v>35</v>
      </c>
      <c r="AP57" s="620">
        <v>12</v>
      </c>
      <c r="AQ57" s="624">
        <f t="shared" si="32"/>
        <v>8.0895008605851988</v>
      </c>
      <c r="AR57" s="620">
        <v>570</v>
      </c>
      <c r="AS57" s="620">
        <v>410</v>
      </c>
      <c r="AT57" s="620">
        <v>155</v>
      </c>
      <c r="AU57" s="620">
        <v>33</v>
      </c>
      <c r="AV57" s="620">
        <v>24</v>
      </c>
      <c r="AW57" s="620">
        <v>9</v>
      </c>
      <c r="AX57" s="624">
        <f t="shared" si="27"/>
        <v>5.7894736842105265</v>
      </c>
      <c r="AY57" s="620">
        <v>643</v>
      </c>
      <c r="AZ57" s="620">
        <v>482</v>
      </c>
      <c r="BA57" s="620">
        <v>156</v>
      </c>
      <c r="BB57" s="620">
        <v>57</v>
      </c>
      <c r="BC57" s="620">
        <v>36</v>
      </c>
      <c r="BD57" s="620">
        <v>21</v>
      </c>
      <c r="BE57" s="624">
        <f t="shared" si="33"/>
        <v>8.8646967340590983</v>
      </c>
      <c r="BF57" s="622">
        <v>523</v>
      </c>
      <c r="BG57" s="622">
        <v>352</v>
      </c>
      <c r="BH57" s="622">
        <v>167</v>
      </c>
      <c r="BI57" s="622">
        <v>46</v>
      </c>
      <c r="BJ57" s="622">
        <v>34</v>
      </c>
      <c r="BK57" s="622">
        <v>12</v>
      </c>
      <c r="BL57" s="624">
        <f t="shared" si="34"/>
        <v>8.7954110898661568</v>
      </c>
      <c r="BM57" s="622">
        <v>407</v>
      </c>
      <c r="BN57" s="622">
        <v>269</v>
      </c>
      <c r="BO57" s="622">
        <v>135</v>
      </c>
      <c r="BP57" s="622">
        <v>35</v>
      </c>
      <c r="BQ57" s="622">
        <v>28</v>
      </c>
      <c r="BR57" s="622">
        <v>7</v>
      </c>
      <c r="BS57" s="624">
        <f t="shared" si="28"/>
        <v>8.5995085995085994</v>
      </c>
    </row>
    <row r="58" spans="1:71" ht="18.95" customHeight="1">
      <c r="A58" s="635" t="s">
        <v>58</v>
      </c>
      <c r="B58" s="620">
        <v>4959</v>
      </c>
      <c r="C58" s="620">
        <v>3259</v>
      </c>
      <c r="D58" s="620">
        <v>1286</v>
      </c>
      <c r="E58" s="620">
        <v>795</v>
      </c>
      <c r="F58" s="620">
        <v>599</v>
      </c>
      <c r="G58" s="620">
        <v>122</v>
      </c>
      <c r="H58" s="624">
        <f t="shared" si="35"/>
        <v>16.031457955232913</v>
      </c>
      <c r="I58" s="620">
        <v>4368</v>
      </c>
      <c r="J58" s="620">
        <v>2727</v>
      </c>
      <c r="K58" s="620">
        <v>1259</v>
      </c>
      <c r="L58" s="620">
        <v>564</v>
      </c>
      <c r="M58" s="620">
        <v>393</v>
      </c>
      <c r="N58" s="620">
        <v>116</v>
      </c>
      <c r="O58" s="624">
        <f t="shared" si="26"/>
        <v>12.912087912087914</v>
      </c>
      <c r="P58" s="620">
        <v>5152</v>
      </c>
      <c r="Q58" s="620">
        <v>3287</v>
      </c>
      <c r="R58" s="620">
        <v>1387</v>
      </c>
      <c r="S58" s="620">
        <v>740</v>
      </c>
      <c r="T58" s="620">
        <v>468</v>
      </c>
      <c r="U58" s="620">
        <v>136</v>
      </c>
      <c r="V58" s="624">
        <f t="shared" si="29"/>
        <v>14.363354037267081</v>
      </c>
      <c r="W58" s="620">
        <v>4972</v>
      </c>
      <c r="X58" s="620">
        <v>3302</v>
      </c>
      <c r="Y58" s="620">
        <v>1183</v>
      </c>
      <c r="Z58" s="620">
        <v>508</v>
      </c>
      <c r="AA58" s="620">
        <v>330</v>
      </c>
      <c r="AB58" s="620">
        <v>104</v>
      </c>
      <c r="AC58" s="624">
        <f t="shared" si="36"/>
        <v>10.217216411906678</v>
      </c>
      <c r="AD58" s="620">
        <v>4913</v>
      </c>
      <c r="AE58" s="620">
        <v>3151</v>
      </c>
      <c r="AF58" s="620">
        <v>1304</v>
      </c>
      <c r="AG58" s="620">
        <v>418</v>
      </c>
      <c r="AH58" s="620">
        <v>273</v>
      </c>
      <c r="AI58" s="620">
        <v>89</v>
      </c>
      <c r="AJ58" s="624">
        <f t="shared" si="31"/>
        <v>8.5080398941583546</v>
      </c>
      <c r="AK58" s="620">
        <v>5345</v>
      </c>
      <c r="AL58" s="620">
        <v>3164</v>
      </c>
      <c r="AM58" s="620">
        <v>1801</v>
      </c>
      <c r="AN58" s="620">
        <v>550</v>
      </c>
      <c r="AO58" s="620">
        <v>320</v>
      </c>
      <c r="AP58" s="620">
        <v>174</v>
      </c>
      <c r="AQ58" s="624">
        <f t="shared" si="32"/>
        <v>10.28999064546305</v>
      </c>
      <c r="AR58" s="620">
        <v>4896</v>
      </c>
      <c r="AS58" s="620">
        <v>2609</v>
      </c>
      <c r="AT58" s="620">
        <v>1873</v>
      </c>
      <c r="AU58" s="620">
        <v>505</v>
      </c>
      <c r="AV58" s="620">
        <v>254</v>
      </c>
      <c r="AW58" s="620">
        <v>203</v>
      </c>
      <c r="AX58" s="624">
        <f t="shared" si="27"/>
        <v>10.31454248366013</v>
      </c>
      <c r="AY58" s="620">
        <v>5137</v>
      </c>
      <c r="AZ58" s="620">
        <v>2971</v>
      </c>
      <c r="BA58" s="620">
        <v>1690</v>
      </c>
      <c r="BB58" s="620">
        <v>458</v>
      </c>
      <c r="BC58" s="620">
        <v>243</v>
      </c>
      <c r="BD58" s="620">
        <v>157</v>
      </c>
      <c r="BE58" s="624">
        <f t="shared" si="33"/>
        <v>8.9157095581078458</v>
      </c>
      <c r="BF58" s="622">
        <v>4408</v>
      </c>
      <c r="BG58" s="622">
        <v>2477</v>
      </c>
      <c r="BH58" s="622">
        <v>1539</v>
      </c>
      <c r="BI58" s="622">
        <v>369</v>
      </c>
      <c r="BJ58" s="622">
        <v>206</v>
      </c>
      <c r="BK58" s="622">
        <v>121</v>
      </c>
      <c r="BL58" s="624">
        <f t="shared" si="34"/>
        <v>8.3711433756805818</v>
      </c>
      <c r="BM58" s="622">
        <v>5495</v>
      </c>
      <c r="BN58" s="622">
        <v>3083</v>
      </c>
      <c r="BO58" s="622">
        <v>1962</v>
      </c>
      <c r="BP58" s="622">
        <v>395</v>
      </c>
      <c r="BQ58" s="622">
        <v>227</v>
      </c>
      <c r="BR58" s="622">
        <v>117</v>
      </c>
      <c r="BS58" s="624">
        <f t="shared" si="28"/>
        <v>7.1883530482256592</v>
      </c>
    </row>
    <row r="59" spans="1:71" ht="18.95" customHeight="1">
      <c r="A59" s="635" t="s">
        <v>847</v>
      </c>
      <c r="B59" s="620">
        <v>8</v>
      </c>
      <c r="C59" s="620">
        <v>6</v>
      </c>
      <c r="D59" s="620">
        <v>2</v>
      </c>
      <c r="E59" s="620">
        <v>4</v>
      </c>
      <c r="F59" s="620">
        <v>4</v>
      </c>
      <c r="G59" s="620">
        <v>0</v>
      </c>
      <c r="H59" s="624">
        <f t="shared" si="35"/>
        <v>50</v>
      </c>
      <c r="I59" s="620">
        <v>5</v>
      </c>
      <c r="J59" s="620">
        <v>5</v>
      </c>
      <c r="K59" s="620">
        <v>0</v>
      </c>
      <c r="L59" s="620">
        <v>2</v>
      </c>
      <c r="M59" s="620">
        <v>2</v>
      </c>
      <c r="N59" s="620">
        <v>0</v>
      </c>
      <c r="O59" s="624">
        <f t="shared" si="26"/>
        <v>40</v>
      </c>
      <c r="P59" s="620">
        <v>2</v>
      </c>
      <c r="Q59" s="620">
        <v>1</v>
      </c>
      <c r="R59" s="620">
        <v>1</v>
      </c>
      <c r="S59" s="620">
        <v>0</v>
      </c>
      <c r="T59" s="620">
        <v>0</v>
      </c>
      <c r="U59" s="620">
        <v>0</v>
      </c>
      <c r="V59" s="620">
        <v>0</v>
      </c>
      <c r="W59" s="620">
        <v>0</v>
      </c>
      <c r="X59" s="620">
        <v>0</v>
      </c>
      <c r="Y59" s="620">
        <v>0</v>
      </c>
      <c r="Z59" s="620">
        <v>0</v>
      </c>
      <c r="AA59" s="620">
        <v>0</v>
      </c>
      <c r="AB59" s="620">
        <v>0</v>
      </c>
      <c r="AC59" s="620">
        <v>0</v>
      </c>
      <c r="AD59" s="620">
        <v>146</v>
      </c>
      <c r="AE59" s="620">
        <v>103</v>
      </c>
      <c r="AF59" s="620">
        <v>43</v>
      </c>
      <c r="AG59" s="620">
        <v>73</v>
      </c>
      <c r="AH59" s="620">
        <v>56</v>
      </c>
      <c r="AI59" s="620">
        <v>17</v>
      </c>
      <c r="AJ59" s="624">
        <f t="shared" si="31"/>
        <v>50</v>
      </c>
      <c r="AK59" s="620">
        <v>38</v>
      </c>
      <c r="AL59" s="620">
        <v>37</v>
      </c>
      <c r="AM59" s="620">
        <v>1</v>
      </c>
      <c r="AN59" s="620">
        <v>31</v>
      </c>
      <c r="AO59" s="620">
        <v>31</v>
      </c>
      <c r="AP59" s="620">
        <v>0</v>
      </c>
      <c r="AQ59" s="624">
        <f t="shared" si="32"/>
        <v>81.578947368421055</v>
      </c>
      <c r="AR59" s="620">
        <v>0</v>
      </c>
      <c r="AS59" s="620">
        <v>0</v>
      </c>
      <c r="AT59" s="620">
        <v>0</v>
      </c>
      <c r="AU59" s="620">
        <v>0</v>
      </c>
      <c r="AV59" s="620">
        <v>0</v>
      </c>
      <c r="AW59" s="620">
        <v>0</v>
      </c>
      <c r="AX59" s="620">
        <v>0</v>
      </c>
      <c r="AY59" s="620">
        <v>0</v>
      </c>
      <c r="AZ59" s="620">
        <v>0</v>
      </c>
      <c r="BA59" s="620">
        <v>0</v>
      </c>
      <c r="BB59" s="620">
        <v>0</v>
      </c>
      <c r="BC59" s="620">
        <v>0</v>
      </c>
      <c r="BD59" s="620">
        <v>0</v>
      </c>
      <c r="BE59" s="620">
        <v>0</v>
      </c>
      <c r="BF59" s="622">
        <v>15</v>
      </c>
      <c r="BG59" s="622">
        <v>15</v>
      </c>
      <c r="BH59" s="622">
        <v>0</v>
      </c>
      <c r="BI59" s="622">
        <v>7</v>
      </c>
      <c r="BJ59" s="622">
        <v>7</v>
      </c>
      <c r="BK59" s="622">
        <v>0</v>
      </c>
      <c r="BL59" s="624">
        <f t="shared" si="34"/>
        <v>46.666666666666664</v>
      </c>
      <c r="BM59" s="622">
        <v>2</v>
      </c>
      <c r="BN59" s="622">
        <v>2</v>
      </c>
      <c r="BO59" s="622">
        <v>0</v>
      </c>
      <c r="BP59" s="622">
        <v>0</v>
      </c>
      <c r="BQ59" s="622">
        <v>0</v>
      </c>
      <c r="BR59" s="622">
        <v>0</v>
      </c>
      <c r="BS59" s="622">
        <v>0</v>
      </c>
    </row>
    <row r="60" spans="1:71" ht="18.95" customHeight="1">
      <c r="A60" s="635" t="s">
        <v>848</v>
      </c>
      <c r="B60" s="620">
        <v>286</v>
      </c>
      <c r="C60" s="620">
        <v>204</v>
      </c>
      <c r="D60" s="620">
        <v>82</v>
      </c>
      <c r="E60" s="620">
        <v>65</v>
      </c>
      <c r="F60" s="620">
        <v>48</v>
      </c>
      <c r="G60" s="620">
        <v>17</v>
      </c>
      <c r="H60" s="624">
        <f t="shared" si="35"/>
        <v>22.727272727272727</v>
      </c>
      <c r="I60" s="620">
        <v>377</v>
      </c>
      <c r="J60" s="620">
        <v>293</v>
      </c>
      <c r="K60" s="620">
        <v>84</v>
      </c>
      <c r="L60" s="620">
        <v>63</v>
      </c>
      <c r="M60" s="620">
        <v>55</v>
      </c>
      <c r="N60" s="620">
        <v>8</v>
      </c>
      <c r="O60" s="624">
        <f t="shared" si="26"/>
        <v>16.710875331564985</v>
      </c>
      <c r="P60" s="620">
        <v>272</v>
      </c>
      <c r="Q60" s="620">
        <v>215</v>
      </c>
      <c r="R60" s="620">
        <v>57</v>
      </c>
      <c r="S60" s="620">
        <v>29</v>
      </c>
      <c r="T60" s="620">
        <v>22</v>
      </c>
      <c r="U60" s="620">
        <v>7</v>
      </c>
      <c r="V60" s="624">
        <f>S60/P60*100</f>
        <v>10.661764705882353</v>
      </c>
      <c r="W60" s="620">
        <v>240</v>
      </c>
      <c r="X60" s="620">
        <v>177</v>
      </c>
      <c r="Y60" s="620">
        <v>63</v>
      </c>
      <c r="Z60" s="620">
        <v>40</v>
      </c>
      <c r="AA60" s="620">
        <v>32</v>
      </c>
      <c r="AB60" s="620">
        <v>8</v>
      </c>
      <c r="AC60" s="624">
        <f>Z60/W60*100</f>
        <v>16.666666666666664</v>
      </c>
      <c r="AD60" s="620">
        <v>49</v>
      </c>
      <c r="AE60" s="620">
        <v>28</v>
      </c>
      <c r="AF60" s="620">
        <v>21</v>
      </c>
      <c r="AG60" s="620">
        <v>7</v>
      </c>
      <c r="AH60" s="620">
        <v>6</v>
      </c>
      <c r="AI60" s="620">
        <v>1</v>
      </c>
      <c r="AJ60" s="624">
        <f t="shared" si="31"/>
        <v>14.285714285714285</v>
      </c>
      <c r="AK60" s="620">
        <v>16</v>
      </c>
      <c r="AL60" s="620">
        <v>14</v>
      </c>
      <c r="AM60" s="620">
        <v>2</v>
      </c>
      <c r="AN60" s="620">
        <v>3</v>
      </c>
      <c r="AO60" s="620">
        <v>3</v>
      </c>
      <c r="AP60" s="620">
        <v>0</v>
      </c>
      <c r="AQ60" s="624">
        <f t="shared" si="32"/>
        <v>18.75</v>
      </c>
      <c r="AR60" s="620">
        <v>10</v>
      </c>
      <c r="AS60" s="620">
        <v>8</v>
      </c>
      <c r="AT60" s="620">
        <v>2</v>
      </c>
      <c r="AU60" s="620">
        <v>6</v>
      </c>
      <c r="AV60" s="620">
        <v>6</v>
      </c>
      <c r="AW60" s="620">
        <v>0</v>
      </c>
      <c r="AX60" s="624">
        <f>AU60/AR60*100</f>
        <v>60</v>
      </c>
      <c r="AY60" s="620">
        <v>11</v>
      </c>
      <c r="AZ60" s="620">
        <v>10</v>
      </c>
      <c r="BA60" s="620">
        <v>1</v>
      </c>
      <c r="BB60" s="620">
        <v>1</v>
      </c>
      <c r="BC60" s="620">
        <v>0</v>
      </c>
      <c r="BD60" s="620">
        <v>1</v>
      </c>
      <c r="BE60" s="624">
        <f>BB60/AY60*100</f>
        <v>9.0909090909090917</v>
      </c>
      <c r="BF60" s="622">
        <v>0</v>
      </c>
      <c r="BG60" s="622">
        <v>0</v>
      </c>
      <c r="BH60" s="622">
        <v>0</v>
      </c>
      <c r="BI60" s="622">
        <v>0</v>
      </c>
      <c r="BJ60" s="622">
        <v>0</v>
      </c>
      <c r="BK60" s="622">
        <v>0</v>
      </c>
      <c r="BL60" s="622">
        <v>0</v>
      </c>
      <c r="BM60" s="622">
        <v>0</v>
      </c>
      <c r="BN60" s="622">
        <v>0</v>
      </c>
      <c r="BO60" s="622">
        <v>0</v>
      </c>
      <c r="BP60" s="622">
        <v>0</v>
      </c>
      <c r="BQ60" s="622">
        <v>0</v>
      </c>
      <c r="BR60" s="622">
        <v>0</v>
      </c>
      <c r="BS60" s="622">
        <v>0</v>
      </c>
    </row>
    <row r="61" spans="1:71" ht="18.95" customHeight="1">
      <c r="A61" s="635" t="s">
        <v>866</v>
      </c>
      <c r="B61" s="620">
        <v>4</v>
      </c>
      <c r="C61" s="620">
        <v>4</v>
      </c>
      <c r="D61" s="620">
        <v>0</v>
      </c>
      <c r="E61" s="620">
        <v>0</v>
      </c>
      <c r="F61" s="620">
        <v>0</v>
      </c>
      <c r="G61" s="620">
        <v>0</v>
      </c>
      <c r="H61" s="620">
        <v>0</v>
      </c>
      <c r="I61" s="620">
        <v>0</v>
      </c>
      <c r="J61" s="620">
        <v>0</v>
      </c>
      <c r="K61" s="620">
        <v>0</v>
      </c>
      <c r="L61" s="620">
        <v>0</v>
      </c>
      <c r="M61" s="620">
        <v>0</v>
      </c>
      <c r="N61" s="620">
        <v>0</v>
      </c>
      <c r="O61" s="620">
        <v>0</v>
      </c>
      <c r="P61" s="620">
        <v>0</v>
      </c>
      <c r="Q61" s="620">
        <v>0</v>
      </c>
      <c r="R61" s="620">
        <v>0</v>
      </c>
      <c r="S61" s="620">
        <v>0</v>
      </c>
      <c r="T61" s="620">
        <v>0</v>
      </c>
      <c r="U61" s="620">
        <v>0</v>
      </c>
      <c r="V61" s="620">
        <v>0</v>
      </c>
      <c r="W61" s="620">
        <v>3</v>
      </c>
      <c r="X61" s="620">
        <v>3</v>
      </c>
      <c r="Y61" s="620">
        <v>0</v>
      </c>
      <c r="Z61" s="620">
        <v>3</v>
      </c>
      <c r="AA61" s="620">
        <v>3</v>
      </c>
      <c r="AB61" s="620">
        <v>0</v>
      </c>
      <c r="AC61" s="624">
        <f>Z61/W61*100</f>
        <v>100</v>
      </c>
      <c r="AD61" s="620">
        <v>14</v>
      </c>
      <c r="AE61" s="620">
        <v>13</v>
      </c>
      <c r="AF61" s="620">
        <v>1</v>
      </c>
      <c r="AG61" s="620">
        <v>14</v>
      </c>
      <c r="AH61" s="620">
        <v>13</v>
      </c>
      <c r="AI61" s="620">
        <v>1</v>
      </c>
      <c r="AJ61" s="624">
        <f t="shared" si="31"/>
        <v>100</v>
      </c>
      <c r="AK61" s="620">
        <v>2</v>
      </c>
      <c r="AL61" s="620">
        <v>2</v>
      </c>
      <c r="AM61" s="620">
        <v>0</v>
      </c>
      <c r="AN61" s="620">
        <v>1</v>
      </c>
      <c r="AO61" s="620">
        <v>1</v>
      </c>
      <c r="AP61" s="620">
        <v>0</v>
      </c>
      <c r="AQ61" s="624">
        <f t="shared" si="32"/>
        <v>50</v>
      </c>
      <c r="AR61" s="620">
        <v>6</v>
      </c>
      <c r="AS61" s="620">
        <v>5</v>
      </c>
      <c r="AT61" s="620">
        <v>1</v>
      </c>
      <c r="AU61" s="620">
        <v>6</v>
      </c>
      <c r="AV61" s="620">
        <v>5</v>
      </c>
      <c r="AW61" s="620">
        <v>1</v>
      </c>
      <c r="AX61" s="624">
        <f>AU61/AR61*100</f>
        <v>100</v>
      </c>
      <c r="AY61" s="620">
        <v>6</v>
      </c>
      <c r="AZ61" s="620">
        <v>6</v>
      </c>
      <c r="BA61" s="620">
        <v>0</v>
      </c>
      <c r="BB61" s="620">
        <v>0</v>
      </c>
      <c r="BC61" s="620">
        <v>0</v>
      </c>
      <c r="BD61" s="620">
        <v>0</v>
      </c>
      <c r="BE61" s="620">
        <v>0</v>
      </c>
      <c r="BF61" s="622">
        <v>7</v>
      </c>
      <c r="BG61" s="622">
        <v>7</v>
      </c>
      <c r="BH61" s="622">
        <v>0</v>
      </c>
      <c r="BI61" s="622">
        <v>0</v>
      </c>
      <c r="BJ61" s="622">
        <v>0</v>
      </c>
      <c r="BK61" s="622">
        <v>0</v>
      </c>
      <c r="BL61" s="622">
        <v>0</v>
      </c>
      <c r="BM61" s="622">
        <v>0</v>
      </c>
      <c r="BN61" s="622">
        <v>0</v>
      </c>
      <c r="BO61" s="622">
        <v>0</v>
      </c>
      <c r="BP61" s="622">
        <v>0</v>
      </c>
      <c r="BQ61" s="622">
        <v>0</v>
      </c>
      <c r="BR61" s="622">
        <v>0</v>
      </c>
      <c r="BS61" s="622">
        <v>0</v>
      </c>
    </row>
    <row r="62" spans="1:71" ht="18.95" customHeight="1">
      <c r="A62" s="635" t="s">
        <v>845</v>
      </c>
      <c r="B62" s="620">
        <v>0</v>
      </c>
      <c r="C62" s="620">
        <v>0</v>
      </c>
      <c r="D62" s="620">
        <v>0</v>
      </c>
      <c r="E62" s="620">
        <v>0</v>
      </c>
      <c r="F62" s="620">
        <v>0</v>
      </c>
      <c r="G62" s="620">
        <v>0</v>
      </c>
      <c r="H62" s="620">
        <v>0</v>
      </c>
      <c r="I62" s="620">
        <v>0</v>
      </c>
      <c r="J62" s="620">
        <v>0</v>
      </c>
      <c r="K62" s="620">
        <v>0</v>
      </c>
      <c r="L62" s="620">
        <v>0</v>
      </c>
      <c r="M62" s="620">
        <v>0</v>
      </c>
      <c r="N62" s="620">
        <v>0</v>
      </c>
      <c r="O62" s="620">
        <v>0</v>
      </c>
      <c r="P62" s="620">
        <v>1</v>
      </c>
      <c r="Q62" s="620">
        <v>1</v>
      </c>
      <c r="R62" s="620">
        <v>0</v>
      </c>
      <c r="S62" s="620">
        <v>1</v>
      </c>
      <c r="T62" s="620">
        <v>1</v>
      </c>
      <c r="U62" s="620">
        <v>0</v>
      </c>
      <c r="V62" s="624">
        <f>S62/P62*100</f>
        <v>100</v>
      </c>
      <c r="W62" s="620">
        <v>0</v>
      </c>
      <c r="X62" s="620">
        <v>0</v>
      </c>
      <c r="Y62" s="620">
        <v>0</v>
      </c>
      <c r="Z62" s="620">
        <v>0</v>
      </c>
      <c r="AA62" s="620">
        <v>0</v>
      </c>
      <c r="AB62" s="620">
        <v>0</v>
      </c>
      <c r="AC62" s="620">
        <v>0</v>
      </c>
      <c r="AD62" s="620">
        <v>0</v>
      </c>
      <c r="AE62" s="620">
        <v>0</v>
      </c>
      <c r="AF62" s="620">
        <v>0</v>
      </c>
      <c r="AG62" s="620">
        <v>0</v>
      </c>
      <c r="AH62" s="620">
        <v>0</v>
      </c>
      <c r="AI62" s="620">
        <v>0</v>
      </c>
      <c r="AJ62" s="620">
        <v>0</v>
      </c>
      <c r="AK62" s="620">
        <v>0</v>
      </c>
      <c r="AL62" s="620">
        <v>0</v>
      </c>
      <c r="AM62" s="620">
        <v>0</v>
      </c>
      <c r="AN62" s="620">
        <v>0</v>
      </c>
      <c r="AO62" s="620">
        <v>0</v>
      </c>
      <c r="AP62" s="620">
        <v>0</v>
      </c>
      <c r="AQ62" s="620">
        <v>0</v>
      </c>
      <c r="AR62" s="620">
        <v>0</v>
      </c>
      <c r="AS62" s="620">
        <v>0</v>
      </c>
      <c r="AT62" s="620">
        <v>0</v>
      </c>
      <c r="AU62" s="620">
        <v>0</v>
      </c>
      <c r="AV62" s="620">
        <v>0</v>
      </c>
      <c r="AW62" s="620">
        <v>0</v>
      </c>
      <c r="AX62" s="620">
        <v>0</v>
      </c>
      <c r="AY62" s="620">
        <v>0</v>
      </c>
      <c r="AZ62" s="620">
        <v>0</v>
      </c>
      <c r="BA62" s="620">
        <v>0</v>
      </c>
      <c r="BB62" s="620">
        <v>0</v>
      </c>
      <c r="BC62" s="620">
        <v>0</v>
      </c>
      <c r="BD62" s="620">
        <v>0</v>
      </c>
      <c r="BE62" s="620">
        <v>0</v>
      </c>
      <c r="BF62" s="622">
        <v>0</v>
      </c>
      <c r="BG62" s="622">
        <v>0</v>
      </c>
      <c r="BH62" s="622">
        <v>0</v>
      </c>
      <c r="BI62" s="622">
        <v>0</v>
      </c>
      <c r="BJ62" s="622">
        <v>0</v>
      </c>
      <c r="BK62" s="622">
        <v>0</v>
      </c>
      <c r="BL62" s="622">
        <v>0</v>
      </c>
      <c r="BM62" s="622">
        <v>0</v>
      </c>
      <c r="BN62" s="622">
        <v>0</v>
      </c>
      <c r="BO62" s="622">
        <v>0</v>
      </c>
      <c r="BP62" s="622">
        <v>0</v>
      </c>
      <c r="BQ62" s="622">
        <v>0</v>
      </c>
      <c r="BR62" s="622">
        <v>0</v>
      </c>
      <c r="BS62" s="622">
        <v>0</v>
      </c>
    </row>
    <row r="63" spans="1:71" ht="18.95" customHeight="1">
      <c r="A63" s="635" t="s">
        <v>867</v>
      </c>
      <c r="B63" s="620">
        <v>0</v>
      </c>
      <c r="C63" s="620">
        <v>0</v>
      </c>
      <c r="D63" s="620">
        <v>0</v>
      </c>
      <c r="E63" s="620">
        <v>0</v>
      </c>
      <c r="F63" s="620">
        <v>0</v>
      </c>
      <c r="G63" s="620">
        <v>0</v>
      </c>
      <c r="H63" s="620">
        <v>0</v>
      </c>
      <c r="I63" s="620">
        <v>0</v>
      </c>
      <c r="J63" s="620">
        <v>0</v>
      </c>
      <c r="K63" s="620">
        <v>0</v>
      </c>
      <c r="L63" s="620">
        <v>0</v>
      </c>
      <c r="M63" s="620">
        <v>0</v>
      </c>
      <c r="N63" s="620">
        <v>0</v>
      </c>
      <c r="O63" s="620">
        <v>0</v>
      </c>
      <c r="P63" s="620">
        <v>4</v>
      </c>
      <c r="Q63" s="620">
        <v>2</v>
      </c>
      <c r="R63" s="620">
        <v>0</v>
      </c>
      <c r="S63" s="620">
        <v>0</v>
      </c>
      <c r="T63" s="620">
        <v>0</v>
      </c>
      <c r="U63" s="620">
        <v>0</v>
      </c>
      <c r="V63" s="620">
        <v>0</v>
      </c>
      <c r="W63" s="620">
        <v>1</v>
      </c>
      <c r="X63" s="620">
        <v>1</v>
      </c>
      <c r="Y63" s="620">
        <v>0</v>
      </c>
      <c r="Z63" s="620">
        <v>1</v>
      </c>
      <c r="AA63" s="620">
        <v>1</v>
      </c>
      <c r="AB63" s="620">
        <v>0</v>
      </c>
      <c r="AC63" s="624">
        <f>Z63/W63*100</f>
        <v>100</v>
      </c>
      <c r="AD63" s="620">
        <v>1</v>
      </c>
      <c r="AE63" s="620">
        <v>0</v>
      </c>
      <c r="AF63" s="620">
        <v>0</v>
      </c>
      <c r="AG63" s="620">
        <v>0</v>
      </c>
      <c r="AH63" s="620">
        <v>0</v>
      </c>
      <c r="AI63" s="620">
        <v>0</v>
      </c>
      <c r="AJ63" s="620">
        <v>0</v>
      </c>
      <c r="AK63" s="620">
        <v>0</v>
      </c>
      <c r="AL63" s="620">
        <v>0</v>
      </c>
      <c r="AM63" s="620">
        <v>0</v>
      </c>
      <c r="AN63" s="620">
        <v>0</v>
      </c>
      <c r="AO63" s="620">
        <v>0</v>
      </c>
      <c r="AP63" s="620">
        <v>0</v>
      </c>
      <c r="AQ63" s="620">
        <v>0</v>
      </c>
      <c r="AR63" s="620">
        <v>0</v>
      </c>
      <c r="AS63" s="620">
        <v>0</v>
      </c>
      <c r="AT63" s="620">
        <v>0</v>
      </c>
      <c r="AU63" s="620">
        <v>0</v>
      </c>
      <c r="AV63" s="620">
        <v>0</v>
      </c>
      <c r="AW63" s="620">
        <v>0</v>
      </c>
      <c r="AX63" s="620">
        <v>0</v>
      </c>
      <c r="AY63" s="620">
        <v>0</v>
      </c>
      <c r="AZ63" s="620">
        <v>0</v>
      </c>
      <c r="BA63" s="620">
        <v>0</v>
      </c>
      <c r="BB63" s="620">
        <v>0</v>
      </c>
      <c r="BC63" s="620">
        <v>0</v>
      </c>
      <c r="BD63" s="620">
        <v>0</v>
      </c>
      <c r="BE63" s="620">
        <v>0</v>
      </c>
      <c r="BF63" s="622">
        <v>0</v>
      </c>
      <c r="BG63" s="622">
        <v>0</v>
      </c>
      <c r="BH63" s="622">
        <v>0</v>
      </c>
      <c r="BI63" s="622">
        <v>0</v>
      </c>
      <c r="BJ63" s="622">
        <v>0</v>
      </c>
      <c r="BK63" s="622">
        <v>0</v>
      </c>
      <c r="BL63" s="622">
        <v>0</v>
      </c>
      <c r="BM63" s="622">
        <v>0</v>
      </c>
      <c r="BN63" s="622">
        <v>0</v>
      </c>
      <c r="BO63" s="622">
        <v>0</v>
      </c>
      <c r="BP63" s="622">
        <v>0</v>
      </c>
      <c r="BQ63" s="622">
        <v>0</v>
      </c>
      <c r="BR63" s="622">
        <v>0</v>
      </c>
      <c r="BS63" s="622">
        <v>0</v>
      </c>
    </row>
    <row r="64" spans="1:71" ht="18.95" customHeight="1">
      <c r="A64" s="635" t="s">
        <v>852</v>
      </c>
      <c r="B64" s="620">
        <v>1</v>
      </c>
      <c r="C64" s="620">
        <v>1</v>
      </c>
      <c r="D64" s="620">
        <v>0</v>
      </c>
      <c r="E64" s="620">
        <v>1</v>
      </c>
      <c r="F64" s="620">
        <v>1</v>
      </c>
      <c r="G64" s="620">
        <v>0</v>
      </c>
      <c r="H64" s="624">
        <f>E64/B64*100</f>
        <v>100</v>
      </c>
      <c r="I64" s="620">
        <v>1</v>
      </c>
      <c r="J64" s="620">
        <v>0</v>
      </c>
      <c r="K64" s="620">
        <v>0</v>
      </c>
      <c r="L64" s="620">
        <v>0</v>
      </c>
      <c r="M64" s="620">
        <v>0</v>
      </c>
      <c r="N64" s="620">
        <v>0</v>
      </c>
      <c r="O64" s="620">
        <v>0</v>
      </c>
      <c r="P64" s="620">
        <v>1</v>
      </c>
      <c r="Q64" s="620">
        <v>1</v>
      </c>
      <c r="R64" s="620">
        <v>0</v>
      </c>
      <c r="S64" s="620">
        <v>0</v>
      </c>
      <c r="T64" s="620">
        <v>0</v>
      </c>
      <c r="U64" s="620">
        <v>0</v>
      </c>
      <c r="V64" s="620">
        <v>0</v>
      </c>
      <c r="W64" s="620">
        <v>4</v>
      </c>
      <c r="X64" s="620">
        <v>4</v>
      </c>
      <c r="Y64" s="620">
        <v>0</v>
      </c>
      <c r="Z64" s="620">
        <v>1</v>
      </c>
      <c r="AA64" s="620">
        <v>1</v>
      </c>
      <c r="AB64" s="620">
        <v>0</v>
      </c>
      <c r="AC64" s="624">
        <f>Z64/W64*100</f>
        <v>25</v>
      </c>
      <c r="AD64" s="620">
        <v>3</v>
      </c>
      <c r="AE64" s="620">
        <v>3</v>
      </c>
      <c r="AF64" s="620">
        <v>0</v>
      </c>
      <c r="AG64" s="620">
        <v>0</v>
      </c>
      <c r="AH64" s="620">
        <v>0</v>
      </c>
      <c r="AI64" s="620">
        <v>0</v>
      </c>
      <c r="AJ64" s="620">
        <v>0</v>
      </c>
      <c r="AK64" s="620">
        <v>5</v>
      </c>
      <c r="AL64" s="620">
        <v>5</v>
      </c>
      <c r="AM64" s="620">
        <v>0</v>
      </c>
      <c r="AN64" s="620">
        <v>0</v>
      </c>
      <c r="AO64" s="620">
        <v>0</v>
      </c>
      <c r="AP64" s="620">
        <v>0</v>
      </c>
      <c r="AQ64" s="620">
        <v>0</v>
      </c>
      <c r="AR64" s="620">
        <v>1</v>
      </c>
      <c r="AS64" s="620">
        <v>1</v>
      </c>
      <c r="AT64" s="620">
        <v>0</v>
      </c>
      <c r="AU64" s="620">
        <v>0</v>
      </c>
      <c r="AV64" s="620">
        <v>0</v>
      </c>
      <c r="AW64" s="620">
        <v>0</v>
      </c>
      <c r="AX64" s="620">
        <v>0</v>
      </c>
      <c r="AY64" s="620">
        <v>0</v>
      </c>
      <c r="AZ64" s="620">
        <v>0</v>
      </c>
      <c r="BA64" s="620">
        <v>0</v>
      </c>
      <c r="BB64" s="620">
        <v>0</v>
      </c>
      <c r="BC64" s="620">
        <v>0</v>
      </c>
      <c r="BD64" s="620">
        <v>0</v>
      </c>
      <c r="BE64" s="620">
        <v>0</v>
      </c>
      <c r="BF64" s="622">
        <v>6</v>
      </c>
      <c r="BG64" s="622">
        <v>5</v>
      </c>
      <c r="BH64" s="622">
        <v>1</v>
      </c>
      <c r="BI64" s="622">
        <v>1</v>
      </c>
      <c r="BJ64" s="622">
        <v>1</v>
      </c>
      <c r="BK64" s="622">
        <v>0</v>
      </c>
      <c r="BL64" s="624">
        <f>BI64/BF64*100</f>
        <v>16.666666666666664</v>
      </c>
      <c r="BM64" s="622">
        <v>0</v>
      </c>
      <c r="BN64" s="622">
        <v>0</v>
      </c>
      <c r="BO64" s="622">
        <v>0</v>
      </c>
      <c r="BP64" s="622">
        <v>0</v>
      </c>
      <c r="BQ64" s="622">
        <v>0</v>
      </c>
      <c r="BR64" s="622">
        <v>0</v>
      </c>
      <c r="BS64" s="622">
        <v>0</v>
      </c>
    </row>
    <row r="65" spans="1:71" ht="18.95" customHeight="1">
      <c r="A65" s="649" t="s">
        <v>868</v>
      </c>
      <c r="B65" s="620">
        <v>0</v>
      </c>
      <c r="C65" s="620">
        <v>0</v>
      </c>
      <c r="D65" s="620">
        <v>0</v>
      </c>
      <c r="E65" s="620">
        <v>0</v>
      </c>
      <c r="F65" s="620">
        <v>0</v>
      </c>
      <c r="G65" s="620">
        <v>0</v>
      </c>
      <c r="H65" s="620">
        <v>0</v>
      </c>
      <c r="I65" s="620">
        <v>0</v>
      </c>
      <c r="J65" s="620">
        <v>0</v>
      </c>
      <c r="K65" s="620">
        <v>0</v>
      </c>
      <c r="L65" s="620">
        <v>0</v>
      </c>
      <c r="M65" s="620">
        <v>0</v>
      </c>
      <c r="N65" s="620">
        <v>0</v>
      </c>
      <c r="O65" s="620">
        <v>0</v>
      </c>
      <c r="P65" s="620">
        <v>0</v>
      </c>
      <c r="Q65" s="620">
        <v>0</v>
      </c>
      <c r="R65" s="620">
        <v>0</v>
      </c>
      <c r="S65" s="620">
        <v>0</v>
      </c>
      <c r="T65" s="620">
        <v>0</v>
      </c>
      <c r="U65" s="620">
        <v>0</v>
      </c>
      <c r="V65" s="620">
        <v>0</v>
      </c>
      <c r="W65" s="620">
        <v>0</v>
      </c>
      <c r="X65" s="620">
        <v>0</v>
      </c>
      <c r="Y65" s="620">
        <v>0</v>
      </c>
      <c r="Z65" s="620">
        <v>0</v>
      </c>
      <c r="AA65" s="620">
        <v>0</v>
      </c>
      <c r="AB65" s="620">
        <v>0</v>
      </c>
      <c r="AC65" s="620">
        <v>0</v>
      </c>
      <c r="AD65" s="620">
        <v>0</v>
      </c>
      <c r="AE65" s="620">
        <v>0</v>
      </c>
      <c r="AF65" s="620">
        <v>0</v>
      </c>
      <c r="AG65" s="620">
        <v>0</v>
      </c>
      <c r="AH65" s="620">
        <v>0</v>
      </c>
      <c r="AI65" s="620">
        <v>0</v>
      </c>
      <c r="AJ65" s="620">
        <v>0</v>
      </c>
      <c r="AK65" s="620">
        <v>0</v>
      </c>
      <c r="AL65" s="620">
        <v>0</v>
      </c>
      <c r="AM65" s="620">
        <v>0</v>
      </c>
      <c r="AN65" s="620">
        <v>0</v>
      </c>
      <c r="AO65" s="620">
        <v>0</v>
      </c>
      <c r="AP65" s="620">
        <v>0</v>
      </c>
      <c r="AQ65" s="620">
        <v>0</v>
      </c>
      <c r="AR65" s="620">
        <v>0</v>
      </c>
      <c r="AS65" s="620">
        <v>0</v>
      </c>
      <c r="AT65" s="620">
        <v>0</v>
      </c>
      <c r="AU65" s="620">
        <v>0</v>
      </c>
      <c r="AV65" s="620">
        <v>0</v>
      </c>
      <c r="AW65" s="620">
        <v>0</v>
      </c>
      <c r="AX65" s="620">
        <v>0</v>
      </c>
      <c r="AY65" s="620">
        <v>0</v>
      </c>
      <c r="AZ65" s="620">
        <v>0</v>
      </c>
      <c r="BA65" s="620">
        <v>0</v>
      </c>
      <c r="BB65" s="620">
        <v>0</v>
      </c>
      <c r="BC65" s="620">
        <v>0</v>
      </c>
      <c r="BD65" s="620">
        <v>0</v>
      </c>
      <c r="BE65" s="620">
        <v>0</v>
      </c>
      <c r="BF65" s="622">
        <v>0</v>
      </c>
      <c r="BG65" s="622">
        <v>0</v>
      </c>
      <c r="BH65" s="622">
        <v>0</v>
      </c>
      <c r="BI65" s="622">
        <v>0</v>
      </c>
      <c r="BJ65" s="622">
        <v>0</v>
      </c>
      <c r="BK65" s="622">
        <v>0</v>
      </c>
      <c r="BL65" s="622">
        <v>0</v>
      </c>
      <c r="BM65" s="622">
        <v>0</v>
      </c>
      <c r="BN65" s="622">
        <v>0</v>
      </c>
      <c r="BO65" s="622">
        <v>0</v>
      </c>
      <c r="BP65" s="622">
        <v>0</v>
      </c>
      <c r="BQ65" s="622">
        <v>0</v>
      </c>
      <c r="BR65" s="622">
        <v>0</v>
      </c>
      <c r="BS65" s="622">
        <v>0</v>
      </c>
    </row>
    <row r="66" spans="1:71" ht="18.95" customHeight="1">
      <c r="A66" s="635" t="s">
        <v>869</v>
      </c>
      <c r="B66" s="620">
        <v>0</v>
      </c>
      <c r="C66" s="620">
        <v>0</v>
      </c>
      <c r="D66" s="620">
        <v>0</v>
      </c>
      <c r="E66" s="620">
        <v>0</v>
      </c>
      <c r="F66" s="620">
        <v>0</v>
      </c>
      <c r="G66" s="620">
        <v>0</v>
      </c>
      <c r="H66" s="620">
        <v>0</v>
      </c>
      <c r="I66" s="620">
        <v>0</v>
      </c>
      <c r="J66" s="620">
        <v>0</v>
      </c>
      <c r="K66" s="620">
        <v>0</v>
      </c>
      <c r="L66" s="620">
        <v>0</v>
      </c>
      <c r="M66" s="620">
        <v>0</v>
      </c>
      <c r="N66" s="620">
        <v>0</v>
      </c>
      <c r="O66" s="620">
        <v>0</v>
      </c>
      <c r="P66" s="620">
        <v>1</v>
      </c>
      <c r="Q66" s="620">
        <v>0</v>
      </c>
      <c r="R66" s="620">
        <v>1</v>
      </c>
      <c r="S66" s="620">
        <v>0</v>
      </c>
      <c r="T66" s="620">
        <v>0</v>
      </c>
      <c r="U66" s="620">
        <v>0</v>
      </c>
      <c r="V66" s="620">
        <v>0</v>
      </c>
      <c r="W66" s="620">
        <v>0</v>
      </c>
      <c r="X66" s="620">
        <v>0</v>
      </c>
      <c r="Y66" s="620">
        <v>0</v>
      </c>
      <c r="Z66" s="620">
        <v>0</v>
      </c>
      <c r="AA66" s="620">
        <v>0</v>
      </c>
      <c r="AB66" s="620">
        <v>0</v>
      </c>
      <c r="AC66" s="620">
        <v>0</v>
      </c>
      <c r="AD66" s="620">
        <v>0</v>
      </c>
      <c r="AE66" s="620">
        <v>0</v>
      </c>
      <c r="AF66" s="620">
        <v>0</v>
      </c>
      <c r="AG66" s="620">
        <v>0</v>
      </c>
      <c r="AH66" s="620">
        <v>0</v>
      </c>
      <c r="AI66" s="620">
        <v>0</v>
      </c>
      <c r="AJ66" s="620">
        <v>0</v>
      </c>
      <c r="AK66" s="620">
        <v>1</v>
      </c>
      <c r="AL66" s="620">
        <v>1</v>
      </c>
      <c r="AM66" s="620">
        <v>0</v>
      </c>
      <c r="AN66" s="620">
        <v>0</v>
      </c>
      <c r="AO66" s="620">
        <v>0</v>
      </c>
      <c r="AP66" s="620">
        <v>0</v>
      </c>
      <c r="AQ66" s="620">
        <v>0</v>
      </c>
      <c r="AR66" s="620">
        <v>1</v>
      </c>
      <c r="AS66" s="620">
        <v>1</v>
      </c>
      <c r="AT66" s="620">
        <v>0</v>
      </c>
      <c r="AU66" s="620">
        <v>0</v>
      </c>
      <c r="AV66" s="620">
        <v>0</v>
      </c>
      <c r="AW66" s="620">
        <v>0</v>
      </c>
      <c r="AX66" s="620">
        <v>0</v>
      </c>
      <c r="AY66" s="620">
        <v>0</v>
      </c>
      <c r="AZ66" s="620">
        <v>0</v>
      </c>
      <c r="BA66" s="620">
        <v>0</v>
      </c>
      <c r="BB66" s="620">
        <v>0</v>
      </c>
      <c r="BC66" s="620">
        <v>0</v>
      </c>
      <c r="BD66" s="620">
        <v>0</v>
      </c>
      <c r="BE66" s="620">
        <v>0</v>
      </c>
      <c r="BF66" s="620">
        <v>0</v>
      </c>
      <c r="BG66" s="620">
        <v>0</v>
      </c>
      <c r="BH66" s="620">
        <v>0</v>
      </c>
      <c r="BI66" s="620">
        <v>0</v>
      </c>
      <c r="BJ66" s="620">
        <v>0</v>
      </c>
      <c r="BK66" s="620">
        <v>0</v>
      </c>
      <c r="BL66" s="620">
        <v>0</v>
      </c>
      <c r="BM66" s="620">
        <v>0</v>
      </c>
      <c r="BN66" s="620">
        <v>0</v>
      </c>
      <c r="BO66" s="620">
        <v>0</v>
      </c>
      <c r="BP66" s="620">
        <v>0</v>
      </c>
      <c r="BQ66" s="620">
        <v>0</v>
      </c>
      <c r="BR66" s="620">
        <v>0</v>
      </c>
      <c r="BS66" s="620">
        <v>0</v>
      </c>
    </row>
    <row r="67" spans="1:71" ht="18.95" customHeight="1">
      <c r="A67" s="635" t="s">
        <v>189</v>
      </c>
      <c r="B67" s="620">
        <v>35</v>
      </c>
      <c r="C67" s="620">
        <v>30</v>
      </c>
      <c r="D67" s="620">
        <v>5</v>
      </c>
      <c r="E67" s="620">
        <v>0</v>
      </c>
      <c r="F67" s="620">
        <v>0</v>
      </c>
      <c r="G67" s="620">
        <v>0</v>
      </c>
      <c r="H67" s="620">
        <v>0</v>
      </c>
      <c r="I67" s="620">
        <v>0</v>
      </c>
      <c r="J67" s="620">
        <v>0</v>
      </c>
      <c r="K67" s="620">
        <v>0</v>
      </c>
      <c r="L67" s="620">
        <v>0</v>
      </c>
      <c r="M67" s="620">
        <v>0</v>
      </c>
      <c r="N67" s="620">
        <v>0</v>
      </c>
      <c r="O67" s="620">
        <v>0</v>
      </c>
      <c r="P67" s="620">
        <v>4</v>
      </c>
      <c r="Q67" s="620">
        <v>3</v>
      </c>
      <c r="R67" s="620">
        <v>1</v>
      </c>
      <c r="S67" s="620">
        <v>0</v>
      </c>
      <c r="T67" s="620">
        <v>0</v>
      </c>
      <c r="U67" s="620">
        <v>0</v>
      </c>
      <c r="V67" s="620">
        <v>0</v>
      </c>
      <c r="W67" s="620">
        <v>64</v>
      </c>
      <c r="X67" s="620">
        <v>46</v>
      </c>
      <c r="Y67" s="620">
        <v>18</v>
      </c>
      <c r="Z67" s="620">
        <v>7</v>
      </c>
      <c r="AA67" s="620">
        <v>7</v>
      </c>
      <c r="AB67" s="620">
        <v>0</v>
      </c>
      <c r="AC67" s="624">
        <f>Z67/W67*100</f>
        <v>10.9375</v>
      </c>
      <c r="AD67" s="620">
        <v>2</v>
      </c>
      <c r="AE67" s="620">
        <v>2</v>
      </c>
      <c r="AF67" s="620">
        <v>0</v>
      </c>
      <c r="AG67" s="620">
        <v>0</v>
      </c>
      <c r="AH67" s="620">
        <v>0</v>
      </c>
      <c r="AI67" s="620">
        <v>0</v>
      </c>
      <c r="AJ67" s="620">
        <v>0</v>
      </c>
      <c r="AK67" s="620">
        <v>0</v>
      </c>
      <c r="AL67" s="620">
        <v>0</v>
      </c>
      <c r="AM67" s="620">
        <v>0</v>
      </c>
      <c r="AN67" s="620">
        <v>0</v>
      </c>
      <c r="AO67" s="620">
        <v>0</v>
      </c>
      <c r="AP67" s="620">
        <v>0</v>
      </c>
      <c r="AQ67" s="620">
        <v>0</v>
      </c>
      <c r="AR67" s="620">
        <v>30</v>
      </c>
      <c r="AS67" s="620">
        <v>19</v>
      </c>
      <c r="AT67" s="620">
        <v>11</v>
      </c>
      <c r="AU67" s="620">
        <v>22</v>
      </c>
      <c r="AV67" s="620">
        <v>13</v>
      </c>
      <c r="AW67" s="620">
        <v>9</v>
      </c>
      <c r="AX67" s="624">
        <f>AU67/AR67*100</f>
        <v>73.333333333333329</v>
      </c>
      <c r="AY67" s="620">
        <v>321</v>
      </c>
      <c r="AZ67" s="620">
        <v>249</v>
      </c>
      <c r="BA67" s="620">
        <v>72</v>
      </c>
      <c r="BB67" s="620">
        <v>12</v>
      </c>
      <c r="BC67" s="620">
        <v>6</v>
      </c>
      <c r="BD67" s="620">
        <v>6</v>
      </c>
      <c r="BE67" s="624">
        <f>BB67/AY67*100</f>
        <v>3.7383177570093453</v>
      </c>
      <c r="BF67" s="620">
        <v>10</v>
      </c>
      <c r="BG67" s="620">
        <v>10</v>
      </c>
      <c r="BH67" s="620">
        <v>0</v>
      </c>
      <c r="BI67" s="620">
        <v>0</v>
      </c>
      <c r="BJ67" s="620">
        <v>0</v>
      </c>
      <c r="BK67" s="620">
        <v>0</v>
      </c>
      <c r="BL67" s="620">
        <v>0</v>
      </c>
      <c r="BM67" s="620">
        <v>4</v>
      </c>
      <c r="BN67" s="620">
        <v>1</v>
      </c>
      <c r="BO67" s="620">
        <v>3</v>
      </c>
      <c r="BP67" s="620">
        <v>0</v>
      </c>
      <c r="BQ67" s="620">
        <v>0</v>
      </c>
      <c r="BR67" s="620">
        <v>0</v>
      </c>
      <c r="BS67" s="620">
        <v>0</v>
      </c>
    </row>
    <row r="68" spans="1:71" ht="18.95" customHeight="1">
      <c r="A68" s="635" t="s">
        <v>870</v>
      </c>
      <c r="B68" s="620">
        <v>0</v>
      </c>
      <c r="C68" s="620">
        <v>0</v>
      </c>
      <c r="D68" s="620">
        <v>0</v>
      </c>
      <c r="E68" s="620">
        <v>0</v>
      </c>
      <c r="F68" s="620">
        <v>0</v>
      </c>
      <c r="G68" s="620">
        <v>0</v>
      </c>
      <c r="H68" s="620">
        <v>0</v>
      </c>
      <c r="I68" s="620">
        <v>0</v>
      </c>
      <c r="J68" s="620">
        <v>0</v>
      </c>
      <c r="K68" s="620">
        <v>0</v>
      </c>
      <c r="L68" s="620">
        <v>0</v>
      </c>
      <c r="M68" s="620">
        <v>0</v>
      </c>
      <c r="N68" s="620">
        <v>0</v>
      </c>
      <c r="O68" s="620">
        <v>0</v>
      </c>
      <c r="P68" s="620">
        <v>0</v>
      </c>
      <c r="Q68" s="620">
        <v>0</v>
      </c>
      <c r="R68" s="620">
        <v>0</v>
      </c>
      <c r="S68" s="620">
        <v>0</v>
      </c>
      <c r="T68" s="620">
        <v>0</v>
      </c>
      <c r="U68" s="620">
        <v>0</v>
      </c>
      <c r="V68" s="620">
        <v>0</v>
      </c>
      <c r="W68" s="620">
        <v>0</v>
      </c>
      <c r="X68" s="620">
        <v>0</v>
      </c>
      <c r="Y68" s="620">
        <v>0</v>
      </c>
      <c r="Z68" s="620">
        <v>0</v>
      </c>
      <c r="AA68" s="620">
        <v>0</v>
      </c>
      <c r="AB68" s="620">
        <v>0</v>
      </c>
      <c r="AC68" s="620">
        <v>0</v>
      </c>
      <c r="AD68" s="620">
        <v>0</v>
      </c>
      <c r="AE68" s="620">
        <v>0</v>
      </c>
      <c r="AF68" s="620">
        <v>0</v>
      </c>
      <c r="AG68" s="620">
        <v>0</v>
      </c>
      <c r="AH68" s="620">
        <v>0</v>
      </c>
      <c r="AI68" s="620">
        <v>0</v>
      </c>
      <c r="AJ68" s="620">
        <v>0</v>
      </c>
      <c r="AK68" s="620">
        <v>4</v>
      </c>
      <c r="AL68" s="620">
        <v>4</v>
      </c>
      <c r="AM68" s="620">
        <v>0</v>
      </c>
      <c r="AN68" s="620">
        <v>0</v>
      </c>
      <c r="AO68" s="620">
        <v>0</v>
      </c>
      <c r="AP68" s="620">
        <v>0</v>
      </c>
      <c r="AQ68" s="620">
        <v>0</v>
      </c>
      <c r="AR68" s="620">
        <v>5</v>
      </c>
      <c r="AS68" s="620">
        <v>4</v>
      </c>
      <c r="AT68" s="620">
        <v>1</v>
      </c>
      <c r="AU68" s="620">
        <v>0</v>
      </c>
      <c r="AV68" s="620">
        <v>0</v>
      </c>
      <c r="AW68" s="620">
        <v>0</v>
      </c>
      <c r="AX68" s="620">
        <v>0</v>
      </c>
      <c r="AY68" s="620">
        <v>0</v>
      </c>
      <c r="AZ68" s="620">
        <v>0</v>
      </c>
      <c r="BA68" s="620">
        <v>0</v>
      </c>
      <c r="BB68" s="620">
        <v>0</v>
      </c>
      <c r="BC68" s="620">
        <v>0</v>
      </c>
      <c r="BD68" s="620">
        <v>0</v>
      </c>
      <c r="BE68" s="620">
        <v>0</v>
      </c>
      <c r="BF68" s="620">
        <v>1</v>
      </c>
      <c r="BG68" s="620">
        <v>0</v>
      </c>
      <c r="BH68" s="620">
        <v>1</v>
      </c>
      <c r="BI68" s="620">
        <v>0</v>
      </c>
      <c r="BJ68" s="620">
        <v>0</v>
      </c>
      <c r="BK68" s="620">
        <v>0</v>
      </c>
      <c r="BL68" s="620">
        <v>0</v>
      </c>
      <c r="BM68" s="620">
        <v>13</v>
      </c>
      <c r="BN68" s="620">
        <v>9</v>
      </c>
      <c r="BO68" s="620">
        <v>4</v>
      </c>
      <c r="BP68" s="620">
        <v>0</v>
      </c>
      <c r="BQ68" s="620">
        <v>0</v>
      </c>
      <c r="BR68" s="620">
        <v>0</v>
      </c>
      <c r="BS68" s="620">
        <v>0</v>
      </c>
    </row>
    <row r="69" spans="1:71" ht="18.95" customHeight="1">
      <c r="A69" s="635" t="s">
        <v>871</v>
      </c>
      <c r="B69" s="620">
        <v>5</v>
      </c>
      <c r="C69" s="620">
        <v>3</v>
      </c>
      <c r="D69" s="620">
        <v>2</v>
      </c>
      <c r="E69" s="620">
        <v>0</v>
      </c>
      <c r="F69" s="620">
        <v>0</v>
      </c>
      <c r="G69" s="620">
        <v>0</v>
      </c>
      <c r="H69" s="620">
        <v>0</v>
      </c>
      <c r="I69" s="620">
        <v>4</v>
      </c>
      <c r="J69" s="620">
        <v>4</v>
      </c>
      <c r="K69" s="620">
        <v>0</v>
      </c>
      <c r="L69" s="620">
        <v>0</v>
      </c>
      <c r="M69" s="620">
        <v>0</v>
      </c>
      <c r="N69" s="620">
        <v>0</v>
      </c>
      <c r="O69" s="620">
        <v>0</v>
      </c>
      <c r="P69" s="620">
        <v>7</v>
      </c>
      <c r="Q69" s="620">
        <v>4</v>
      </c>
      <c r="R69" s="620">
        <v>3</v>
      </c>
      <c r="S69" s="620">
        <v>0</v>
      </c>
      <c r="T69" s="620">
        <v>0</v>
      </c>
      <c r="U69" s="620">
        <v>0</v>
      </c>
      <c r="V69" s="620">
        <v>0</v>
      </c>
      <c r="W69" s="620">
        <v>4</v>
      </c>
      <c r="X69" s="620">
        <v>2</v>
      </c>
      <c r="Y69" s="620">
        <v>2</v>
      </c>
      <c r="Z69" s="620">
        <v>0</v>
      </c>
      <c r="AA69" s="620">
        <v>0</v>
      </c>
      <c r="AB69" s="620">
        <v>0</v>
      </c>
      <c r="AC69" s="620">
        <v>0</v>
      </c>
      <c r="AD69" s="620">
        <v>3</v>
      </c>
      <c r="AE69" s="620">
        <v>1</v>
      </c>
      <c r="AF69" s="620">
        <v>2</v>
      </c>
      <c r="AG69" s="620">
        <v>0</v>
      </c>
      <c r="AH69" s="620">
        <v>0</v>
      </c>
      <c r="AI69" s="620">
        <v>0</v>
      </c>
      <c r="AJ69" s="620">
        <v>0</v>
      </c>
      <c r="AK69" s="620">
        <v>10</v>
      </c>
      <c r="AL69" s="620">
        <v>7</v>
      </c>
      <c r="AM69" s="620">
        <v>3</v>
      </c>
      <c r="AN69" s="620">
        <v>0</v>
      </c>
      <c r="AO69" s="620">
        <v>0</v>
      </c>
      <c r="AP69" s="620">
        <v>0</v>
      </c>
      <c r="AQ69" s="620">
        <v>0</v>
      </c>
      <c r="AR69" s="620">
        <v>1</v>
      </c>
      <c r="AS69" s="620">
        <v>1</v>
      </c>
      <c r="AT69" s="620">
        <v>0</v>
      </c>
      <c r="AU69" s="620">
        <v>0</v>
      </c>
      <c r="AV69" s="620">
        <v>0</v>
      </c>
      <c r="AW69" s="620">
        <v>0</v>
      </c>
      <c r="AX69" s="620">
        <v>0</v>
      </c>
      <c r="AY69" s="620">
        <v>4</v>
      </c>
      <c r="AZ69" s="620">
        <v>3</v>
      </c>
      <c r="BA69" s="620">
        <v>1</v>
      </c>
      <c r="BB69" s="620">
        <v>0</v>
      </c>
      <c r="BC69" s="620">
        <v>0</v>
      </c>
      <c r="BD69" s="620">
        <v>0</v>
      </c>
      <c r="BE69" s="620">
        <v>0</v>
      </c>
      <c r="BF69" s="620">
        <v>0</v>
      </c>
      <c r="BG69" s="620">
        <v>0</v>
      </c>
      <c r="BH69" s="620">
        <v>0</v>
      </c>
      <c r="BI69" s="620">
        <v>0</v>
      </c>
      <c r="BJ69" s="620">
        <v>0</v>
      </c>
      <c r="BK69" s="620">
        <v>0</v>
      </c>
      <c r="BL69" s="620">
        <v>0</v>
      </c>
      <c r="BM69" s="620">
        <v>2</v>
      </c>
      <c r="BN69" s="620">
        <v>2</v>
      </c>
      <c r="BO69" s="620">
        <v>0</v>
      </c>
      <c r="BP69" s="620">
        <v>0</v>
      </c>
      <c r="BQ69" s="620">
        <v>0</v>
      </c>
      <c r="BR69" s="620">
        <v>0</v>
      </c>
      <c r="BS69" s="620">
        <v>0</v>
      </c>
    </row>
    <row r="70" spans="1:71" ht="18.95" customHeight="1">
      <c r="A70" s="635" t="s">
        <v>872</v>
      </c>
      <c r="B70" s="620">
        <v>15</v>
      </c>
      <c r="C70" s="620">
        <v>8</v>
      </c>
      <c r="D70" s="620">
        <v>7</v>
      </c>
      <c r="E70" s="620">
        <v>0</v>
      </c>
      <c r="F70" s="620">
        <v>0</v>
      </c>
      <c r="G70" s="620">
        <v>0</v>
      </c>
      <c r="H70" s="620">
        <v>0</v>
      </c>
      <c r="I70" s="620">
        <v>7</v>
      </c>
      <c r="J70" s="620">
        <v>3</v>
      </c>
      <c r="K70" s="620">
        <v>4</v>
      </c>
      <c r="L70" s="620">
        <v>0</v>
      </c>
      <c r="M70" s="620">
        <v>0</v>
      </c>
      <c r="N70" s="620">
        <v>0</v>
      </c>
      <c r="O70" s="620">
        <v>0</v>
      </c>
      <c r="P70" s="620">
        <v>0</v>
      </c>
      <c r="Q70" s="620">
        <v>0</v>
      </c>
      <c r="R70" s="620">
        <v>0</v>
      </c>
      <c r="S70" s="620">
        <v>0</v>
      </c>
      <c r="T70" s="620">
        <v>0</v>
      </c>
      <c r="U70" s="620">
        <v>0</v>
      </c>
      <c r="V70" s="620">
        <v>0</v>
      </c>
      <c r="W70" s="620">
        <v>0</v>
      </c>
      <c r="X70" s="620">
        <v>0</v>
      </c>
      <c r="Y70" s="620">
        <v>0</v>
      </c>
      <c r="Z70" s="620">
        <v>0</v>
      </c>
      <c r="AA70" s="620">
        <v>0</v>
      </c>
      <c r="AB70" s="620">
        <v>0</v>
      </c>
      <c r="AC70" s="620">
        <v>0</v>
      </c>
      <c r="AD70" s="620">
        <v>0</v>
      </c>
      <c r="AE70" s="620">
        <v>0</v>
      </c>
      <c r="AF70" s="620">
        <v>0</v>
      </c>
      <c r="AG70" s="620">
        <v>0</v>
      </c>
      <c r="AH70" s="620">
        <v>0</v>
      </c>
      <c r="AI70" s="620">
        <v>0</v>
      </c>
      <c r="AJ70" s="620">
        <v>0</v>
      </c>
      <c r="AK70" s="620">
        <v>11</v>
      </c>
      <c r="AL70" s="620">
        <v>8</v>
      </c>
      <c r="AM70" s="620">
        <v>3</v>
      </c>
      <c r="AN70" s="620">
        <v>0</v>
      </c>
      <c r="AO70" s="620">
        <v>0</v>
      </c>
      <c r="AP70" s="620">
        <v>0</v>
      </c>
      <c r="AQ70" s="620">
        <v>0</v>
      </c>
      <c r="AR70" s="620">
        <v>0</v>
      </c>
      <c r="AS70" s="620">
        <v>0</v>
      </c>
      <c r="AT70" s="620">
        <v>0</v>
      </c>
      <c r="AU70" s="620">
        <v>0</v>
      </c>
      <c r="AV70" s="620">
        <v>0</v>
      </c>
      <c r="AW70" s="620">
        <v>0</v>
      </c>
      <c r="AX70" s="620">
        <v>0</v>
      </c>
      <c r="AY70" s="620">
        <v>3</v>
      </c>
      <c r="AZ70" s="620">
        <v>2</v>
      </c>
      <c r="BA70" s="620">
        <v>1</v>
      </c>
      <c r="BB70" s="620">
        <v>0</v>
      </c>
      <c r="BC70" s="620">
        <v>0</v>
      </c>
      <c r="BD70" s="620">
        <v>0</v>
      </c>
      <c r="BE70" s="620">
        <v>0</v>
      </c>
      <c r="BF70" s="620">
        <v>0</v>
      </c>
      <c r="BG70" s="620">
        <v>0</v>
      </c>
      <c r="BH70" s="620">
        <v>0</v>
      </c>
      <c r="BI70" s="620">
        <v>0</v>
      </c>
      <c r="BJ70" s="620">
        <v>0</v>
      </c>
      <c r="BK70" s="620">
        <v>0</v>
      </c>
      <c r="BL70" s="620">
        <v>0</v>
      </c>
      <c r="BM70" s="620">
        <v>0</v>
      </c>
      <c r="BN70" s="620">
        <v>0</v>
      </c>
      <c r="BO70" s="620">
        <v>0</v>
      </c>
      <c r="BP70" s="620">
        <v>0</v>
      </c>
      <c r="BQ70" s="620">
        <v>0</v>
      </c>
      <c r="BR70" s="620">
        <v>0</v>
      </c>
      <c r="BS70" s="620">
        <v>0</v>
      </c>
    </row>
    <row r="71" spans="1:71" ht="18.95" customHeight="1">
      <c r="A71" s="635" t="s">
        <v>187</v>
      </c>
      <c r="B71" s="620">
        <v>2</v>
      </c>
      <c r="C71" s="620">
        <v>2</v>
      </c>
      <c r="D71" s="620">
        <v>0</v>
      </c>
      <c r="E71" s="620">
        <v>2</v>
      </c>
      <c r="F71" s="620">
        <v>2</v>
      </c>
      <c r="G71" s="620">
        <v>0</v>
      </c>
      <c r="H71" s="624">
        <f>E71/B71*100</f>
        <v>100</v>
      </c>
      <c r="I71" s="620">
        <v>1</v>
      </c>
      <c r="J71" s="620">
        <v>1</v>
      </c>
      <c r="K71" s="620">
        <v>0</v>
      </c>
      <c r="L71" s="620">
        <v>1</v>
      </c>
      <c r="M71" s="620">
        <v>1</v>
      </c>
      <c r="N71" s="620">
        <v>0</v>
      </c>
      <c r="O71" s="624">
        <f>L71/I71*100</f>
        <v>100</v>
      </c>
      <c r="P71" s="620">
        <v>38</v>
      </c>
      <c r="Q71" s="620">
        <v>30</v>
      </c>
      <c r="R71" s="620">
        <v>8</v>
      </c>
      <c r="S71" s="620">
        <v>0</v>
      </c>
      <c r="T71" s="620">
        <v>0</v>
      </c>
      <c r="U71" s="620">
        <v>0</v>
      </c>
      <c r="V71" s="620">
        <v>0</v>
      </c>
      <c r="W71" s="620">
        <v>0</v>
      </c>
      <c r="X71" s="620">
        <v>0</v>
      </c>
      <c r="Y71" s="620">
        <v>0</v>
      </c>
      <c r="Z71" s="620">
        <v>0</v>
      </c>
      <c r="AA71" s="620">
        <v>0</v>
      </c>
      <c r="AB71" s="620">
        <v>0</v>
      </c>
      <c r="AC71" s="620">
        <v>0</v>
      </c>
      <c r="AD71" s="620">
        <v>1</v>
      </c>
      <c r="AE71" s="620">
        <v>1</v>
      </c>
      <c r="AF71" s="620">
        <v>0</v>
      </c>
      <c r="AG71" s="620">
        <v>1</v>
      </c>
      <c r="AH71" s="620">
        <v>1</v>
      </c>
      <c r="AI71" s="620">
        <v>0</v>
      </c>
      <c r="AJ71" s="624">
        <f>AG71/AD71*100</f>
        <v>100</v>
      </c>
      <c r="AK71" s="620">
        <v>7</v>
      </c>
      <c r="AL71" s="620">
        <v>7</v>
      </c>
      <c r="AM71" s="620">
        <v>0</v>
      </c>
      <c r="AN71" s="620">
        <v>7</v>
      </c>
      <c r="AO71" s="620">
        <v>7</v>
      </c>
      <c r="AP71" s="620">
        <v>0</v>
      </c>
      <c r="AQ71" s="624">
        <f>AN71/AK71*100</f>
        <v>100</v>
      </c>
      <c r="AR71" s="620">
        <v>19</v>
      </c>
      <c r="AS71" s="620">
        <v>11</v>
      </c>
      <c r="AT71" s="620">
        <v>8</v>
      </c>
      <c r="AU71" s="620">
        <v>13</v>
      </c>
      <c r="AV71" s="620">
        <v>5</v>
      </c>
      <c r="AW71" s="620">
        <v>8</v>
      </c>
      <c r="AX71" s="624">
        <f>AU71/AR71*100</f>
        <v>68.421052631578945</v>
      </c>
      <c r="AY71" s="620">
        <v>104</v>
      </c>
      <c r="AZ71" s="620">
        <v>70</v>
      </c>
      <c r="BA71" s="620">
        <v>34</v>
      </c>
      <c r="BB71" s="620">
        <v>1</v>
      </c>
      <c r="BC71" s="620">
        <v>1</v>
      </c>
      <c r="BD71" s="620">
        <v>0</v>
      </c>
      <c r="BE71" s="624">
        <f>BB71/AY71*100</f>
        <v>0.96153846153846156</v>
      </c>
      <c r="BF71" s="620">
        <v>5</v>
      </c>
      <c r="BG71" s="620">
        <v>3</v>
      </c>
      <c r="BH71" s="620">
        <v>2</v>
      </c>
      <c r="BI71" s="620">
        <v>0</v>
      </c>
      <c r="BJ71" s="620">
        <v>0</v>
      </c>
      <c r="BK71" s="620">
        <v>0</v>
      </c>
      <c r="BL71" s="620">
        <v>0</v>
      </c>
      <c r="BM71" s="620">
        <v>0</v>
      </c>
      <c r="BN71" s="620">
        <v>0</v>
      </c>
      <c r="BO71" s="620">
        <v>0</v>
      </c>
      <c r="BP71" s="620">
        <v>0</v>
      </c>
      <c r="BQ71" s="620">
        <v>0</v>
      </c>
      <c r="BR71" s="620">
        <v>0</v>
      </c>
      <c r="BS71" s="620">
        <v>0</v>
      </c>
    </row>
    <row r="72" spans="1:71" ht="18.95" customHeight="1">
      <c r="A72" s="665" t="s">
        <v>194</v>
      </c>
      <c r="B72" s="671">
        <v>62</v>
      </c>
      <c r="C72" s="671">
        <v>33</v>
      </c>
      <c r="D72" s="671">
        <v>14</v>
      </c>
      <c r="E72" s="671">
        <v>10</v>
      </c>
      <c r="F72" s="671">
        <v>6</v>
      </c>
      <c r="G72" s="671">
        <v>1</v>
      </c>
      <c r="H72" s="662">
        <f>E72/B72*100</f>
        <v>16.129032258064516</v>
      </c>
      <c r="I72" s="671">
        <v>110</v>
      </c>
      <c r="J72" s="671">
        <v>51</v>
      </c>
      <c r="K72" s="671">
        <v>22</v>
      </c>
      <c r="L72" s="671">
        <v>21</v>
      </c>
      <c r="M72" s="671">
        <v>11</v>
      </c>
      <c r="N72" s="671">
        <v>3</v>
      </c>
      <c r="O72" s="662">
        <f>L72/I72*100</f>
        <v>19.090909090909093</v>
      </c>
      <c r="P72" s="671">
        <v>230</v>
      </c>
      <c r="Q72" s="671">
        <v>84</v>
      </c>
      <c r="R72" s="671">
        <v>52</v>
      </c>
      <c r="S72" s="671">
        <v>44</v>
      </c>
      <c r="T72" s="671">
        <v>17</v>
      </c>
      <c r="U72" s="671">
        <v>5</v>
      </c>
      <c r="V72" s="662">
        <f>S72/P72*100</f>
        <v>19.130434782608695</v>
      </c>
      <c r="W72" s="671">
        <v>197</v>
      </c>
      <c r="X72" s="671">
        <v>76</v>
      </c>
      <c r="Y72" s="671">
        <v>43</v>
      </c>
      <c r="Z72" s="671">
        <v>27</v>
      </c>
      <c r="AA72" s="671">
        <v>15</v>
      </c>
      <c r="AB72" s="671">
        <v>3</v>
      </c>
      <c r="AC72" s="662">
        <f>Z72/W72*100</f>
        <v>13.705583756345177</v>
      </c>
      <c r="AD72" s="671">
        <v>151</v>
      </c>
      <c r="AE72" s="671">
        <v>60</v>
      </c>
      <c r="AF72" s="671">
        <v>34</v>
      </c>
      <c r="AG72" s="671">
        <v>29</v>
      </c>
      <c r="AH72" s="671">
        <v>12</v>
      </c>
      <c r="AI72" s="671">
        <v>5</v>
      </c>
      <c r="AJ72" s="662">
        <f>AG72/AD72*100</f>
        <v>19.205298013245034</v>
      </c>
      <c r="AK72" s="671">
        <v>165</v>
      </c>
      <c r="AL72" s="671">
        <v>54</v>
      </c>
      <c r="AM72" s="671">
        <v>40</v>
      </c>
      <c r="AN72" s="671">
        <v>9</v>
      </c>
      <c r="AO72" s="671">
        <v>2</v>
      </c>
      <c r="AP72" s="671">
        <v>3</v>
      </c>
      <c r="AQ72" s="662">
        <f>AN72/AK72*100</f>
        <v>5.4545454545454541</v>
      </c>
      <c r="AR72" s="671">
        <v>148</v>
      </c>
      <c r="AS72" s="671">
        <v>56</v>
      </c>
      <c r="AT72" s="671">
        <v>40</v>
      </c>
      <c r="AU72" s="671">
        <v>5</v>
      </c>
      <c r="AV72" s="671">
        <v>3</v>
      </c>
      <c r="AW72" s="671">
        <v>1</v>
      </c>
      <c r="AX72" s="662">
        <f>AU72/AR72*100</f>
        <v>3.3783783783783785</v>
      </c>
      <c r="AY72" s="671">
        <v>5</v>
      </c>
      <c r="AZ72" s="671">
        <v>4</v>
      </c>
      <c r="BA72" s="671">
        <v>0</v>
      </c>
      <c r="BB72" s="671">
        <v>0</v>
      </c>
      <c r="BC72" s="671">
        <v>0</v>
      </c>
      <c r="BD72" s="671">
        <v>0</v>
      </c>
      <c r="BE72" s="671">
        <v>0</v>
      </c>
      <c r="BF72" s="671">
        <v>0</v>
      </c>
      <c r="BG72" s="671">
        <v>0</v>
      </c>
      <c r="BH72" s="671">
        <v>0</v>
      </c>
      <c r="BI72" s="671">
        <v>0</v>
      </c>
      <c r="BJ72" s="671">
        <v>0</v>
      </c>
      <c r="BK72" s="671">
        <v>0</v>
      </c>
      <c r="BL72" s="671">
        <v>0</v>
      </c>
      <c r="BM72" s="671">
        <v>2</v>
      </c>
      <c r="BN72" s="671">
        <v>2</v>
      </c>
      <c r="BO72" s="671">
        <v>0</v>
      </c>
      <c r="BP72" s="671">
        <v>0</v>
      </c>
      <c r="BQ72" s="671">
        <v>0</v>
      </c>
      <c r="BR72" s="671">
        <v>0</v>
      </c>
      <c r="BS72" s="671">
        <v>0</v>
      </c>
    </row>
    <row r="73" spans="1:71" ht="12.95" customHeight="1">
      <c r="A73" s="672" t="s">
        <v>173</v>
      </c>
      <c r="B73" s="651"/>
      <c r="C73" s="651"/>
      <c r="D73" s="651"/>
      <c r="E73" s="651"/>
      <c r="F73" s="651"/>
      <c r="G73" s="651"/>
      <c r="H73" s="651"/>
      <c r="I73" s="651"/>
      <c r="J73" s="651"/>
      <c r="K73" s="651"/>
      <c r="L73" s="651"/>
      <c r="M73" s="651"/>
      <c r="N73" s="651"/>
      <c r="O73" s="651"/>
      <c r="P73" s="651"/>
      <c r="Q73" s="651"/>
      <c r="R73" s="651"/>
      <c r="S73" s="651"/>
      <c r="T73" s="651"/>
      <c r="U73" s="651"/>
      <c r="V73" s="651"/>
      <c r="W73" s="651"/>
      <c r="X73" s="651"/>
      <c r="Y73" s="651"/>
      <c r="Z73" s="651"/>
      <c r="AA73" s="651"/>
      <c r="AB73" s="651"/>
      <c r="AC73" s="651"/>
      <c r="AD73" s="651"/>
      <c r="AE73" s="651"/>
      <c r="AF73" s="651"/>
      <c r="AG73" s="651"/>
      <c r="AH73" s="651"/>
      <c r="AI73" s="651"/>
      <c r="AJ73" s="651"/>
      <c r="AK73" s="651"/>
      <c r="AL73" s="651"/>
      <c r="AM73" s="651"/>
      <c r="AN73" s="651"/>
      <c r="AO73" s="651"/>
      <c r="AP73" s="651"/>
      <c r="AQ73" s="651"/>
      <c r="AR73" s="651"/>
      <c r="AS73" s="651"/>
      <c r="AT73" s="651"/>
      <c r="AU73" s="651"/>
      <c r="AV73" s="651"/>
      <c r="AW73" s="651"/>
      <c r="AX73" s="651"/>
      <c r="AY73" s="651"/>
      <c r="AZ73" s="651"/>
      <c r="BA73" s="651"/>
      <c r="BB73" s="651"/>
      <c r="BC73" s="651"/>
      <c r="BD73" s="651"/>
      <c r="BE73" s="651"/>
      <c r="BF73" s="651"/>
      <c r="BG73" s="651"/>
      <c r="BH73" s="651"/>
      <c r="BI73" s="651"/>
      <c r="BJ73" s="651"/>
      <c r="BK73" s="651"/>
      <c r="BL73" s="651"/>
      <c r="BM73" s="651"/>
      <c r="BN73" s="651"/>
      <c r="BO73" s="651"/>
      <c r="BP73" s="651"/>
      <c r="BQ73" s="651"/>
      <c r="BR73" s="651"/>
      <c r="BS73" s="651"/>
    </row>
    <row r="74" spans="1:71" ht="14.1" customHeight="1">
      <c r="A74" s="673" t="s">
        <v>174</v>
      </c>
      <c r="B74" s="651"/>
      <c r="C74" s="651"/>
      <c r="D74" s="651"/>
      <c r="E74" s="651"/>
      <c r="F74" s="651"/>
      <c r="G74" s="651"/>
      <c r="H74" s="651"/>
      <c r="I74" s="651"/>
      <c r="J74" s="651"/>
      <c r="K74" s="651"/>
      <c r="L74" s="651"/>
      <c r="M74" s="651"/>
      <c r="N74" s="651"/>
      <c r="O74" s="651"/>
      <c r="P74" s="651"/>
      <c r="Q74" s="651"/>
      <c r="R74" s="651"/>
      <c r="S74" s="651"/>
      <c r="T74" s="651"/>
      <c r="U74" s="651"/>
      <c r="V74" s="651"/>
      <c r="W74" s="651"/>
      <c r="X74" s="651"/>
      <c r="Y74" s="651"/>
      <c r="Z74" s="651"/>
      <c r="AA74" s="651"/>
      <c r="AB74" s="651"/>
      <c r="AC74" s="651"/>
      <c r="AD74" s="651"/>
      <c r="AE74" s="651"/>
      <c r="AF74" s="651"/>
      <c r="AG74" s="651"/>
      <c r="AH74" s="651"/>
      <c r="AI74" s="651"/>
      <c r="AJ74" s="651"/>
      <c r="AK74" s="651"/>
      <c r="AL74" s="651"/>
      <c r="AM74" s="651"/>
      <c r="AN74" s="651"/>
      <c r="AO74" s="651"/>
      <c r="AP74" s="651"/>
      <c r="AQ74" s="651"/>
      <c r="AR74" s="651"/>
      <c r="AS74" s="651"/>
      <c r="AT74" s="651"/>
      <c r="AU74" s="651"/>
      <c r="AV74" s="651"/>
      <c r="AW74" s="651"/>
      <c r="AX74" s="651"/>
      <c r="AY74" s="651"/>
      <c r="AZ74" s="651"/>
      <c r="BA74" s="651"/>
      <c r="BB74" s="651"/>
      <c r="BC74" s="651"/>
      <c r="BD74" s="651"/>
      <c r="BE74" s="651"/>
      <c r="BF74" s="651"/>
      <c r="BG74" s="674"/>
      <c r="BH74" s="674"/>
      <c r="BI74" s="674"/>
      <c r="BJ74" s="674"/>
      <c r="BK74" s="674"/>
      <c r="BL74" s="674"/>
      <c r="BM74" s="674"/>
      <c r="BN74" s="674"/>
      <c r="BO74" s="674"/>
      <c r="BP74" s="674"/>
      <c r="BQ74" s="674"/>
      <c r="BR74" s="674"/>
      <c r="BS74" s="674"/>
    </row>
    <row r="75" spans="1:71" ht="14.1" customHeight="1">
      <c r="A75" s="651" t="s">
        <v>137</v>
      </c>
      <c r="B75" s="651"/>
      <c r="C75" s="651"/>
      <c r="D75" s="651"/>
      <c r="E75" s="651"/>
      <c r="F75" s="651"/>
      <c r="G75" s="651"/>
      <c r="H75" s="651"/>
      <c r="I75" s="651"/>
      <c r="J75" s="651"/>
      <c r="K75" s="651"/>
      <c r="L75" s="651"/>
      <c r="M75" s="651"/>
      <c r="N75" s="651"/>
      <c r="O75" s="651"/>
      <c r="P75" s="651"/>
      <c r="Q75" s="651"/>
      <c r="R75" s="651"/>
      <c r="S75" s="651"/>
      <c r="T75" s="651"/>
      <c r="U75" s="651"/>
      <c r="V75" s="651"/>
      <c r="W75" s="651"/>
      <c r="X75" s="651"/>
      <c r="Y75" s="651"/>
      <c r="Z75" s="651"/>
      <c r="AA75" s="651"/>
      <c r="AB75" s="651"/>
      <c r="AC75" s="651"/>
      <c r="AD75" s="651"/>
      <c r="AE75" s="651"/>
      <c r="AF75" s="651"/>
      <c r="AG75" s="651"/>
      <c r="AH75" s="651"/>
      <c r="AI75" s="651"/>
      <c r="AJ75" s="651"/>
      <c r="AK75" s="651"/>
      <c r="AL75" s="651"/>
      <c r="AM75" s="651"/>
      <c r="AN75" s="651"/>
      <c r="AO75" s="651"/>
      <c r="AP75" s="651"/>
      <c r="AQ75" s="651"/>
      <c r="AR75" s="651"/>
      <c r="AS75" s="651"/>
      <c r="AT75" s="651"/>
      <c r="AU75" s="651"/>
      <c r="AV75" s="651"/>
      <c r="AW75" s="651"/>
      <c r="AX75" s="651"/>
      <c r="AY75" s="651"/>
      <c r="AZ75" s="651"/>
      <c r="BA75" s="651"/>
      <c r="BB75" s="651"/>
      <c r="BC75" s="651"/>
      <c r="BD75" s="651"/>
      <c r="BE75" s="651"/>
      <c r="BF75" s="651"/>
      <c r="BG75" s="674"/>
      <c r="BH75" s="674"/>
      <c r="BI75" s="674"/>
      <c r="BJ75" s="674"/>
      <c r="BK75" s="674"/>
      <c r="BL75" s="674"/>
      <c r="BM75" s="674"/>
      <c r="BN75" s="674"/>
      <c r="BO75" s="674"/>
      <c r="BP75" s="674"/>
      <c r="BQ75" s="674"/>
      <c r="BR75" s="674"/>
      <c r="BS75" s="674"/>
    </row>
    <row r="76" spans="1:71" ht="14.1" customHeight="1">
      <c r="A76" s="651" t="s">
        <v>175</v>
      </c>
      <c r="B76" s="675"/>
      <c r="C76" s="675"/>
      <c r="D76" s="675"/>
      <c r="E76" s="675"/>
      <c r="F76" s="675"/>
      <c r="G76" s="675"/>
      <c r="H76" s="675"/>
      <c r="I76" s="675"/>
      <c r="J76" s="675"/>
      <c r="K76" s="675"/>
      <c r="L76" s="675"/>
      <c r="M76" s="675"/>
      <c r="N76" s="675"/>
      <c r="O76" s="675"/>
      <c r="P76" s="675"/>
      <c r="Q76" s="675"/>
      <c r="R76" s="675"/>
      <c r="S76" s="675"/>
      <c r="T76" s="675"/>
      <c r="U76" s="675"/>
      <c r="V76" s="675"/>
      <c r="W76" s="675"/>
      <c r="X76" s="675"/>
      <c r="Y76" s="675"/>
      <c r="Z76" s="675"/>
      <c r="AA76" s="675"/>
      <c r="AB76" s="675"/>
      <c r="AC76" s="675"/>
      <c r="AD76" s="675"/>
      <c r="AE76" s="675"/>
      <c r="AF76" s="675"/>
      <c r="AG76" s="675"/>
      <c r="AH76" s="675"/>
      <c r="AI76" s="675"/>
      <c r="AJ76" s="675"/>
      <c r="AK76" s="675"/>
      <c r="AL76" s="675"/>
      <c r="AM76" s="675"/>
      <c r="AN76" s="675"/>
      <c r="AO76" s="675"/>
      <c r="AP76" s="675"/>
      <c r="AQ76" s="675"/>
      <c r="AR76" s="675"/>
      <c r="AS76" s="675"/>
      <c r="AT76" s="675"/>
      <c r="AU76" s="675"/>
      <c r="AV76" s="675"/>
      <c r="AW76" s="675"/>
      <c r="AX76" s="675"/>
      <c r="AY76" s="675"/>
      <c r="AZ76" s="675"/>
      <c r="BA76" s="675"/>
      <c r="BB76" s="675"/>
      <c r="BC76" s="675"/>
      <c r="BD76" s="675"/>
      <c r="BE76" s="675"/>
      <c r="BF76" s="675"/>
      <c r="BG76" s="675"/>
      <c r="BH76" s="675"/>
      <c r="BI76" s="675"/>
      <c r="BJ76" s="675"/>
      <c r="BK76" s="675"/>
      <c r="BL76" s="675"/>
      <c r="BM76" s="675"/>
      <c r="BN76" s="675"/>
      <c r="BO76" s="675"/>
      <c r="BP76" s="675"/>
      <c r="BQ76" s="675"/>
      <c r="BR76" s="675"/>
      <c r="BS76" s="675"/>
    </row>
  </sheetData>
  <mergeCells count="32">
    <mergeCell ref="P3:R3"/>
    <mergeCell ref="S3:U3"/>
    <mergeCell ref="W3:Y3"/>
    <mergeCell ref="Z3:AB3"/>
    <mergeCell ref="BP3:BR3"/>
    <mergeCell ref="AD3:AF3"/>
    <mergeCell ref="AG3:AI3"/>
    <mergeCell ref="AK3:AM3"/>
    <mergeCell ref="AN3:AP3"/>
    <mergeCell ref="AR3:AT3"/>
    <mergeCell ref="AU3:AW3"/>
    <mergeCell ref="AY3:BA3"/>
    <mergeCell ref="BB3:BD3"/>
    <mergeCell ref="BF3:BH3"/>
    <mergeCell ref="BI3:BK3"/>
    <mergeCell ref="BM3:BO3"/>
    <mergeCell ref="A1:BS1"/>
    <mergeCell ref="A2:A4"/>
    <mergeCell ref="B2:H2"/>
    <mergeCell ref="I2:O2"/>
    <mergeCell ref="P2:V2"/>
    <mergeCell ref="W2:AC2"/>
    <mergeCell ref="AD2:AJ2"/>
    <mergeCell ref="AK2:AQ2"/>
    <mergeCell ref="AR2:AX2"/>
    <mergeCell ref="AY2:BE2"/>
    <mergeCell ref="BF2:BL2"/>
    <mergeCell ref="BM2:BS2"/>
    <mergeCell ref="B3:D3"/>
    <mergeCell ref="E3:G3"/>
    <mergeCell ref="I3:K3"/>
    <mergeCell ref="L3:N3"/>
  </mergeCells>
  <phoneticPr fontId="2" type="noConversion"/>
  <hyperlinks>
    <hyperlink ref="BT1" location="本篇表次!A1" display="回本篇表次"/>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16"/>
  <sheetViews>
    <sheetView showGridLines="0" workbookViewId="0">
      <selection activeCell="K1" sqref="K1"/>
    </sheetView>
  </sheetViews>
  <sheetFormatPr defaultColWidth="10.375" defaultRowHeight="16.5"/>
  <cols>
    <col min="1" max="1" width="13.5" customWidth="1"/>
    <col min="11" max="11" width="12.625" bestFit="1" customWidth="1"/>
  </cols>
  <sheetData>
    <row r="1" spans="1:11" ht="30" customHeight="1">
      <c r="A1" s="918" t="s">
        <v>921</v>
      </c>
      <c r="B1" s="918"/>
      <c r="C1" s="918"/>
      <c r="D1" s="918"/>
      <c r="E1" s="918"/>
      <c r="F1" s="918"/>
      <c r="G1" s="918"/>
      <c r="H1" s="918"/>
      <c r="I1" s="918"/>
      <c r="J1" s="918"/>
      <c r="K1" s="853" t="s">
        <v>914</v>
      </c>
    </row>
    <row r="2" spans="1:11" ht="38.1" customHeight="1">
      <c r="A2" s="875"/>
      <c r="B2" s="906" t="s">
        <v>107</v>
      </c>
      <c r="C2" s="906"/>
      <c r="D2" s="906"/>
      <c r="E2" s="875" t="s">
        <v>108</v>
      </c>
      <c r="F2" s="875"/>
      <c r="G2" s="875"/>
      <c r="H2" s="875" t="s">
        <v>109</v>
      </c>
      <c r="I2" s="875"/>
      <c r="J2" s="875"/>
    </row>
    <row r="3" spans="1:11" ht="21" customHeight="1">
      <c r="A3" s="876"/>
      <c r="B3" s="87" t="s">
        <v>110</v>
      </c>
      <c r="C3" s="878" t="s">
        <v>176</v>
      </c>
      <c r="D3" s="878"/>
      <c r="E3" s="87" t="s">
        <v>110</v>
      </c>
      <c r="F3" s="878" t="s">
        <v>176</v>
      </c>
      <c r="G3" s="878"/>
      <c r="H3" s="87" t="s">
        <v>110</v>
      </c>
      <c r="I3" s="878" t="s">
        <v>176</v>
      </c>
      <c r="J3" s="878"/>
    </row>
    <row r="4" spans="1:11" ht="24" customHeight="1">
      <c r="A4" s="876"/>
      <c r="B4" s="88" t="s">
        <v>113</v>
      </c>
      <c r="C4" s="22" t="s">
        <v>114</v>
      </c>
      <c r="D4" s="22" t="s">
        <v>71</v>
      </c>
      <c r="E4" s="88" t="s">
        <v>113</v>
      </c>
      <c r="F4" s="22" t="s">
        <v>114</v>
      </c>
      <c r="G4" s="22" t="s">
        <v>71</v>
      </c>
      <c r="H4" s="88" t="s">
        <v>113</v>
      </c>
      <c r="I4" s="22" t="s">
        <v>114</v>
      </c>
      <c r="J4" s="22" t="s">
        <v>71</v>
      </c>
    </row>
    <row r="5" spans="1:11" ht="32.1" customHeight="1">
      <c r="A5" s="23" t="s">
        <v>26</v>
      </c>
      <c r="B5" s="89">
        <f t="shared" ref="B5:B12" si="0">SUM(E5,H5)</f>
        <v>496964</v>
      </c>
      <c r="C5" s="89">
        <v>173679</v>
      </c>
      <c r="D5" s="90">
        <f t="shared" ref="D5:D14" si="1">C5/B5*100</f>
        <v>34.948004282000305</v>
      </c>
      <c r="E5" s="89">
        <v>383219</v>
      </c>
      <c r="F5" s="89">
        <v>142961</v>
      </c>
      <c r="G5" s="90">
        <f t="shared" ref="G5:G14" si="2">F5/E5*100</f>
        <v>37.305300624447121</v>
      </c>
      <c r="H5" s="89">
        <v>113745</v>
      </c>
      <c r="I5" s="89">
        <v>30718</v>
      </c>
      <c r="J5" s="90">
        <f t="shared" ref="J5:J14" si="3">I5/H5*100</f>
        <v>27.006022242735945</v>
      </c>
    </row>
    <row r="6" spans="1:11" ht="32.1" customHeight="1">
      <c r="A6" s="23" t="s">
        <v>27</v>
      </c>
      <c r="B6" s="89">
        <f t="shared" si="0"/>
        <v>511049</v>
      </c>
      <c r="C6" s="89">
        <v>175650</v>
      </c>
      <c r="D6" s="90">
        <f t="shared" si="1"/>
        <v>34.370481108465142</v>
      </c>
      <c r="E6" s="89">
        <v>403028</v>
      </c>
      <c r="F6" s="89">
        <v>145888</v>
      </c>
      <c r="G6" s="90">
        <f t="shared" si="2"/>
        <v>36.197981281697551</v>
      </c>
      <c r="H6" s="89">
        <v>108021</v>
      </c>
      <c r="I6" s="89">
        <v>29762</v>
      </c>
      <c r="J6" s="90">
        <f t="shared" si="3"/>
        <v>27.55205006433934</v>
      </c>
    </row>
    <row r="7" spans="1:11" ht="32.1" customHeight="1">
      <c r="A7" s="23" t="s">
        <v>28</v>
      </c>
      <c r="B7" s="89">
        <f t="shared" si="0"/>
        <v>529775</v>
      </c>
      <c r="C7" s="89">
        <v>186278</v>
      </c>
      <c r="D7" s="90">
        <f t="shared" si="1"/>
        <v>35.161719597942522</v>
      </c>
      <c r="E7" s="89">
        <v>409622</v>
      </c>
      <c r="F7" s="89">
        <v>151983</v>
      </c>
      <c r="G7" s="90">
        <f t="shared" si="2"/>
        <v>37.103231760012889</v>
      </c>
      <c r="H7" s="89">
        <v>120153</v>
      </c>
      <c r="I7" s="89">
        <v>34295</v>
      </c>
      <c r="J7" s="90">
        <f t="shared" si="3"/>
        <v>28.542774629014673</v>
      </c>
    </row>
    <row r="8" spans="1:11" ht="32.1" customHeight="1">
      <c r="A8" s="23" t="s">
        <v>29</v>
      </c>
      <c r="B8" s="89">
        <f t="shared" si="0"/>
        <v>558404</v>
      </c>
      <c r="C8" s="89">
        <v>191924</v>
      </c>
      <c r="D8" s="90">
        <f t="shared" si="1"/>
        <v>34.370097635403759</v>
      </c>
      <c r="E8" s="89">
        <v>421758</v>
      </c>
      <c r="F8" s="89">
        <v>155163</v>
      </c>
      <c r="G8" s="90">
        <f t="shared" si="2"/>
        <v>36.789580754840451</v>
      </c>
      <c r="H8" s="89">
        <v>136646</v>
      </c>
      <c r="I8" s="89">
        <v>36761</v>
      </c>
      <c r="J8" s="90">
        <f t="shared" si="3"/>
        <v>26.90236084481068</v>
      </c>
    </row>
    <row r="9" spans="1:11" ht="32.1" customHeight="1">
      <c r="A9" s="23" t="s">
        <v>30</v>
      </c>
      <c r="B9" s="89">
        <f t="shared" si="0"/>
        <v>584350</v>
      </c>
      <c r="C9" s="89">
        <v>207036</v>
      </c>
      <c r="D9" s="90">
        <f t="shared" si="1"/>
        <v>35.430136048601007</v>
      </c>
      <c r="E9" s="89">
        <v>439438</v>
      </c>
      <c r="F9" s="89">
        <v>167704</v>
      </c>
      <c r="G9" s="90">
        <f t="shared" si="2"/>
        <v>38.163290384536616</v>
      </c>
      <c r="H9" s="89">
        <v>144912</v>
      </c>
      <c r="I9" s="89">
        <v>39332</v>
      </c>
      <c r="J9" s="90">
        <f t="shared" si="3"/>
        <v>27.141989621287404</v>
      </c>
    </row>
    <row r="10" spans="1:11" ht="32.1" customHeight="1">
      <c r="A10" s="23" t="s">
        <v>31</v>
      </c>
      <c r="B10" s="89">
        <f t="shared" si="0"/>
        <v>594320</v>
      </c>
      <c r="C10" s="89">
        <v>215272</v>
      </c>
      <c r="D10" s="90">
        <f t="shared" si="1"/>
        <v>36.221564140530354</v>
      </c>
      <c r="E10" s="89">
        <v>446200</v>
      </c>
      <c r="F10" s="89">
        <v>178476</v>
      </c>
      <c r="G10" s="90">
        <f t="shared" si="2"/>
        <v>39.999103541013</v>
      </c>
      <c r="H10" s="89">
        <v>148120</v>
      </c>
      <c r="I10" s="89">
        <v>36796</v>
      </c>
      <c r="J10" s="90">
        <f t="shared" si="3"/>
        <v>24.84201998379692</v>
      </c>
    </row>
    <row r="11" spans="1:11" ht="32.1" customHeight="1">
      <c r="A11" s="23" t="s">
        <v>32</v>
      </c>
      <c r="B11" s="89">
        <f t="shared" si="0"/>
        <v>591304</v>
      </c>
      <c r="C11" s="89">
        <v>225787</v>
      </c>
      <c r="D11" s="90">
        <f t="shared" si="1"/>
        <v>38.184588637993315</v>
      </c>
      <c r="E11" s="89">
        <v>450757</v>
      </c>
      <c r="F11" s="89">
        <v>190381</v>
      </c>
      <c r="G11" s="90">
        <f t="shared" si="2"/>
        <v>42.235838822247906</v>
      </c>
      <c r="H11" s="89">
        <v>140547</v>
      </c>
      <c r="I11" s="89">
        <v>35406</v>
      </c>
      <c r="J11" s="90">
        <f t="shared" si="3"/>
        <v>25.191572925782836</v>
      </c>
    </row>
    <row r="12" spans="1:11" ht="32.1" customHeight="1">
      <c r="A12" s="23" t="s">
        <v>33</v>
      </c>
      <c r="B12" s="89">
        <f t="shared" si="0"/>
        <v>619134</v>
      </c>
      <c r="C12" s="89">
        <v>247602</v>
      </c>
      <c r="D12" s="90">
        <f t="shared" si="1"/>
        <v>39.991665778329086</v>
      </c>
      <c r="E12" s="89">
        <v>491814</v>
      </c>
      <c r="F12" s="89">
        <v>211596</v>
      </c>
      <c r="G12" s="90">
        <f t="shared" si="2"/>
        <v>43.023582085910526</v>
      </c>
      <c r="H12" s="89">
        <v>127320</v>
      </c>
      <c r="I12" s="89">
        <v>36006</v>
      </c>
      <c r="J12" s="90">
        <f t="shared" si="3"/>
        <v>28.279924599434498</v>
      </c>
    </row>
    <row r="13" spans="1:11" ht="32.1" customHeight="1">
      <c r="A13" s="23" t="s">
        <v>34</v>
      </c>
      <c r="B13" s="97">
        <v>628135</v>
      </c>
      <c r="C13" s="97">
        <v>275654</v>
      </c>
      <c r="D13" s="98">
        <f t="shared" si="1"/>
        <v>43.884515271398669</v>
      </c>
      <c r="E13" s="97">
        <v>481569</v>
      </c>
      <c r="F13" s="97">
        <v>223696</v>
      </c>
      <c r="G13" s="98">
        <f t="shared" si="2"/>
        <v>46.451495009022594</v>
      </c>
      <c r="H13" s="97">
        <v>146566</v>
      </c>
      <c r="I13" s="97">
        <v>51958</v>
      </c>
      <c r="J13" s="98">
        <f t="shared" si="3"/>
        <v>35.450240847126892</v>
      </c>
    </row>
    <row r="14" spans="1:11" ht="32.1" customHeight="1">
      <c r="A14" s="27" t="s">
        <v>35</v>
      </c>
      <c r="B14" s="91">
        <v>779852</v>
      </c>
      <c r="C14" s="91">
        <v>339752</v>
      </c>
      <c r="D14" s="92">
        <f t="shared" si="1"/>
        <v>43.566215127998646</v>
      </c>
      <c r="E14" s="91">
        <v>560590</v>
      </c>
      <c r="F14" s="91">
        <v>260898</v>
      </c>
      <c r="G14" s="92">
        <f t="shared" si="2"/>
        <v>46.539895467275549</v>
      </c>
      <c r="H14" s="91">
        <v>219262</v>
      </c>
      <c r="I14" s="91">
        <v>78854</v>
      </c>
      <c r="J14" s="92">
        <f t="shared" si="3"/>
        <v>35.963368025467254</v>
      </c>
    </row>
    <row r="15" spans="1:11" ht="12.95" customHeight="1">
      <c r="A15" s="93" t="s">
        <v>11</v>
      </c>
      <c r="B15" s="94"/>
      <c r="C15" s="94"/>
      <c r="D15" s="94"/>
      <c r="E15" s="94"/>
      <c r="F15" s="94"/>
      <c r="G15" s="94"/>
      <c r="H15" s="94"/>
      <c r="I15" s="94"/>
      <c r="J15" s="94"/>
    </row>
    <row r="16" spans="1:11">
      <c r="A16" s="95" t="s">
        <v>177</v>
      </c>
      <c r="B16" s="96"/>
      <c r="C16" s="96"/>
      <c r="D16" s="96"/>
      <c r="E16" s="96"/>
      <c r="F16" s="96"/>
      <c r="G16" s="96"/>
      <c r="H16" s="96"/>
      <c r="I16" s="96"/>
      <c r="J16" s="96"/>
    </row>
  </sheetData>
  <mergeCells count="8">
    <mergeCell ref="A1:J1"/>
    <mergeCell ref="A2:A4"/>
    <mergeCell ref="B2:D2"/>
    <mergeCell ref="E2:G2"/>
    <mergeCell ref="H2:J2"/>
    <mergeCell ref="C3:D3"/>
    <mergeCell ref="F3:G3"/>
    <mergeCell ref="I3:J3"/>
  </mergeCells>
  <phoneticPr fontId="2" type="noConversion"/>
  <hyperlinks>
    <hyperlink ref="K1" location="本篇表次!A1" display="回本篇表次"/>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51"/>
  <sheetViews>
    <sheetView showGridLines="0" zoomScaleNormal="100" workbookViewId="0">
      <pane xSplit="1" ySplit="4" topLeftCell="L5" activePane="bottomRight" state="frozen"/>
      <selection pane="topRight" activeCell="B1" sqref="B1"/>
      <selection pane="bottomLeft" activeCell="A5" sqref="A5"/>
      <selection pane="bottomRight" activeCell="AF1" sqref="AF1"/>
    </sheetView>
  </sheetViews>
  <sheetFormatPr defaultColWidth="9.125" defaultRowHeight="16.5"/>
  <cols>
    <col min="1" max="1" width="25.5" style="637" customWidth="1"/>
    <col min="2" max="31" width="9.625" style="637" customWidth="1"/>
    <col min="32" max="32" width="12.625" style="637" bestFit="1" customWidth="1"/>
    <col min="33" max="16384" width="9.125" style="637"/>
  </cols>
  <sheetData>
    <row r="1" spans="1:32" ht="30" customHeight="1">
      <c r="A1" s="920" t="s">
        <v>922</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853" t="s">
        <v>914</v>
      </c>
    </row>
    <row r="2" spans="1:32" ht="20.100000000000001" customHeight="1">
      <c r="A2" s="921"/>
      <c r="B2" s="901" t="s">
        <v>218</v>
      </c>
      <c r="C2" s="901"/>
      <c r="D2" s="901"/>
      <c r="E2" s="901" t="s">
        <v>219</v>
      </c>
      <c r="F2" s="901"/>
      <c r="G2" s="901"/>
      <c r="H2" s="901" t="s">
        <v>220</v>
      </c>
      <c r="I2" s="901"/>
      <c r="J2" s="901"/>
      <c r="K2" s="901" t="s">
        <v>221</v>
      </c>
      <c r="L2" s="901"/>
      <c r="M2" s="901"/>
      <c r="N2" s="901" t="s">
        <v>117</v>
      </c>
      <c r="O2" s="901"/>
      <c r="P2" s="901"/>
      <c r="Q2" s="901" t="s">
        <v>38</v>
      </c>
      <c r="R2" s="901"/>
      <c r="S2" s="901"/>
      <c r="T2" s="901" t="s">
        <v>39</v>
      </c>
      <c r="U2" s="901"/>
      <c r="V2" s="901"/>
      <c r="W2" s="901" t="s">
        <v>40</v>
      </c>
      <c r="X2" s="901"/>
      <c r="Y2" s="901"/>
      <c r="Z2" s="901" t="s">
        <v>41</v>
      </c>
      <c r="AA2" s="901"/>
      <c r="AB2" s="901"/>
      <c r="AC2" s="901" t="s">
        <v>17</v>
      </c>
      <c r="AD2" s="901"/>
      <c r="AE2" s="901"/>
    </row>
    <row r="3" spans="1:32" ht="20.100000000000001" customHeight="1">
      <c r="A3" s="922"/>
      <c r="B3" s="660" t="s">
        <v>110</v>
      </c>
      <c r="C3" s="919" t="s">
        <v>176</v>
      </c>
      <c r="D3" s="919"/>
      <c r="E3" s="660" t="s">
        <v>110</v>
      </c>
      <c r="F3" s="919" t="s">
        <v>176</v>
      </c>
      <c r="G3" s="919"/>
      <c r="H3" s="660" t="s">
        <v>110</v>
      </c>
      <c r="I3" s="919" t="s">
        <v>176</v>
      </c>
      <c r="J3" s="919"/>
      <c r="K3" s="660" t="s">
        <v>110</v>
      </c>
      <c r="L3" s="919" t="s">
        <v>176</v>
      </c>
      <c r="M3" s="919"/>
      <c r="N3" s="660" t="s">
        <v>110</v>
      </c>
      <c r="O3" s="919" t="s">
        <v>176</v>
      </c>
      <c r="P3" s="919"/>
      <c r="Q3" s="660" t="s">
        <v>110</v>
      </c>
      <c r="R3" s="919" t="s">
        <v>176</v>
      </c>
      <c r="S3" s="919"/>
      <c r="T3" s="660" t="s">
        <v>110</v>
      </c>
      <c r="U3" s="919" t="s">
        <v>176</v>
      </c>
      <c r="V3" s="919"/>
      <c r="W3" s="660" t="s">
        <v>110</v>
      </c>
      <c r="X3" s="919" t="s">
        <v>176</v>
      </c>
      <c r="Y3" s="919"/>
      <c r="Z3" s="660" t="s">
        <v>110</v>
      </c>
      <c r="AA3" s="919" t="s">
        <v>176</v>
      </c>
      <c r="AB3" s="919"/>
      <c r="AC3" s="660" t="s">
        <v>110</v>
      </c>
      <c r="AD3" s="919" t="s">
        <v>176</v>
      </c>
      <c r="AE3" s="919"/>
    </row>
    <row r="4" spans="1:32" ht="20.100000000000001" customHeight="1">
      <c r="A4" s="922"/>
      <c r="B4" s="677" t="s">
        <v>113</v>
      </c>
      <c r="C4" s="678" t="s">
        <v>114</v>
      </c>
      <c r="D4" s="678" t="s">
        <v>71</v>
      </c>
      <c r="E4" s="677" t="s">
        <v>113</v>
      </c>
      <c r="F4" s="678" t="s">
        <v>114</v>
      </c>
      <c r="G4" s="678" t="s">
        <v>71</v>
      </c>
      <c r="H4" s="677" t="s">
        <v>113</v>
      </c>
      <c r="I4" s="678" t="s">
        <v>114</v>
      </c>
      <c r="J4" s="678" t="s">
        <v>71</v>
      </c>
      <c r="K4" s="677" t="s">
        <v>113</v>
      </c>
      <c r="L4" s="678" t="s">
        <v>114</v>
      </c>
      <c r="M4" s="678" t="s">
        <v>71</v>
      </c>
      <c r="N4" s="677" t="s">
        <v>113</v>
      </c>
      <c r="O4" s="678" t="s">
        <v>114</v>
      </c>
      <c r="P4" s="678" t="s">
        <v>71</v>
      </c>
      <c r="Q4" s="677" t="s">
        <v>113</v>
      </c>
      <c r="R4" s="678" t="s">
        <v>114</v>
      </c>
      <c r="S4" s="678" t="s">
        <v>71</v>
      </c>
      <c r="T4" s="677" t="s">
        <v>113</v>
      </c>
      <c r="U4" s="678" t="s">
        <v>114</v>
      </c>
      <c r="V4" s="678" t="s">
        <v>71</v>
      </c>
      <c r="W4" s="677" t="s">
        <v>113</v>
      </c>
      <c r="X4" s="678" t="s">
        <v>114</v>
      </c>
      <c r="Y4" s="678" t="s">
        <v>71</v>
      </c>
      <c r="Z4" s="677" t="s">
        <v>113</v>
      </c>
      <c r="AA4" s="678" t="s">
        <v>114</v>
      </c>
      <c r="AB4" s="678" t="s">
        <v>71</v>
      </c>
      <c r="AC4" s="677" t="s">
        <v>113</v>
      </c>
      <c r="AD4" s="678" t="s">
        <v>114</v>
      </c>
      <c r="AE4" s="678" t="s">
        <v>71</v>
      </c>
    </row>
    <row r="5" spans="1:32" ht="20.100000000000001" customHeight="1">
      <c r="A5" s="679" t="s">
        <v>125</v>
      </c>
      <c r="B5" s="680">
        <v>383219</v>
      </c>
      <c r="C5" s="680">
        <v>142961</v>
      </c>
      <c r="D5" s="681">
        <f t="shared" ref="D5" si="0">C5/B5*100</f>
        <v>37.305300624447121</v>
      </c>
      <c r="E5" s="680">
        <v>403028</v>
      </c>
      <c r="F5" s="680">
        <v>145888</v>
      </c>
      <c r="G5" s="681">
        <f t="shared" ref="G5" si="1">F5/E5*100</f>
        <v>36.197981281697551</v>
      </c>
      <c r="H5" s="680">
        <v>409622</v>
      </c>
      <c r="I5" s="680">
        <v>151983</v>
      </c>
      <c r="J5" s="681">
        <f t="shared" ref="J5" si="2">I5/H5*100</f>
        <v>37.103231760012889</v>
      </c>
      <c r="K5" s="680">
        <v>421758</v>
      </c>
      <c r="L5" s="680">
        <v>155163</v>
      </c>
      <c r="M5" s="681">
        <f t="shared" ref="M5" si="3">L5/K5*100</f>
        <v>36.789580754840451</v>
      </c>
      <c r="N5" s="680">
        <v>439438</v>
      </c>
      <c r="O5" s="680">
        <v>167705</v>
      </c>
      <c r="P5" s="681">
        <f t="shared" ref="P5" si="4">O5/N5*100</f>
        <v>38.163517947924397</v>
      </c>
      <c r="Q5" s="680">
        <v>446200</v>
      </c>
      <c r="R5" s="680">
        <v>178476</v>
      </c>
      <c r="S5" s="682">
        <f t="shared" ref="S5" si="5">R5/Q5*100</f>
        <v>39.999103541013</v>
      </c>
      <c r="T5" s="680">
        <v>450757</v>
      </c>
      <c r="U5" s="680">
        <v>190381</v>
      </c>
      <c r="V5" s="682">
        <f t="shared" ref="V5" si="6">U5/T5*100</f>
        <v>42.235838822247906</v>
      </c>
      <c r="W5" s="680">
        <v>491814</v>
      </c>
      <c r="X5" s="680">
        <v>211596</v>
      </c>
      <c r="Y5" s="682">
        <f t="shared" ref="Y5" si="7">X5/W5*100</f>
        <v>43.023582085910526</v>
      </c>
      <c r="Z5" s="683">
        <v>481569</v>
      </c>
      <c r="AA5" s="683">
        <v>223696</v>
      </c>
      <c r="AB5" s="682">
        <f t="shared" ref="AB5" si="8">AA5/Z5*100</f>
        <v>46.451495009022594</v>
      </c>
      <c r="AC5" s="683">
        <v>560590</v>
      </c>
      <c r="AD5" s="683">
        <v>260898</v>
      </c>
      <c r="AE5" s="682">
        <f t="shared" ref="AE5" si="9">AD5/AC5*100</f>
        <v>46.539895467275549</v>
      </c>
    </row>
    <row r="6" spans="1:32" ht="20.100000000000001" customHeight="1">
      <c r="A6" s="679" t="s">
        <v>178</v>
      </c>
      <c r="B6" s="680">
        <v>901</v>
      </c>
      <c r="C6" s="680">
        <v>735</v>
      </c>
      <c r="D6" s="684">
        <f t="shared" ref="D6:D47" si="10">C6/B6*100</f>
        <v>81.576026637069916</v>
      </c>
      <c r="E6" s="680">
        <v>843</v>
      </c>
      <c r="F6" s="680">
        <v>708</v>
      </c>
      <c r="G6" s="684">
        <f t="shared" ref="G6:G34" si="11">F6/E6*100</f>
        <v>83.985765124555158</v>
      </c>
      <c r="H6" s="680">
        <v>905</v>
      </c>
      <c r="I6" s="680">
        <v>787</v>
      </c>
      <c r="J6" s="684">
        <f t="shared" ref="J6:J34" si="12">I6/H6*100</f>
        <v>86.961325966850836</v>
      </c>
      <c r="K6" s="680">
        <v>785</v>
      </c>
      <c r="L6" s="680">
        <v>663</v>
      </c>
      <c r="M6" s="684">
        <f t="shared" ref="M6:M37" si="13">L6/K6*100</f>
        <v>84.458598726114658</v>
      </c>
      <c r="N6" s="680">
        <v>689</v>
      </c>
      <c r="O6" s="680">
        <v>597</v>
      </c>
      <c r="P6" s="684">
        <f t="shared" ref="P6:P37" si="14">O6/N6*100</f>
        <v>86.647314949201743</v>
      </c>
      <c r="Q6" s="680">
        <v>646</v>
      </c>
      <c r="R6" s="680">
        <v>576</v>
      </c>
      <c r="S6" s="685">
        <f t="shared" ref="S6:S37" si="15">R6/Q6*100</f>
        <v>89.164086687306494</v>
      </c>
      <c r="T6" s="680">
        <v>581</v>
      </c>
      <c r="U6" s="680">
        <v>501</v>
      </c>
      <c r="V6" s="685">
        <f t="shared" ref="V6:V47" si="16">U6/T6*100</f>
        <v>86.230636833046475</v>
      </c>
      <c r="W6" s="680">
        <v>601</v>
      </c>
      <c r="X6" s="680">
        <v>516</v>
      </c>
      <c r="Y6" s="685">
        <f t="shared" ref="Y6:Y37" si="17">X6/W6*100</f>
        <v>85.856905158069878</v>
      </c>
      <c r="Z6" s="686">
        <v>538</v>
      </c>
      <c r="AA6" s="686">
        <v>459</v>
      </c>
      <c r="AB6" s="685">
        <f t="shared" ref="AB6:AB37" si="18">AA6/Z6*100</f>
        <v>85.315985130111528</v>
      </c>
      <c r="AC6" s="686">
        <v>583</v>
      </c>
      <c r="AD6" s="686">
        <v>527</v>
      </c>
      <c r="AE6" s="685">
        <f t="shared" ref="AE6:AE37" si="19">AD6/AC6*100</f>
        <v>90.394511149228123</v>
      </c>
    </row>
    <row r="7" spans="1:32" ht="20.100000000000001" customHeight="1">
      <c r="A7" s="689" t="s">
        <v>61</v>
      </c>
      <c r="B7" s="680">
        <v>3021</v>
      </c>
      <c r="C7" s="680">
        <v>2045</v>
      </c>
      <c r="D7" s="684">
        <f t="shared" si="10"/>
        <v>67.692816948030455</v>
      </c>
      <c r="E7" s="680">
        <v>3173</v>
      </c>
      <c r="F7" s="680">
        <v>2062</v>
      </c>
      <c r="G7" s="684">
        <f t="shared" si="11"/>
        <v>64.985817838008202</v>
      </c>
      <c r="H7" s="680">
        <v>3255</v>
      </c>
      <c r="I7" s="680">
        <v>2201</v>
      </c>
      <c r="J7" s="684">
        <f t="shared" si="12"/>
        <v>67.61904761904762</v>
      </c>
      <c r="K7" s="680">
        <v>3218</v>
      </c>
      <c r="L7" s="680">
        <v>2138</v>
      </c>
      <c r="M7" s="684">
        <f t="shared" si="13"/>
        <v>66.438781852082045</v>
      </c>
      <c r="N7" s="680">
        <v>3381</v>
      </c>
      <c r="O7" s="680">
        <v>2351</v>
      </c>
      <c r="P7" s="684">
        <f t="shared" si="14"/>
        <v>69.53564034309376</v>
      </c>
      <c r="Q7" s="680">
        <v>3147</v>
      </c>
      <c r="R7" s="680">
        <v>2158</v>
      </c>
      <c r="S7" s="685">
        <f t="shared" si="15"/>
        <v>68.573244359707658</v>
      </c>
      <c r="T7" s="680">
        <v>3219</v>
      </c>
      <c r="U7" s="680">
        <v>2284</v>
      </c>
      <c r="V7" s="685">
        <f t="shared" si="16"/>
        <v>70.953712333022679</v>
      </c>
      <c r="W7" s="680">
        <v>2979</v>
      </c>
      <c r="X7" s="680">
        <v>2590</v>
      </c>
      <c r="Y7" s="685">
        <f t="shared" si="17"/>
        <v>86.941926821080898</v>
      </c>
      <c r="Z7" s="686">
        <v>724</v>
      </c>
      <c r="AA7" s="686">
        <v>648</v>
      </c>
      <c r="AB7" s="685">
        <f t="shared" si="18"/>
        <v>89.502762430939228</v>
      </c>
      <c r="AC7" s="686">
        <v>736</v>
      </c>
      <c r="AD7" s="686">
        <v>632</v>
      </c>
      <c r="AE7" s="685">
        <f t="shared" si="19"/>
        <v>85.869565217391312</v>
      </c>
    </row>
    <row r="8" spans="1:32" ht="20.100000000000001" customHeight="1">
      <c r="A8" s="690" t="s">
        <v>357</v>
      </c>
      <c r="B8" s="680">
        <v>4109</v>
      </c>
      <c r="C8" s="680">
        <v>3326</v>
      </c>
      <c r="D8" s="684">
        <f t="shared" si="10"/>
        <v>80.944268678510582</v>
      </c>
      <c r="E8" s="680">
        <v>3925</v>
      </c>
      <c r="F8" s="680">
        <v>3183</v>
      </c>
      <c r="G8" s="684">
        <f t="shared" si="11"/>
        <v>81.095541401273891</v>
      </c>
      <c r="H8" s="680">
        <v>4185</v>
      </c>
      <c r="I8" s="680">
        <v>3365</v>
      </c>
      <c r="J8" s="684">
        <f t="shared" si="12"/>
        <v>80.406212664277177</v>
      </c>
      <c r="K8" s="680">
        <v>3934</v>
      </c>
      <c r="L8" s="680">
        <v>3092</v>
      </c>
      <c r="M8" s="684">
        <f t="shared" si="13"/>
        <v>78.596847991865786</v>
      </c>
      <c r="N8" s="680">
        <v>4069</v>
      </c>
      <c r="O8" s="680">
        <v>3261</v>
      </c>
      <c r="P8" s="684">
        <f t="shared" si="14"/>
        <v>80.142541164905381</v>
      </c>
      <c r="Q8" s="680">
        <v>3881</v>
      </c>
      <c r="R8" s="680">
        <v>3150</v>
      </c>
      <c r="S8" s="685">
        <f t="shared" si="15"/>
        <v>81.164648286524084</v>
      </c>
      <c r="T8" s="680">
        <v>4059</v>
      </c>
      <c r="U8" s="680">
        <v>3390</v>
      </c>
      <c r="V8" s="685">
        <f t="shared" si="16"/>
        <v>83.518107908351809</v>
      </c>
      <c r="W8" s="680">
        <v>4050</v>
      </c>
      <c r="X8" s="680">
        <v>3428</v>
      </c>
      <c r="Y8" s="685">
        <f t="shared" si="17"/>
        <v>84.641975308641975</v>
      </c>
      <c r="Z8" s="686">
        <v>3628</v>
      </c>
      <c r="AA8" s="686">
        <v>3069</v>
      </c>
      <c r="AB8" s="685">
        <f t="shared" si="18"/>
        <v>84.592061742006621</v>
      </c>
      <c r="AC8" s="686">
        <v>3998</v>
      </c>
      <c r="AD8" s="686">
        <v>3397</v>
      </c>
      <c r="AE8" s="685">
        <f t="shared" si="19"/>
        <v>84.967483741870936</v>
      </c>
    </row>
    <row r="9" spans="1:32" ht="20.100000000000001" customHeight="1">
      <c r="A9" s="687" t="s">
        <v>838</v>
      </c>
      <c r="B9" s="688">
        <v>4137</v>
      </c>
      <c r="C9" s="688">
        <v>3212</v>
      </c>
      <c r="D9" s="684">
        <f t="shared" si="10"/>
        <v>77.640802513898961</v>
      </c>
      <c r="E9" s="688">
        <v>3620</v>
      </c>
      <c r="F9" s="688">
        <v>2874</v>
      </c>
      <c r="G9" s="684">
        <f t="shared" si="11"/>
        <v>79.392265193370164</v>
      </c>
      <c r="H9" s="688">
        <v>3824</v>
      </c>
      <c r="I9" s="688">
        <v>3040</v>
      </c>
      <c r="J9" s="684">
        <f t="shared" si="12"/>
        <v>79.497907949790786</v>
      </c>
      <c r="K9" s="688">
        <v>3652</v>
      </c>
      <c r="L9" s="688">
        <v>2887</v>
      </c>
      <c r="M9" s="684">
        <f t="shared" si="13"/>
        <v>79.052573932092002</v>
      </c>
      <c r="N9" s="688">
        <v>3552</v>
      </c>
      <c r="O9" s="688">
        <v>2770</v>
      </c>
      <c r="P9" s="684">
        <f t="shared" si="14"/>
        <v>77.984234234234222</v>
      </c>
      <c r="Q9" s="688">
        <v>3529</v>
      </c>
      <c r="R9" s="688">
        <v>2796</v>
      </c>
      <c r="S9" s="684">
        <f t="shared" si="15"/>
        <v>79.22924341173136</v>
      </c>
      <c r="T9" s="688">
        <v>3756</v>
      </c>
      <c r="U9" s="688">
        <v>2976</v>
      </c>
      <c r="V9" s="684">
        <f t="shared" si="16"/>
        <v>79.233226837060698</v>
      </c>
      <c r="W9" s="688">
        <v>4625</v>
      </c>
      <c r="X9" s="688">
        <v>3785</v>
      </c>
      <c r="Y9" s="684">
        <f t="shared" si="17"/>
        <v>81.837837837837839</v>
      </c>
      <c r="Z9" s="688">
        <v>3440</v>
      </c>
      <c r="AA9" s="688">
        <v>2838</v>
      </c>
      <c r="AB9" s="684">
        <f t="shared" si="18"/>
        <v>82.5</v>
      </c>
      <c r="AC9" s="688">
        <v>3777</v>
      </c>
      <c r="AD9" s="688">
        <v>3089</v>
      </c>
      <c r="AE9" s="684">
        <f t="shared" si="19"/>
        <v>81.784485041037854</v>
      </c>
    </row>
    <row r="10" spans="1:32" ht="20.100000000000001" customHeight="1">
      <c r="A10" s="679" t="s">
        <v>358</v>
      </c>
      <c r="B10" s="680">
        <v>2417</v>
      </c>
      <c r="C10" s="680">
        <v>1577</v>
      </c>
      <c r="D10" s="684">
        <f t="shared" si="10"/>
        <v>65.246172941663218</v>
      </c>
      <c r="E10" s="680">
        <v>2320</v>
      </c>
      <c r="F10" s="680">
        <v>1656</v>
      </c>
      <c r="G10" s="684">
        <f t="shared" si="11"/>
        <v>71.379310344827587</v>
      </c>
      <c r="H10" s="680">
        <v>2146</v>
      </c>
      <c r="I10" s="680">
        <v>1572</v>
      </c>
      <c r="J10" s="684">
        <f t="shared" si="12"/>
        <v>73.252562907735324</v>
      </c>
      <c r="K10" s="680">
        <v>2040</v>
      </c>
      <c r="L10" s="680">
        <v>1487</v>
      </c>
      <c r="M10" s="684">
        <f t="shared" si="13"/>
        <v>72.892156862745097</v>
      </c>
      <c r="N10" s="680">
        <v>2032</v>
      </c>
      <c r="O10" s="680">
        <v>1435</v>
      </c>
      <c r="P10" s="684">
        <f t="shared" si="14"/>
        <v>70.620078740157481</v>
      </c>
      <c r="Q10" s="680">
        <v>1818</v>
      </c>
      <c r="R10" s="680">
        <v>1347</v>
      </c>
      <c r="S10" s="685">
        <f t="shared" si="15"/>
        <v>74.092409240924098</v>
      </c>
      <c r="T10" s="680">
        <v>1874</v>
      </c>
      <c r="U10" s="680">
        <v>1394</v>
      </c>
      <c r="V10" s="685">
        <f t="shared" si="16"/>
        <v>74.386339381003197</v>
      </c>
      <c r="W10" s="680">
        <v>1740</v>
      </c>
      <c r="X10" s="680">
        <v>1316</v>
      </c>
      <c r="Y10" s="685">
        <f t="shared" si="17"/>
        <v>75.632183908045974</v>
      </c>
      <c r="Z10" s="686">
        <v>1323</v>
      </c>
      <c r="AA10" s="686">
        <v>1002</v>
      </c>
      <c r="AB10" s="685">
        <f t="shared" si="18"/>
        <v>75.736961451247168</v>
      </c>
      <c r="AC10" s="686">
        <v>1369</v>
      </c>
      <c r="AD10" s="686">
        <v>1059</v>
      </c>
      <c r="AE10" s="685">
        <f t="shared" si="19"/>
        <v>77.355734112490865</v>
      </c>
    </row>
    <row r="11" spans="1:32" ht="20.100000000000001" customHeight="1">
      <c r="A11" s="687" t="s">
        <v>841</v>
      </c>
      <c r="B11" s="688">
        <v>3444</v>
      </c>
      <c r="C11" s="688">
        <v>1611</v>
      </c>
      <c r="D11" s="684">
        <f t="shared" si="10"/>
        <v>46.777003484320559</v>
      </c>
      <c r="E11" s="688">
        <v>2892</v>
      </c>
      <c r="F11" s="688">
        <v>1430</v>
      </c>
      <c r="G11" s="684">
        <f t="shared" si="11"/>
        <v>49.446749654218536</v>
      </c>
      <c r="H11" s="688">
        <v>2791</v>
      </c>
      <c r="I11" s="688">
        <v>1358</v>
      </c>
      <c r="J11" s="684">
        <f t="shared" si="12"/>
        <v>48.656395557147974</v>
      </c>
      <c r="K11" s="688">
        <v>2660</v>
      </c>
      <c r="L11" s="688">
        <v>1458</v>
      </c>
      <c r="M11" s="684">
        <f t="shared" si="13"/>
        <v>54.81203007518797</v>
      </c>
      <c r="N11" s="688">
        <v>2017</v>
      </c>
      <c r="O11" s="688">
        <v>1130</v>
      </c>
      <c r="P11" s="684">
        <f t="shared" si="14"/>
        <v>56.023797719385229</v>
      </c>
      <c r="Q11" s="688">
        <v>1467</v>
      </c>
      <c r="R11" s="688">
        <v>903</v>
      </c>
      <c r="S11" s="684">
        <f t="shared" si="15"/>
        <v>61.554192229038854</v>
      </c>
      <c r="T11" s="688">
        <v>1348</v>
      </c>
      <c r="U11" s="688">
        <v>840</v>
      </c>
      <c r="V11" s="684">
        <f t="shared" si="16"/>
        <v>62.314540059347181</v>
      </c>
      <c r="W11" s="688">
        <v>2166</v>
      </c>
      <c r="X11" s="688">
        <v>1414</v>
      </c>
      <c r="Y11" s="684">
        <f t="shared" si="17"/>
        <v>65.281625115420127</v>
      </c>
      <c r="Z11" s="688">
        <v>1652</v>
      </c>
      <c r="AA11" s="688">
        <v>1102</v>
      </c>
      <c r="AB11" s="684">
        <f t="shared" si="18"/>
        <v>66.707021791767545</v>
      </c>
      <c r="AC11" s="688">
        <v>2075</v>
      </c>
      <c r="AD11" s="688">
        <v>1550</v>
      </c>
      <c r="AE11" s="684">
        <f t="shared" si="19"/>
        <v>74.698795180722882</v>
      </c>
    </row>
    <row r="12" spans="1:32" ht="20.100000000000001" customHeight="1">
      <c r="A12" s="679" t="s">
        <v>182</v>
      </c>
      <c r="B12" s="680">
        <v>140</v>
      </c>
      <c r="C12" s="680">
        <v>97</v>
      </c>
      <c r="D12" s="684">
        <f t="shared" si="10"/>
        <v>69.285714285714278</v>
      </c>
      <c r="E12" s="680">
        <v>118</v>
      </c>
      <c r="F12" s="680">
        <v>77</v>
      </c>
      <c r="G12" s="684">
        <f t="shared" si="11"/>
        <v>65.254237288135599</v>
      </c>
      <c r="H12" s="680">
        <v>111</v>
      </c>
      <c r="I12" s="680">
        <v>72</v>
      </c>
      <c r="J12" s="684">
        <f t="shared" si="12"/>
        <v>64.86486486486487</v>
      </c>
      <c r="K12" s="680">
        <v>139</v>
      </c>
      <c r="L12" s="680">
        <v>108</v>
      </c>
      <c r="M12" s="684">
        <f t="shared" si="13"/>
        <v>77.697841726618705</v>
      </c>
      <c r="N12" s="680">
        <v>132</v>
      </c>
      <c r="O12" s="680">
        <v>99</v>
      </c>
      <c r="P12" s="684">
        <f t="shared" si="14"/>
        <v>75</v>
      </c>
      <c r="Q12" s="680">
        <v>107</v>
      </c>
      <c r="R12" s="680">
        <v>77</v>
      </c>
      <c r="S12" s="685">
        <f t="shared" si="15"/>
        <v>71.962616822429908</v>
      </c>
      <c r="T12" s="680">
        <v>124</v>
      </c>
      <c r="U12" s="680">
        <v>96</v>
      </c>
      <c r="V12" s="685">
        <f t="shared" si="16"/>
        <v>77.41935483870968</v>
      </c>
      <c r="W12" s="680">
        <v>154</v>
      </c>
      <c r="X12" s="680">
        <v>114</v>
      </c>
      <c r="Y12" s="685">
        <f t="shared" si="17"/>
        <v>74.025974025974023</v>
      </c>
      <c r="Z12" s="686">
        <v>116</v>
      </c>
      <c r="AA12" s="686">
        <v>71</v>
      </c>
      <c r="AB12" s="685">
        <f t="shared" si="18"/>
        <v>61.206896551724135</v>
      </c>
      <c r="AC12" s="686">
        <v>131</v>
      </c>
      <c r="AD12" s="686">
        <v>97</v>
      </c>
      <c r="AE12" s="685">
        <f t="shared" si="19"/>
        <v>74.045801526717554</v>
      </c>
    </row>
    <row r="13" spans="1:32" ht="20.100000000000001" customHeight="1">
      <c r="A13" s="689" t="s">
        <v>55</v>
      </c>
      <c r="B13" s="680">
        <v>11749</v>
      </c>
      <c r="C13" s="680">
        <v>8493</v>
      </c>
      <c r="D13" s="684">
        <f t="shared" si="10"/>
        <v>72.287003149204182</v>
      </c>
      <c r="E13" s="680">
        <v>12330</v>
      </c>
      <c r="F13" s="680">
        <v>9013</v>
      </c>
      <c r="G13" s="684">
        <f t="shared" si="11"/>
        <v>73.098134630981349</v>
      </c>
      <c r="H13" s="680">
        <v>12159</v>
      </c>
      <c r="I13" s="680">
        <v>8990</v>
      </c>
      <c r="J13" s="684">
        <f t="shared" si="12"/>
        <v>73.937001398141305</v>
      </c>
      <c r="K13" s="680">
        <v>12950</v>
      </c>
      <c r="L13" s="680">
        <v>9173</v>
      </c>
      <c r="M13" s="684">
        <f t="shared" si="13"/>
        <v>70.833976833976834</v>
      </c>
      <c r="N13" s="680">
        <v>15353</v>
      </c>
      <c r="O13" s="680">
        <v>10914</v>
      </c>
      <c r="P13" s="684">
        <f t="shared" si="14"/>
        <v>71.087083957532727</v>
      </c>
      <c r="Q13" s="680">
        <v>17442</v>
      </c>
      <c r="R13" s="680">
        <v>12593</v>
      </c>
      <c r="S13" s="685">
        <f t="shared" si="15"/>
        <v>72.199289072354091</v>
      </c>
      <c r="T13" s="680">
        <v>18535</v>
      </c>
      <c r="U13" s="680">
        <v>13425</v>
      </c>
      <c r="V13" s="685">
        <f t="shared" si="16"/>
        <v>72.43053682222822</v>
      </c>
      <c r="W13" s="680">
        <v>21774</v>
      </c>
      <c r="X13" s="680">
        <v>15760</v>
      </c>
      <c r="Y13" s="685">
        <f t="shared" si="17"/>
        <v>72.379902636171579</v>
      </c>
      <c r="Z13" s="686">
        <v>21431</v>
      </c>
      <c r="AA13" s="686">
        <v>15536</v>
      </c>
      <c r="AB13" s="685">
        <f t="shared" si="18"/>
        <v>72.493117446689368</v>
      </c>
      <c r="AC13" s="686">
        <v>23981</v>
      </c>
      <c r="AD13" s="686">
        <v>17743</v>
      </c>
      <c r="AE13" s="685">
        <f t="shared" si="19"/>
        <v>73.987740294399728</v>
      </c>
    </row>
    <row r="14" spans="1:32" ht="20.100000000000001" customHeight="1">
      <c r="A14" s="689" t="s">
        <v>52</v>
      </c>
      <c r="B14" s="680">
        <v>14523</v>
      </c>
      <c r="C14" s="680">
        <v>8922</v>
      </c>
      <c r="D14" s="684">
        <f t="shared" si="10"/>
        <v>61.433588101631898</v>
      </c>
      <c r="E14" s="680">
        <v>14701</v>
      </c>
      <c r="F14" s="680">
        <v>9363</v>
      </c>
      <c r="G14" s="684">
        <f t="shared" si="11"/>
        <v>63.689544928916398</v>
      </c>
      <c r="H14" s="680">
        <v>15248</v>
      </c>
      <c r="I14" s="680">
        <v>9741</v>
      </c>
      <c r="J14" s="684">
        <f t="shared" si="12"/>
        <v>63.883788037775446</v>
      </c>
      <c r="K14" s="680">
        <v>17311</v>
      </c>
      <c r="L14" s="680">
        <v>10937</v>
      </c>
      <c r="M14" s="684">
        <f t="shared" si="13"/>
        <v>63.179481254693549</v>
      </c>
      <c r="N14" s="680">
        <v>18803</v>
      </c>
      <c r="O14" s="680">
        <v>11927</v>
      </c>
      <c r="P14" s="684">
        <f t="shared" si="14"/>
        <v>63.431367334999734</v>
      </c>
      <c r="Q14" s="680">
        <v>19605</v>
      </c>
      <c r="R14" s="680">
        <v>12903</v>
      </c>
      <c r="S14" s="685">
        <f t="shared" si="15"/>
        <v>65.814843152257069</v>
      </c>
      <c r="T14" s="680">
        <v>21263</v>
      </c>
      <c r="U14" s="680">
        <v>14488</v>
      </c>
      <c r="V14" s="685">
        <f t="shared" si="16"/>
        <v>68.137139632225001</v>
      </c>
      <c r="W14" s="680">
        <v>22981</v>
      </c>
      <c r="X14" s="680">
        <v>15873</v>
      </c>
      <c r="Y14" s="685">
        <f t="shared" si="17"/>
        <v>69.070101388103211</v>
      </c>
      <c r="Z14" s="686">
        <v>26000</v>
      </c>
      <c r="AA14" s="686">
        <v>18564</v>
      </c>
      <c r="AB14" s="685">
        <f t="shared" si="18"/>
        <v>71.399999999999991</v>
      </c>
      <c r="AC14" s="686">
        <v>32173</v>
      </c>
      <c r="AD14" s="686">
        <v>23145</v>
      </c>
      <c r="AE14" s="685">
        <f t="shared" si="19"/>
        <v>71.939203680104441</v>
      </c>
    </row>
    <row r="15" spans="1:32" ht="20.100000000000001" customHeight="1">
      <c r="A15" s="679" t="s">
        <v>179</v>
      </c>
      <c r="B15" s="680">
        <v>463</v>
      </c>
      <c r="C15" s="680">
        <v>318</v>
      </c>
      <c r="D15" s="684">
        <f t="shared" si="10"/>
        <v>68.682505399568043</v>
      </c>
      <c r="E15" s="680">
        <v>458</v>
      </c>
      <c r="F15" s="680">
        <v>333</v>
      </c>
      <c r="G15" s="684">
        <f t="shared" si="11"/>
        <v>72.707423580786028</v>
      </c>
      <c r="H15" s="680">
        <v>556</v>
      </c>
      <c r="I15" s="680">
        <v>453</v>
      </c>
      <c r="J15" s="684">
        <f t="shared" si="12"/>
        <v>81.474820143884898</v>
      </c>
      <c r="K15" s="680">
        <v>397</v>
      </c>
      <c r="L15" s="680">
        <v>282</v>
      </c>
      <c r="M15" s="684">
        <f t="shared" si="13"/>
        <v>71.032745591939545</v>
      </c>
      <c r="N15" s="680">
        <v>385</v>
      </c>
      <c r="O15" s="680">
        <v>302</v>
      </c>
      <c r="P15" s="684">
        <f t="shared" si="14"/>
        <v>78.441558441558442</v>
      </c>
      <c r="Q15" s="680">
        <v>310</v>
      </c>
      <c r="R15" s="680">
        <v>244</v>
      </c>
      <c r="S15" s="685">
        <f t="shared" si="15"/>
        <v>78.709677419354847</v>
      </c>
      <c r="T15" s="680">
        <v>340</v>
      </c>
      <c r="U15" s="680">
        <v>232</v>
      </c>
      <c r="V15" s="685">
        <f t="shared" si="16"/>
        <v>68.235294117647058</v>
      </c>
      <c r="W15" s="680">
        <v>429</v>
      </c>
      <c r="X15" s="680">
        <v>299</v>
      </c>
      <c r="Y15" s="685">
        <f t="shared" si="17"/>
        <v>69.696969696969703</v>
      </c>
      <c r="Z15" s="686">
        <v>319</v>
      </c>
      <c r="AA15" s="686">
        <v>237</v>
      </c>
      <c r="AB15" s="685">
        <f t="shared" si="18"/>
        <v>74.294670846394979</v>
      </c>
      <c r="AC15" s="686">
        <v>397</v>
      </c>
      <c r="AD15" s="686">
        <v>285</v>
      </c>
      <c r="AE15" s="685">
        <f t="shared" si="19"/>
        <v>71.788413098236788</v>
      </c>
    </row>
    <row r="16" spans="1:32" ht="20.100000000000001" customHeight="1">
      <c r="A16" s="689" t="s">
        <v>82</v>
      </c>
      <c r="B16" s="680">
        <v>860</v>
      </c>
      <c r="C16" s="680">
        <v>630</v>
      </c>
      <c r="D16" s="684">
        <f t="shared" si="10"/>
        <v>73.255813953488371</v>
      </c>
      <c r="E16" s="680">
        <v>1076</v>
      </c>
      <c r="F16" s="680">
        <v>769</v>
      </c>
      <c r="G16" s="684">
        <f t="shared" si="11"/>
        <v>71.468401486988853</v>
      </c>
      <c r="H16" s="680">
        <v>1078</v>
      </c>
      <c r="I16" s="680">
        <v>719</v>
      </c>
      <c r="J16" s="684">
        <f t="shared" si="12"/>
        <v>66.697588126159559</v>
      </c>
      <c r="K16" s="680">
        <v>1138</v>
      </c>
      <c r="L16" s="680">
        <v>751</v>
      </c>
      <c r="M16" s="684">
        <f t="shared" si="13"/>
        <v>65.992970123022843</v>
      </c>
      <c r="N16" s="680">
        <v>1208</v>
      </c>
      <c r="O16" s="680">
        <v>793</v>
      </c>
      <c r="P16" s="684">
        <f t="shared" si="14"/>
        <v>65.645695364238406</v>
      </c>
      <c r="Q16" s="680">
        <v>1306</v>
      </c>
      <c r="R16" s="680">
        <v>885</v>
      </c>
      <c r="S16" s="685">
        <f t="shared" si="15"/>
        <v>67.764165390505354</v>
      </c>
      <c r="T16" s="680">
        <v>1588</v>
      </c>
      <c r="U16" s="680">
        <v>1055</v>
      </c>
      <c r="V16" s="685">
        <f t="shared" si="16"/>
        <v>66.435768261964739</v>
      </c>
      <c r="W16" s="680">
        <v>1690</v>
      </c>
      <c r="X16" s="680">
        <v>1097</v>
      </c>
      <c r="Y16" s="685">
        <f t="shared" si="17"/>
        <v>64.911242603550306</v>
      </c>
      <c r="Z16" s="686">
        <v>1964</v>
      </c>
      <c r="AA16" s="686">
        <v>1326</v>
      </c>
      <c r="AB16" s="685">
        <f t="shared" si="18"/>
        <v>67.515274949083505</v>
      </c>
      <c r="AC16" s="686">
        <v>2317</v>
      </c>
      <c r="AD16" s="686">
        <v>1576</v>
      </c>
      <c r="AE16" s="685">
        <f t="shared" si="19"/>
        <v>68.01899007337073</v>
      </c>
    </row>
    <row r="17" spans="1:32" ht="20.100000000000001" customHeight="1">
      <c r="A17" s="687" t="s">
        <v>136</v>
      </c>
      <c r="B17" s="688">
        <v>814</v>
      </c>
      <c r="C17" s="688">
        <v>510</v>
      </c>
      <c r="D17" s="684">
        <f t="shared" si="10"/>
        <v>62.653562653562659</v>
      </c>
      <c r="E17" s="688">
        <v>831</v>
      </c>
      <c r="F17" s="688">
        <v>536</v>
      </c>
      <c r="G17" s="684">
        <f t="shared" si="11"/>
        <v>64.500601684717211</v>
      </c>
      <c r="H17" s="688">
        <v>942</v>
      </c>
      <c r="I17" s="688">
        <v>575</v>
      </c>
      <c r="J17" s="684">
        <f t="shared" si="12"/>
        <v>61.040339702760079</v>
      </c>
      <c r="K17" s="688">
        <v>1021</v>
      </c>
      <c r="L17" s="688">
        <v>640</v>
      </c>
      <c r="M17" s="684">
        <f t="shared" si="13"/>
        <v>62.683643486777676</v>
      </c>
      <c r="N17" s="688">
        <v>975</v>
      </c>
      <c r="O17" s="688">
        <v>583</v>
      </c>
      <c r="P17" s="684">
        <f t="shared" si="14"/>
        <v>59.794871794871796</v>
      </c>
      <c r="Q17" s="688">
        <v>1058</v>
      </c>
      <c r="R17" s="688">
        <v>647</v>
      </c>
      <c r="S17" s="684">
        <f t="shared" si="15"/>
        <v>61.153119092627591</v>
      </c>
      <c r="T17" s="688">
        <v>1232</v>
      </c>
      <c r="U17" s="688">
        <v>754</v>
      </c>
      <c r="V17" s="684">
        <f t="shared" si="16"/>
        <v>61.201298701298704</v>
      </c>
      <c r="W17" s="688">
        <v>1800</v>
      </c>
      <c r="X17" s="688">
        <v>1112</v>
      </c>
      <c r="Y17" s="684">
        <f t="shared" si="17"/>
        <v>61.777777777777779</v>
      </c>
      <c r="Z17" s="688">
        <v>1925</v>
      </c>
      <c r="AA17" s="688">
        <v>1247</v>
      </c>
      <c r="AB17" s="684">
        <f t="shared" si="18"/>
        <v>64.779220779220779</v>
      </c>
      <c r="AC17" s="688">
        <v>2602</v>
      </c>
      <c r="AD17" s="688">
        <v>1747</v>
      </c>
      <c r="AE17" s="684">
        <f t="shared" si="19"/>
        <v>67.14066102997694</v>
      </c>
    </row>
    <row r="18" spans="1:32" ht="20.100000000000001" customHeight="1">
      <c r="A18" s="679" t="s">
        <v>183</v>
      </c>
      <c r="B18" s="680">
        <v>58</v>
      </c>
      <c r="C18" s="680">
        <v>30</v>
      </c>
      <c r="D18" s="684">
        <f t="shared" si="10"/>
        <v>51.724137931034484</v>
      </c>
      <c r="E18" s="680">
        <v>95</v>
      </c>
      <c r="F18" s="680">
        <v>41</v>
      </c>
      <c r="G18" s="684">
        <f t="shared" si="11"/>
        <v>43.15789473684211</v>
      </c>
      <c r="H18" s="680">
        <v>75</v>
      </c>
      <c r="I18" s="680">
        <v>35</v>
      </c>
      <c r="J18" s="684">
        <f t="shared" si="12"/>
        <v>46.666666666666664</v>
      </c>
      <c r="K18" s="680">
        <v>120</v>
      </c>
      <c r="L18" s="680">
        <v>53</v>
      </c>
      <c r="M18" s="684">
        <f t="shared" si="13"/>
        <v>44.166666666666664</v>
      </c>
      <c r="N18" s="680">
        <v>116</v>
      </c>
      <c r="O18" s="680">
        <v>48</v>
      </c>
      <c r="P18" s="684">
        <f t="shared" si="14"/>
        <v>41.379310344827587</v>
      </c>
      <c r="Q18" s="680">
        <v>101</v>
      </c>
      <c r="R18" s="680">
        <v>58</v>
      </c>
      <c r="S18" s="685">
        <f t="shared" si="15"/>
        <v>57.42574257425742</v>
      </c>
      <c r="T18" s="680">
        <v>68</v>
      </c>
      <c r="U18" s="680">
        <v>42</v>
      </c>
      <c r="V18" s="685">
        <f t="shared" si="16"/>
        <v>61.764705882352942</v>
      </c>
      <c r="W18" s="680">
        <v>57</v>
      </c>
      <c r="X18" s="680">
        <v>36</v>
      </c>
      <c r="Y18" s="685">
        <f t="shared" si="17"/>
        <v>63.157894736842103</v>
      </c>
      <c r="Z18" s="686">
        <v>85</v>
      </c>
      <c r="AA18" s="686">
        <v>46</v>
      </c>
      <c r="AB18" s="685">
        <f t="shared" si="18"/>
        <v>54.117647058823529</v>
      </c>
      <c r="AC18" s="686">
        <v>104</v>
      </c>
      <c r="AD18" s="686">
        <v>69</v>
      </c>
      <c r="AE18" s="685">
        <f t="shared" si="19"/>
        <v>66.34615384615384</v>
      </c>
    </row>
    <row r="19" spans="1:32" ht="20.100000000000001" customHeight="1">
      <c r="A19" s="687" t="s">
        <v>53</v>
      </c>
      <c r="B19" s="688">
        <v>16031</v>
      </c>
      <c r="C19" s="688">
        <v>8954</v>
      </c>
      <c r="D19" s="684">
        <f t="shared" si="10"/>
        <v>55.854282327989523</v>
      </c>
      <c r="E19" s="688">
        <v>15434</v>
      </c>
      <c r="F19" s="688">
        <v>9245</v>
      </c>
      <c r="G19" s="684">
        <f t="shared" si="11"/>
        <v>59.90022029285992</v>
      </c>
      <c r="H19" s="688">
        <v>15178</v>
      </c>
      <c r="I19" s="688">
        <v>9221</v>
      </c>
      <c r="J19" s="684">
        <f t="shared" si="12"/>
        <v>60.75240479641586</v>
      </c>
      <c r="K19" s="688">
        <v>15820</v>
      </c>
      <c r="L19" s="688">
        <v>9159</v>
      </c>
      <c r="M19" s="684">
        <f t="shared" si="13"/>
        <v>57.895069532237677</v>
      </c>
      <c r="N19" s="688">
        <v>16927</v>
      </c>
      <c r="O19" s="688">
        <v>9972</v>
      </c>
      <c r="P19" s="684">
        <f t="shared" si="14"/>
        <v>58.911797719619543</v>
      </c>
      <c r="Q19" s="688">
        <v>17329</v>
      </c>
      <c r="R19" s="688">
        <v>10639</v>
      </c>
      <c r="S19" s="684">
        <f t="shared" si="15"/>
        <v>61.394194702521787</v>
      </c>
      <c r="T19" s="688">
        <v>17668</v>
      </c>
      <c r="U19" s="688">
        <v>10989</v>
      </c>
      <c r="V19" s="684">
        <f t="shared" si="16"/>
        <v>62.197192664704545</v>
      </c>
      <c r="W19" s="688">
        <v>18666</v>
      </c>
      <c r="X19" s="688">
        <v>11761</v>
      </c>
      <c r="Y19" s="684">
        <f t="shared" si="17"/>
        <v>63.007607414550513</v>
      </c>
      <c r="Z19" s="688">
        <v>18068</v>
      </c>
      <c r="AA19" s="688">
        <v>11573</v>
      </c>
      <c r="AB19" s="684">
        <f t="shared" si="18"/>
        <v>64.052468452512727</v>
      </c>
      <c r="AC19" s="688">
        <v>21776</v>
      </c>
      <c r="AD19" s="688">
        <v>14310</v>
      </c>
      <c r="AE19" s="684">
        <f t="shared" si="19"/>
        <v>65.714548126377665</v>
      </c>
    </row>
    <row r="20" spans="1:32" ht="20.100000000000001" customHeight="1">
      <c r="A20" s="687" t="s">
        <v>56</v>
      </c>
      <c r="B20" s="688">
        <v>7938</v>
      </c>
      <c r="C20" s="688">
        <v>5396</v>
      </c>
      <c r="D20" s="684">
        <f t="shared" si="10"/>
        <v>67.976820357772738</v>
      </c>
      <c r="E20" s="688">
        <v>7827</v>
      </c>
      <c r="F20" s="688">
        <v>5019</v>
      </c>
      <c r="G20" s="684">
        <f t="shared" si="11"/>
        <v>64.1241855116903</v>
      </c>
      <c r="H20" s="688">
        <v>8085</v>
      </c>
      <c r="I20" s="688">
        <v>5160</v>
      </c>
      <c r="J20" s="684">
        <f t="shared" si="12"/>
        <v>63.821892393320965</v>
      </c>
      <c r="K20" s="688">
        <v>8980</v>
      </c>
      <c r="L20" s="688">
        <v>5451</v>
      </c>
      <c r="M20" s="684">
        <f t="shared" si="13"/>
        <v>60.701559020044549</v>
      </c>
      <c r="N20" s="688">
        <v>10118</v>
      </c>
      <c r="O20" s="688">
        <v>6198</v>
      </c>
      <c r="P20" s="684">
        <f t="shared" si="14"/>
        <v>61.257165447716943</v>
      </c>
      <c r="Q20" s="688">
        <v>10788</v>
      </c>
      <c r="R20" s="688">
        <v>6603</v>
      </c>
      <c r="S20" s="684">
        <f t="shared" si="15"/>
        <v>61.206896551724135</v>
      </c>
      <c r="T20" s="688">
        <v>11779</v>
      </c>
      <c r="U20" s="688">
        <v>7155</v>
      </c>
      <c r="V20" s="684">
        <f t="shared" si="16"/>
        <v>60.743696408863237</v>
      </c>
      <c r="W20" s="688">
        <v>12456</v>
      </c>
      <c r="X20" s="688">
        <v>7688</v>
      </c>
      <c r="Y20" s="684">
        <f t="shared" si="17"/>
        <v>61.721258831085422</v>
      </c>
      <c r="Z20" s="688">
        <v>12755</v>
      </c>
      <c r="AA20" s="688">
        <v>7743</v>
      </c>
      <c r="AB20" s="684">
        <f t="shared" si="18"/>
        <v>60.705605644845164</v>
      </c>
      <c r="AC20" s="688">
        <v>14556</v>
      </c>
      <c r="AD20" s="688">
        <v>8966</v>
      </c>
      <c r="AE20" s="684">
        <f t="shared" si="19"/>
        <v>61.596592470458923</v>
      </c>
    </row>
    <row r="21" spans="1:32" ht="20.100000000000001" customHeight="1">
      <c r="A21" s="689" t="s">
        <v>180</v>
      </c>
      <c r="B21" s="680">
        <v>70</v>
      </c>
      <c r="C21" s="680">
        <v>27</v>
      </c>
      <c r="D21" s="684">
        <f t="shared" si="10"/>
        <v>38.571428571428577</v>
      </c>
      <c r="E21" s="680">
        <v>164</v>
      </c>
      <c r="F21" s="680">
        <v>84</v>
      </c>
      <c r="G21" s="684">
        <f t="shared" si="11"/>
        <v>51.219512195121951</v>
      </c>
      <c r="H21" s="680">
        <v>170</v>
      </c>
      <c r="I21" s="680">
        <v>106</v>
      </c>
      <c r="J21" s="684">
        <f t="shared" si="12"/>
        <v>62.352941176470587</v>
      </c>
      <c r="K21" s="680">
        <v>172</v>
      </c>
      <c r="L21" s="680">
        <v>82</v>
      </c>
      <c r="M21" s="684">
        <f t="shared" si="13"/>
        <v>47.674418604651166</v>
      </c>
      <c r="N21" s="680">
        <v>200</v>
      </c>
      <c r="O21" s="680">
        <v>119</v>
      </c>
      <c r="P21" s="684">
        <f t="shared" si="14"/>
        <v>59.5</v>
      </c>
      <c r="Q21" s="680">
        <v>325</v>
      </c>
      <c r="R21" s="680">
        <v>173</v>
      </c>
      <c r="S21" s="685">
        <f t="shared" si="15"/>
        <v>53.230769230769226</v>
      </c>
      <c r="T21" s="680">
        <v>226</v>
      </c>
      <c r="U21" s="680">
        <v>119</v>
      </c>
      <c r="V21" s="685">
        <f t="shared" si="16"/>
        <v>52.654867256637175</v>
      </c>
      <c r="W21" s="680">
        <v>318</v>
      </c>
      <c r="X21" s="680">
        <v>167</v>
      </c>
      <c r="Y21" s="685">
        <f t="shared" si="17"/>
        <v>52.515723270440247</v>
      </c>
      <c r="Z21" s="686">
        <v>597</v>
      </c>
      <c r="AA21" s="686">
        <v>429</v>
      </c>
      <c r="AB21" s="685">
        <f t="shared" si="18"/>
        <v>71.859296482412063</v>
      </c>
      <c r="AC21" s="686">
        <v>400</v>
      </c>
      <c r="AD21" s="686">
        <v>239</v>
      </c>
      <c r="AE21" s="685">
        <f t="shared" si="19"/>
        <v>59.75</v>
      </c>
    </row>
    <row r="22" spans="1:32" ht="20.100000000000001" customHeight="1">
      <c r="A22" s="679" t="s">
        <v>134</v>
      </c>
      <c r="B22" s="680">
        <v>101</v>
      </c>
      <c r="C22" s="680">
        <v>31</v>
      </c>
      <c r="D22" s="684">
        <f t="shared" si="10"/>
        <v>30.693069306930692</v>
      </c>
      <c r="E22" s="680">
        <v>2938</v>
      </c>
      <c r="F22" s="680">
        <v>1273</v>
      </c>
      <c r="G22" s="684">
        <f t="shared" si="11"/>
        <v>43.3287950987066</v>
      </c>
      <c r="H22" s="680">
        <v>5222</v>
      </c>
      <c r="I22" s="680">
        <v>2054</v>
      </c>
      <c r="J22" s="684">
        <f t="shared" si="12"/>
        <v>39.333588663347371</v>
      </c>
      <c r="K22" s="680">
        <v>1727</v>
      </c>
      <c r="L22" s="680">
        <v>402</v>
      </c>
      <c r="M22" s="684">
        <f t="shared" si="13"/>
        <v>23.277359583092068</v>
      </c>
      <c r="N22" s="680">
        <v>79</v>
      </c>
      <c r="O22" s="680">
        <v>56</v>
      </c>
      <c r="P22" s="684">
        <f t="shared" si="14"/>
        <v>70.886075949367083</v>
      </c>
      <c r="Q22" s="680">
        <v>3847</v>
      </c>
      <c r="R22" s="680">
        <v>2197</v>
      </c>
      <c r="S22" s="685">
        <f t="shared" si="15"/>
        <v>57.109435924096694</v>
      </c>
      <c r="T22" s="680">
        <v>5292</v>
      </c>
      <c r="U22" s="680">
        <v>2833</v>
      </c>
      <c r="V22" s="685">
        <f t="shared" si="16"/>
        <v>53.533635676492821</v>
      </c>
      <c r="W22" s="680">
        <v>629</v>
      </c>
      <c r="X22" s="680">
        <v>350</v>
      </c>
      <c r="Y22" s="685">
        <f t="shared" si="17"/>
        <v>55.643879173290934</v>
      </c>
      <c r="Z22" s="686">
        <v>29</v>
      </c>
      <c r="AA22" s="686">
        <v>9</v>
      </c>
      <c r="AB22" s="685">
        <f t="shared" si="18"/>
        <v>31.03448275862069</v>
      </c>
      <c r="AC22" s="686">
        <v>3615</v>
      </c>
      <c r="AD22" s="686">
        <v>2052</v>
      </c>
      <c r="AE22" s="685">
        <f t="shared" si="19"/>
        <v>56.763485477178421</v>
      </c>
    </row>
    <row r="23" spans="1:32" ht="20.100000000000001" customHeight="1">
      <c r="A23" s="687" t="s">
        <v>356</v>
      </c>
      <c r="B23" s="688">
        <v>3698</v>
      </c>
      <c r="C23" s="688">
        <v>1583</v>
      </c>
      <c r="D23" s="684">
        <f t="shared" si="10"/>
        <v>42.806922660897783</v>
      </c>
      <c r="E23" s="688">
        <v>3231</v>
      </c>
      <c r="F23" s="688">
        <v>1359</v>
      </c>
      <c r="G23" s="684">
        <f t="shared" si="11"/>
        <v>42.061281337047355</v>
      </c>
      <c r="H23" s="688">
        <v>3234</v>
      </c>
      <c r="I23" s="688">
        <v>1242</v>
      </c>
      <c r="J23" s="684">
        <f t="shared" si="12"/>
        <v>38.404452690166977</v>
      </c>
      <c r="K23" s="688">
        <v>2939</v>
      </c>
      <c r="L23" s="688">
        <v>1336</v>
      </c>
      <c r="M23" s="684">
        <f t="shared" si="13"/>
        <v>45.457638652602924</v>
      </c>
      <c r="N23" s="688">
        <v>2630</v>
      </c>
      <c r="O23" s="688">
        <v>1348</v>
      </c>
      <c r="P23" s="684">
        <f t="shared" si="14"/>
        <v>51.254752851711025</v>
      </c>
      <c r="Q23" s="688">
        <v>2515</v>
      </c>
      <c r="R23" s="688">
        <v>1306</v>
      </c>
      <c r="S23" s="684">
        <f t="shared" si="15"/>
        <v>51.928429423459242</v>
      </c>
      <c r="T23" s="688">
        <v>2460</v>
      </c>
      <c r="U23" s="688">
        <v>1323</v>
      </c>
      <c r="V23" s="684">
        <f t="shared" si="16"/>
        <v>53.780487804878049</v>
      </c>
      <c r="W23" s="688">
        <v>2831</v>
      </c>
      <c r="X23" s="688">
        <v>1416</v>
      </c>
      <c r="Y23" s="684">
        <f t="shared" si="17"/>
        <v>50.017661603673616</v>
      </c>
      <c r="Z23" s="688">
        <v>2809</v>
      </c>
      <c r="AA23" s="688">
        <v>1606</v>
      </c>
      <c r="AB23" s="684">
        <f t="shared" si="18"/>
        <v>57.173371306514774</v>
      </c>
      <c r="AC23" s="688">
        <v>3411</v>
      </c>
      <c r="AD23" s="688">
        <v>1838</v>
      </c>
      <c r="AE23" s="684">
        <f t="shared" si="19"/>
        <v>53.884491351509823</v>
      </c>
    </row>
    <row r="24" spans="1:32" ht="20.100000000000001" customHeight="1">
      <c r="A24" s="689" t="s">
        <v>51</v>
      </c>
      <c r="B24" s="680">
        <v>20577</v>
      </c>
      <c r="C24" s="680">
        <v>9904</v>
      </c>
      <c r="D24" s="684">
        <f t="shared" si="10"/>
        <v>48.131408854546336</v>
      </c>
      <c r="E24" s="680">
        <v>19299</v>
      </c>
      <c r="F24" s="680">
        <v>9135</v>
      </c>
      <c r="G24" s="684">
        <f t="shared" si="11"/>
        <v>47.33405875952122</v>
      </c>
      <c r="H24" s="680">
        <v>19852</v>
      </c>
      <c r="I24" s="680">
        <v>10264</v>
      </c>
      <c r="J24" s="684">
        <f t="shared" si="12"/>
        <v>51.702599234334066</v>
      </c>
      <c r="K24" s="680">
        <v>18696</v>
      </c>
      <c r="L24" s="680">
        <v>9924</v>
      </c>
      <c r="M24" s="684">
        <f t="shared" si="13"/>
        <v>53.080872913992295</v>
      </c>
      <c r="N24" s="680">
        <v>17519</v>
      </c>
      <c r="O24" s="680">
        <v>9142</v>
      </c>
      <c r="P24" s="684">
        <f t="shared" si="14"/>
        <v>52.183343798161999</v>
      </c>
      <c r="Q24" s="680">
        <v>16161</v>
      </c>
      <c r="R24" s="680">
        <v>8076</v>
      </c>
      <c r="S24" s="685">
        <f t="shared" si="15"/>
        <v>49.972155188416558</v>
      </c>
      <c r="T24" s="680">
        <v>15487</v>
      </c>
      <c r="U24" s="680">
        <v>8167</v>
      </c>
      <c r="V24" s="685">
        <f t="shared" si="16"/>
        <v>52.734551559372377</v>
      </c>
      <c r="W24" s="680">
        <v>16542</v>
      </c>
      <c r="X24" s="680">
        <v>8412</v>
      </c>
      <c r="Y24" s="685">
        <f t="shared" si="17"/>
        <v>50.85237577076532</v>
      </c>
      <c r="Z24" s="686">
        <v>16122</v>
      </c>
      <c r="AA24" s="686">
        <v>8398</v>
      </c>
      <c r="AB24" s="685">
        <f t="shared" si="18"/>
        <v>52.090311375759832</v>
      </c>
      <c r="AC24" s="686">
        <v>18332</v>
      </c>
      <c r="AD24" s="686">
        <v>9809</v>
      </c>
      <c r="AE24" s="685">
        <f t="shared" si="19"/>
        <v>53.507527820205105</v>
      </c>
    </row>
    <row r="25" spans="1:32" ht="20.100000000000001" customHeight="1">
      <c r="A25" s="689" t="s">
        <v>79</v>
      </c>
      <c r="B25" s="680">
        <v>4770</v>
      </c>
      <c r="C25" s="680">
        <v>1762</v>
      </c>
      <c r="D25" s="684">
        <f t="shared" si="10"/>
        <v>36.939203354297696</v>
      </c>
      <c r="E25" s="680">
        <v>4709</v>
      </c>
      <c r="F25" s="680">
        <v>1773</v>
      </c>
      <c r="G25" s="684">
        <f t="shared" si="11"/>
        <v>37.651306009768525</v>
      </c>
      <c r="H25" s="680">
        <v>4656</v>
      </c>
      <c r="I25" s="680">
        <v>1880</v>
      </c>
      <c r="J25" s="684">
        <f t="shared" si="12"/>
        <v>40.378006872852232</v>
      </c>
      <c r="K25" s="680">
        <v>4650</v>
      </c>
      <c r="L25" s="680">
        <v>1841</v>
      </c>
      <c r="M25" s="684">
        <f t="shared" si="13"/>
        <v>39.591397849462368</v>
      </c>
      <c r="N25" s="680">
        <v>4612</v>
      </c>
      <c r="O25" s="680">
        <v>2052</v>
      </c>
      <c r="P25" s="684">
        <f t="shared" si="14"/>
        <v>44.492627927146572</v>
      </c>
      <c r="Q25" s="680">
        <v>4250</v>
      </c>
      <c r="R25" s="680">
        <v>1891</v>
      </c>
      <c r="S25" s="685">
        <f t="shared" si="15"/>
        <v>44.494117647058822</v>
      </c>
      <c r="T25" s="680">
        <v>4525</v>
      </c>
      <c r="U25" s="680">
        <v>2130</v>
      </c>
      <c r="V25" s="685">
        <f t="shared" si="16"/>
        <v>47.071823204419886</v>
      </c>
      <c r="W25" s="680">
        <v>4813</v>
      </c>
      <c r="X25" s="680">
        <v>2420</v>
      </c>
      <c r="Y25" s="685">
        <f t="shared" si="17"/>
        <v>50.280490338666119</v>
      </c>
      <c r="Z25" s="686">
        <v>4682</v>
      </c>
      <c r="AA25" s="686">
        <v>2303</v>
      </c>
      <c r="AB25" s="685">
        <f t="shared" si="18"/>
        <v>49.188381033746268</v>
      </c>
      <c r="AC25" s="686">
        <v>5170</v>
      </c>
      <c r="AD25" s="686">
        <v>2719</v>
      </c>
      <c r="AE25" s="685">
        <f t="shared" si="19"/>
        <v>52.591876208897482</v>
      </c>
      <c r="AF25" s="664"/>
    </row>
    <row r="26" spans="1:32" ht="20.100000000000001" customHeight="1">
      <c r="A26" s="687" t="s">
        <v>184</v>
      </c>
      <c r="B26" s="688">
        <v>2723</v>
      </c>
      <c r="C26" s="688">
        <v>1266</v>
      </c>
      <c r="D26" s="684">
        <f t="shared" si="10"/>
        <v>46.492838780756514</v>
      </c>
      <c r="E26" s="688">
        <v>2299</v>
      </c>
      <c r="F26" s="688">
        <v>1130</v>
      </c>
      <c r="G26" s="684">
        <f t="shared" si="11"/>
        <v>49.151805132666375</v>
      </c>
      <c r="H26" s="688">
        <v>2098</v>
      </c>
      <c r="I26" s="688">
        <v>965</v>
      </c>
      <c r="J26" s="684">
        <f t="shared" si="12"/>
        <v>45.996186844613916</v>
      </c>
      <c r="K26" s="688">
        <v>1679</v>
      </c>
      <c r="L26" s="688">
        <v>644</v>
      </c>
      <c r="M26" s="684">
        <f t="shared" si="13"/>
        <v>38.356164383561641</v>
      </c>
      <c r="N26" s="688">
        <v>1290</v>
      </c>
      <c r="O26" s="688">
        <v>550</v>
      </c>
      <c r="P26" s="684">
        <f t="shared" si="14"/>
        <v>42.63565891472868</v>
      </c>
      <c r="Q26" s="688">
        <v>1053</v>
      </c>
      <c r="R26" s="688">
        <v>495</v>
      </c>
      <c r="S26" s="684">
        <f t="shared" si="15"/>
        <v>47.008547008547005</v>
      </c>
      <c r="T26" s="688">
        <v>854</v>
      </c>
      <c r="U26" s="688">
        <v>374</v>
      </c>
      <c r="V26" s="684">
        <f t="shared" si="16"/>
        <v>43.793911007025763</v>
      </c>
      <c r="W26" s="688">
        <v>785</v>
      </c>
      <c r="X26" s="688">
        <v>422</v>
      </c>
      <c r="Y26" s="684">
        <f t="shared" si="17"/>
        <v>53.757961783439491</v>
      </c>
      <c r="Z26" s="688">
        <v>560</v>
      </c>
      <c r="AA26" s="688">
        <v>282</v>
      </c>
      <c r="AB26" s="684">
        <f t="shared" si="18"/>
        <v>50.357142857142854</v>
      </c>
      <c r="AC26" s="688">
        <v>683</v>
      </c>
      <c r="AD26" s="688">
        <v>355</v>
      </c>
      <c r="AE26" s="684">
        <f t="shared" si="19"/>
        <v>51.97657393850659</v>
      </c>
    </row>
    <row r="27" spans="1:32" ht="20.100000000000001" customHeight="1">
      <c r="A27" s="679" t="s">
        <v>839</v>
      </c>
      <c r="B27" s="680">
        <v>1734</v>
      </c>
      <c r="C27" s="680">
        <v>709</v>
      </c>
      <c r="D27" s="684">
        <f t="shared" si="10"/>
        <v>40.8881199538639</v>
      </c>
      <c r="E27" s="680">
        <v>1939</v>
      </c>
      <c r="F27" s="680">
        <v>774</v>
      </c>
      <c r="G27" s="684">
        <f t="shared" si="11"/>
        <v>39.917483238782879</v>
      </c>
      <c r="H27" s="680">
        <v>1900</v>
      </c>
      <c r="I27" s="680">
        <v>811</v>
      </c>
      <c r="J27" s="684">
        <f t="shared" si="12"/>
        <v>42.684210526315795</v>
      </c>
      <c r="K27" s="680">
        <v>2312</v>
      </c>
      <c r="L27" s="680">
        <v>984</v>
      </c>
      <c r="M27" s="684">
        <f t="shared" si="13"/>
        <v>42.560553633217992</v>
      </c>
      <c r="N27" s="680">
        <v>2207</v>
      </c>
      <c r="O27" s="680">
        <v>1065</v>
      </c>
      <c r="P27" s="684">
        <f t="shared" si="14"/>
        <v>48.255550521069324</v>
      </c>
      <c r="Q27" s="680">
        <v>1951</v>
      </c>
      <c r="R27" s="680">
        <v>982</v>
      </c>
      <c r="S27" s="685">
        <f t="shared" si="15"/>
        <v>50.333162480779094</v>
      </c>
      <c r="T27" s="680">
        <v>1798</v>
      </c>
      <c r="U27" s="680">
        <v>880</v>
      </c>
      <c r="V27" s="685">
        <f t="shared" si="16"/>
        <v>48.943270300333701</v>
      </c>
      <c r="W27" s="680">
        <v>1660</v>
      </c>
      <c r="X27" s="680">
        <v>864</v>
      </c>
      <c r="Y27" s="685">
        <f t="shared" si="17"/>
        <v>52.048192771084331</v>
      </c>
      <c r="Z27" s="686">
        <v>1752</v>
      </c>
      <c r="AA27" s="686">
        <v>760</v>
      </c>
      <c r="AB27" s="685">
        <f t="shared" si="18"/>
        <v>43.378995433789953</v>
      </c>
      <c r="AC27" s="686">
        <v>1887</v>
      </c>
      <c r="AD27" s="686">
        <v>936</v>
      </c>
      <c r="AE27" s="685">
        <f t="shared" si="19"/>
        <v>49.602543720190781</v>
      </c>
    </row>
    <row r="28" spans="1:32" ht="20.100000000000001" customHeight="1">
      <c r="A28" s="679" t="s">
        <v>185</v>
      </c>
      <c r="B28" s="680">
        <v>89</v>
      </c>
      <c r="C28" s="680">
        <v>36</v>
      </c>
      <c r="D28" s="684">
        <f t="shared" si="10"/>
        <v>40.449438202247187</v>
      </c>
      <c r="E28" s="680">
        <v>47</v>
      </c>
      <c r="F28" s="680">
        <v>7</v>
      </c>
      <c r="G28" s="684">
        <f t="shared" si="11"/>
        <v>14.893617021276595</v>
      </c>
      <c r="H28" s="680">
        <v>70</v>
      </c>
      <c r="I28" s="680">
        <v>21</v>
      </c>
      <c r="J28" s="684">
        <f t="shared" si="12"/>
        <v>30</v>
      </c>
      <c r="K28" s="680">
        <v>82</v>
      </c>
      <c r="L28" s="680">
        <v>27</v>
      </c>
      <c r="M28" s="684">
        <f t="shared" si="13"/>
        <v>32.926829268292686</v>
      </c>
      <c r="N28" s="680">
        <v>88</v>
      </c>
      <c r="O28" s="680">
        <v>20</v>
      </c>
      <c r="P28" s="684">
        <f t="shared" si="14"/>
        <v>22.727272727272727</v>
      </c>
      <c r="Q28" s="680">
        <v>68</v>
      </c>
      <c r="R28" s="680">
        <v>31</v>
      </c>
      <c r="S28" s="685">
        <f t="shared" si="15"/>
        <v>45.588235294117645</v>
      </c>
      <c r="T28" s="680">
        <v>42</v>
      </c>
      <c r="U28" s="680">
        <v>12</v>
      </c>
      <c r="V28" s="685">
        <f t="shared" si="16"/>
        <v>28.571428571428569</v>
      </c>
      <c r="W28" s="680">
        <v>68</v>
      </c>
      <c r="X28" s="680">
        <v>17</v>
      </c>
      <c r="Y28" s="685">
        <f t="shared" si="17"/>
        <v>25</v>
      </c>
      <c r="Z28" s="686">
        <v>48</v>
      </c>
      <c r="AA28" s="686">
        <v>13</v>
      </c>
      <c r="AB28" s="685">
        <f t="shared" si="18"/>
        <v>27.083333333333332</v>
      </c>
      <c r="AC28" s="686">
        <v>60</v>
      </c>
      <c r="AD28" s="686">
        <v>22</v>
      </c>
      <c r="AE28" s="685">
        <f t="shared" si="19"/>
        <v>36.666666666666664</v>
      </c>
    </row>
    <row r="29" spans="1:32" ht="20.100000000000001" customHeight="1">
      <c r="A29" s="679" t="s">
        <v>48</v>
      </c>
      <c r="B29" s="680">
        <v>63857</v>
      </c>
      <c r="C29" s="680">
        <v>30665</v>
      </c>
      <c r="D29" s="684">
        <f t="shared" si="10"/>
        <v>48.021360226756663</v>
      </c>
      <c r="E29" s="680">
        <v>65348</v>
      </c>
      <c r="F29" s="680">
        <v>31109</v>
      </c>
      <c r="G29" s="684">
        <f t="shared" si="11"/>
        <v>47.605129460733302</v>
      </c>
      <c r="H29" s="680">
        <v>66941</v>
      </c>
      <c r="I29" s="680">
        <v>31515</v>
      </c>
      <c r="J29" s="684">
        <f t="shared" si="12"/>
        <v>47.078770857919658</v>
      </c>
      <c r="K29" s="680">
        <v>72690</v>
      </c>
      <c r="L29" s="680">
        <v>33237</v>
      </c>
      <c r="M29" s="684">
        <f t="shared" si="13"/>
        <v>45.724308708212959</v>
      </c>
      <c r="N29" s="680">
        <v>75847</v>
      </c>
      <c r="O29" s="680">
        <v>35887</v>
      </c>
      <c r="P29" s="684">
        <f t="shared" si="14"/>
        <v>47.314989386528147</v>
      </c>
      <c r="Q29" s="680">
        <v>78096</v>
      </c>
      <c r="R29" s="680">
        <v>37600</v>
      </c>
      <c r="S29" s="685">
        <f t="shared" si="15"/>
        <v>48.145871747592707</v>
      </c>
      <c r="T29" s="680">
        <v>84988</v>
      </c>
      <c r="U29" s="680">
        <v>40791</v>
      </c>
      <c r="V29" s="685">
        <f t="shared" si="16"/>
        <v>47.996187697086647</v>
      </c>
      <c r="W29" s="680">
        <v>89749</v>
      </c>
      <c r="X29" s="680">
        <v>42848</v>
      </c>
      <c r="Y29" s="685">
        <f t="shared" si="17"/>
        <v>47.74203612296516</v>
      </c>
      <c r="Z29" s="686">
        <v>90312</v>
      </c>
      <c r="AA29" s="686">
        <v>43886</v>
      </c>
      <c r="AB29" s="685">
        <f t="shared" si="18"/>
        <v>48.59376384090708</v>
      </c>
      <c r="AC29" s="686">
        <v>93365</v>
      </c>
      <c r="AD29" s="686">
        <v>45294</v>
      </c>
      <c r="AE29" s="685">
        <f t="shared" si="19"/>
        <v>48.512826005462436</v>
      </c>
    </row>
    <row r="30" spans="1:32" ht="20.100000000000001" customHeight="1">
      <c r="A30" s="687" t="s">
        <v>45</v>
      </c>
      <c r="B30" s="688">
        <v>51435</v>
      </c>
      <c r="C30" s="688">
        <v>24437</v>
      </c>
      <c r="D30" s="684">
        <f t="shared" si="10"/>
        <v>47.510450082628559</v>
      </c>
      <c r="E30" s="688">
        <v>53150</v>
      </c>
      <c r="F30" s="688">
        <v>26498</v>
      </c>
      <c r="G30" s="684">
        <f t="shared" si="11"/>
        <v>49.855126999059266</v>
      </c>
      <c r="H30" s="688">
        <v>56300</v>
      </c>
      <c r="I30" s="688">
        <v>27834</v>
      </c>
      <c r="J30" s="684">
        <f t="shared" si="12"/>
        <v>49.438721136767313</v>
      </c>
      <c r="K30" s="688">
        <v>70470</v>
      </c>
      <c r="L30" s="688">
        <v>30513</v>
      </c>
      <c r="M30" s="684">
        <f t="shared" si="13"/>
        <v>43.299276287782035</v>
      </c>
      <c r="N30" s="688">
        <v>83803</v>
      </c>
      <c r="O30" s="688">
        <v>35146</v>
      </c>
      <c r="P30" s="684">
        <f t="shared" si="14"/>
        <v>41.938832738684773</v>
      </c>
      <c r="Q30" s="688">
        <v>91127</v>
      </c>
      <c r="R30" s="688">
        <v>39465</v>
      </c>
      <c r="S30" s="684">
        <f t="shared" si="15"/>
        <v>43.307691463561845</v>
      </c>
      <c r="T30" s="688">
        <v>87677</v>
      </c>
      <c r="U30" s="688">
        <v>40614</v>
      </c>
      <c r="V30" s="684">
        <f t="shared" si="16"/>
        <v>46.322296611426026</v>
      </c>
      <c r="W30" s="688">
        <v>115553</v>
      </c>
      <c r="X30" s="688">
        <v>50873</v>
      </c>
      <c r="Y30" s="684">
        <f t="shared" si="17"/>
        <v>44.025685183422326</v>
      </c>
      <c r="Z30" s="688">
        <v>129759</v>
      </c>
      <c r="AA30" s="688">
        <v>63131</v>
      </c>
      <c r="AB30" s="684">
        <f t="shared" si="18"/>
        <v>48.65250194591512</v>
      </c>
      <c r="AC30" s="688">
        <v>166112</v>
      </c>
      <c r="AD30" s="688">
        <v>77586</v>
      </c>
      <c r="AE30" s="684">
        <f t="shared" si="19"/>
        <v>46.707041032556347</v>
      </c>
    </row>
    <row r="31" spans="1:32" ht="20.100000000000001" customHeight="1">
      <c r="A31" s="691" t="s">
        <v>873</v>
      </c>
      <c r="B31" s="692">
        <v>10039</v>
      </c>
      <c r="C31" s="692">
        <v>3179</v>
      </c>
      <c r="D31" s="693">
        <f t="shared" si="10"/>
        <v>31.666500647474848</v>
      </c>
      <c r="E31" s="692">
        <v>9934</v>
      </c>
      <c r="F31" s="692">
        <v>3338</v>
      </c>
      <c r="G31" s="693">
        <f t="shared" si="11"/>
        <v>33.601771693174953</v>
      </c>
      <c r="H31" s="692">
        <v>10411</v>
      </c>
      <c r="I31" s="692">
        <v>3643</v>
      </c>
      <c r="J31" s="693">
        <f t="shared" si="12"/>
        <v>34.991835558543848</v>
      </c>
      <c r="K31" s="692">
        <v>11139</v>
      </c>
      <c r="L31" s="692">
        <v>3980</v>
      </c>
      <c r="M31" s="693">
        <f t="shared" si="13"/>
        <v>35.730316904569534</v>
      </c>
      <c r="N31" s="692">
        <v>11697</v>
      </c>
      <c r="O31" s="692">
        <v>4537</v>
      </c>
      <c r="P31" s="693">
        <f t="shared" si="14"/>
        <v>38.787723347866972</v>
      </c>
      <c r="Q31" s="692">
        <v>11770</v>
      </c>
      <c r="R31" s="692">
        <v>4719</v>
      </c>
      <c r="S31" s="694">
        <f t="shared" si="15"/>
        <v>40.09345794392523</v>
      </c>
      <c r="T31" s="692">
        <v>12118</v>
      </c>
      <c r="U31" s="692">
        <v>5526</v>
      </c>
      <c r="V31" s="694">
        <f t="shared" si="16"/>
        <v>45.601584419871266</v>
      </c>
      <c r="W31" s="692">
        <v>11596</v>
      </c>
      <c r="X31" s="692">
        <v>5353</v>
      </c>
      <c r="Y31" s="694">
        <f t="shared" si="17"/>
        <v>46.162469817178334</v>
      </c>
      <c r="Z31" s="695">
        <v>11610</v>
      </c>
      <c r="AA31" s="695">
        <v>5620</v>
      </c>
      <c r="AB31" s="694">
        <f t="shared" si="18"/>
        <v>48.406546080964688</v>
      </c>
      <c r="AC31" s="695">
        <v>13174</v>
      </c>
      <c r="AD31" s="695">
        <v>6092</v>
      </c>
      <c r="AE31" s="694">
        <f t="shared" si="19"/>
        <v>46.242599058752084</v>
      </c>
    </row>
    <row r="32" spans="1:32" ht="20.100000000000001" customHeight="1">
      <c r="A32" s="679" t="s">
        <v>133</v>
      </c>
      <c r="B32" s="680">
        <v>118</v>
      </c>
      <c r="C32" s="680">
        <v>76</v>
      </c>
      <c r="D32" s="684">
        <f t="shared" si="10"/>
        <v>64.406779661016941</v>
      </c>
      <c r="E32" s="680">
        <v>235</v>
      </c>
      <c r="F32" s="680">
        <v>124</v>
      </c>
      <c r="G32" s="684">
        <f t="shared" si="11"/>
        <v>52.765957446808507</v>
      </c>
      <c r="H32" s="680">
        <v>241</v>
      </c>
      <c r="I32" s="680">
        <v>114</v>
      </c>
      <c r="J32" s="684">
        <f t="shared" si="12"/>
        <v>47.302904564315348</v>
      </c>
      <c r="K32" s="680">
        <v>279</v>
      </c>
      <c r="L32" s="680">
        <v>169</v>
      </c>
      <c r="M32" s="684">
        <f t="shared" si="13"/>
        <v>60.57347670250897</v>
      </c>
      <c r="N32" s="680">
        <v>771</v>
      </c>
      <c r="O32" s="680">
        <v>636</v>
      </c>
      <c r="P32" s="684">
        <f t="shared" si="14"/>
        <v>82.490272373540847</v>
      </c>
      <c r="Q32" s="680">
        <v>920</v>
      </c>
      <c r="R32" s="680">
        <v>798</v>
      </c>
      <c r="S32" s="685">
        <f t="shared" si="15"/>
        <v>86.739130434782609</v>
      </c>
      <c r="T32" s="680">
        <v>1016</v>
      </c>
      <c r="U32" s="680">
        <v>828</v>
      </c>
      <c r="V32" s="685">
        <f t="shared" si="16"/>
        <v>81.496062992125985</v>
      </c>
      <c r="W32" s="680">
        <v>4347</v>
      </c>
      <c r="X32" s="680">
        <v>3122</v>
      </c>
      <c r="Y32" s="685">
        <f t="shared" si="17"/>
        <v>71.81964573268921</v>
      </c>
      <c r="Z32" s="686">
        <v>7860</v>
      </c>
      <c r="AA32" s="686">
        <v>4464</v>
      </c>
      <c r="AB32" s="685">
        <f t="shared" si="18"/>
        <v>56.793893129770993</v>
      </c>
      <c r="AC32" s="686">
        <v>10497</v>
      </c>
      <c r="AD32" s="686">
        <v>4744</v>
      </c>
      <c r="AE32" s="685">
        <f t="shared" si="19"/>
        <v>45.193864913784893</v>
      </c>
    </row>
    <row r="33" spans="1:32" ht="20.100000000000001" customHeight="1">
      <c r="A33" s="689" t="s">
        <v>83</v>
      </c>
      <c r="B33" s="680">
        <v>4076</v>
      </c>
      <c r="C33" s="680">
        <v>1057</v>
      </c>
      <c r="D33" s="684">
        <f t="shared" si="10"/>
        <v>25.932286555446517</v>
      </c>
      <c r="E33" s="680">
        <v>3443</v>
      </c>
      <c r="F33" s="680">
        <v>1033</v>
      </c>
      <c r="G33" s="684">
        <f t="shared" si="11"/>
        <v>30.002904443799011</v>
      </c>
      <c r="H33" s="680">
        <v>3900</v>
      </c>
      <c r="I33" s="680">
        <v>1163</v>
      </c>
      <c r="J33" s="684">
        <f t="shared" si="12"/>
        <v>29.820512820512818</v>
      </c>
      <c r="K33" s="680">
        <v>3337</v>
      </c>
      <c r="L33" s="680">
        <v>1144</v>
      </c>
      <c r="M33" s="684">
        <f t="shared" si="13"/>
        <v>34.282289481570274</v>
      </c>
      <c r="N33" s="680">
        <v>3277</v>
      </c>
      <c r="O33" s="680">
        <v>1115</v>
      </c>
      <c r="P33" s="684">
        <f t="shared" si="14"/>
        <v>34.025022886786694</v>
      </c>
      <c r="Q33" s="680">
        <v>3122</v>
      </c>
      <c r="R33" s="680">
        <v>1324</v>
      </c>
      <c r="S33" s="685">
        <f t="shared" si="15"/>
        <v>42.408712363869313</v>
      </c>
      <c r="T33" s="680">
        <v>2846</v>
      </c>
      <c r="U33" s="680">
        <v>1250</v>
      </c>
      <c r="V33" s="685">
        <f t="shared" si="16"/>
        <v>43.921293042867184</v>
      </c>
      <c r="W33" s="680">
        <v>2616</v>
      </c>
      <c r="X33" s="680">
        <v>1066</v>
      </c>
      <c r="Y33" s="685">
        <f t="shared" si="17"/>
        <v>40.74923547400612</v>
      </c>
      <c r="Z33" s="686">
        <v>2278</v>
      </c>
      <c r="AA33" s="686">
        <v>1049</v>
      </c>
      <c r="AB33" s="685">
        <f t="shared" si="18"/>
        <v>46.049165935030729</v>
      </c>
      <c r="AC33" s="686">
        <v>2124</v>
      </c>
      <c r="AD33" s="686">
        <v>928</v>
      </c>
      <c r="AE33" s="685">
        <f t="shared" si="19"/>
        <v>43.69114877589454</v>
      </c>
    </row>
    <row r="34" spans="1:32" ht="20.100000000000001" customHeight="1">
      <c r="A34" s="679" t="s">
        <v>129</v>
      </c>
      <c r="B34" s="680">
        <v>1170</v>
      </c>
      <c r="C34" s="680">
        <v>486</v>
      </c>
      <c r="D34" s="684">
        <f t="shared" si="10"/>
        <v>41.53846153846154</v>
      </c>
      <c r="E34" s="680">
        <v>1151</v>
      </c>
      <c r="F34" s="680">
        <v>442</v>
      </c>
      <c r="G34" s="684">
        <f t="shared" si="11"/>
        <v>38.40139009556907</v>
      </c>
      <c r="H34" s="680">
        <v>1269</v>
      </c>
      <c r="I34" s="680">
        <v>517</v>
      </c>
      <c r="J34" s="684">
        <f t="shared" si="12"/>
        <v>40.74074074074074</v>
      </c>
      <c r="K34" s="680">
        <v>1377</v>
      </c>
      <c r="L34" s="680">
        <v>544</v>
      </c>
      <c r="M34" s="684">
        <f t="shared" si="13"/>
        <v>39.506172839506171</v>
      </c>
      <c r="N34" s="680">
        <v>1269</v>
      </c>
      <c r="O34" s="680">
        <v>520</v>
      </c>
      <c r="P34" s="684">
        <f t="shared" si="14"/>
        <v>40.977147360126082</v>
      </c>
      <c r="Q34" s="680">
        <v>1109</v>
      </c>
      <c r="R34" s="680">
        <v>448</v>
      </c>
      <c r="S34" s="685">
        <f t="shared" si="15"/>
        <v>40.396753832281334</v>
      </c>
      <c r="T34" s="680">
        <v>1087</v>
      </c>
      <c r="U34" s="680">
        <v>515</v>
      </c>
      <c r="V34" s="685">
        <f t="shared" si="16"/>
        <v>47.378104875804965</v>
      </c>
      <c r="W34" s="680">
        <v>1031</v>
      </c>
      <c r="X34" s="680">
        <v>431</v>
      </c>
      <c r="Y34" s="685">
        <f t="shared" si="17"/>
        <v>41.804073714839959</v>
      </c>
      <c r="Z34" s="686">
        <v>1001</v>
      </c>
      <c r="AA34" s="686">
        <v>422</v>
      </c>
      <c r="AB34" s="685">
        <f t="shared" si="18"/>
        <v>42.157842157842154</v>
      </c>
      <c r="AC34" s="686">
        <v>1017</v>
      </c>
      <c r="AD34" s="686">
        <v>426</v>
      </c>
      <c r="AE34" s="685">
        <f t="shared" si="19"/>
        <v>41.887905604719769</v>
      </c>
    </row>
    <row r="35" spans="1:32" s="664" customFormat="1" ht="20.100000000000001" customHeight="1">
      <c r="A35" s="679" t="s">
        <v>850</v>
      </c>
      <c r="B35" s="680">
        <v>3</v>
      </c>
      <c r="C35" s="680">
        <v>2</v>
      </c>
      <c r="D35" s="684">
        <f t="shared" si="10"/>
        <v>66.666666666666657</v>
      </c>
      <c r="E35" s="686">
        <v>0</v>
      </c>
      <c r="F35" s="686">
        <v>0</v>
      </c>
      <c r="G35" s="686">
        <v>0</v>
      </c>
      <c r="H35" s="686">
        <v>0</v>
      </c>
      <c r="I35" s="686">
        <v>0</v>
      </c>
      <c r="J35" s="686">
        <v>0</v>
      </c>
      <c r="K35" s="680">
        <v>1</v>
      </c>
      <c r="L35" s="686">
        <v>0</v>
      </c>
      <c r="M35" s="684">
        <f t="shared" si="13"/>
        <v>0</v>
      </c>
      <c r="N35" s="680">
        <v>2</v>
      </c>
      <c r="O35" s="686">
        <v>0</v>
      </c>
      <c r="P35" s="684">
        <f t="shared" si="14"/>
        <v>0</v>
      </c>
      <c r="Q35" s="680">
        <v>3</v>
      </c>
      <c r="R35" s="686">
        <v>0</v>
      </c>
      <c r="S35" s="685">
        <f t="shared" si="15"/>
        <v>0</v>
      </c>
      <c r="T35" s="680">
        <v>1</v>
      </c>
      <c r="U35" s="686">
        <v>0</v>
      </c>
      <c r="V35" s="685">
        <f t="shared" si="16"/>
        <v>0</v>
      </c>
      <c r="W35" s="680">
        <v>1</v>
      </c>
      <c r="X35" s="686">
        <v>0</v>
      </c>
      <c r="Y35" s="685">
        <f t="shared" si="17"/>
        <v>0</v>
      </c>
      <c r="Z35" s="686">
        <v>1</v>
      </c>
      <c r="AA35" s="686">
        <v>1</v>
      </c>
      <c r="AB35" s="685">
        <f t="shared" si="18"/>
        <v>100</v>
      </c>
      <c r="AC35" s="686">
        <v>2</v>
      </c>
      <c r="AD35" s="686">
        <v>0</v>
      </c>
      <c r="AE35" s="685">
        <f t="shared" si="19"/>
        <v>0</v>
      </c>
      <c r="AF35" s="637"/>
    </row>
    <row r="36" spans="1:32" s="658" customFormat="1" ht="20.100000000000001" customHeight="1">
      <c r="A36" s="679" t="s">
        <v>181</v>
      </c>
      <c r="B36" s="680">
        <v>127</v>
      </c>
      <c r="C36" s="680">
        <v>46</v>
      </c>
      <c r="D36" s="684">
        <f t="shared" si="10"/>
        <v>36.220472440944881</v>
      </c>
      <c r="E36" s="680">
        <v>36</v>
      </c>
      <c r="F36" s="680">
        <v>22</v>
      </c>
      <c r="G36" s="684">
        <f t="shared" ref="G36:G47" si="20">F36/E36*100</f>
        <v>61.111111111111114</v>
      </c>
      <c r="H36" s="680">
        <v>39</v>
      </c>
      <c r="I36" s="680">
        <v>28</v>
      </c>
      <c r="J36" s="684">
        <f>I36/H36*100</f>
        <v>71.794871794871796</v>
      </c>
      <c r="K36" s="680">
        <v>60</v>
      </c>
      <c r="L36" s="680">
        <v>40</v>
      </c>
      <c r="M36" s="684">
        <f t="shared" si="13"/>
        <v>66.666666666666657</v>
      </c>
      <c r="N36" s="680">
        <v>88</v>
      </c>
      <c r="O36" s="680">
        <v>26</v>
      </c>
      <c r="P36" s="684">
        <f t="shared" si="14"/>
        <v>29.545454545454547</v>
      </c>
      <c r="Q36" s="680">
        <v>42</v>
      </c>
      <c r="R36" s="680">
        <v>22</v>
      </c>
      <c r="S36" s="685">
        <f t="shared" si="15"/>
        <v>52.380952380952387</v>
      </c>
      <c r="T36" s="680">
        <v>32</v>
      </c>
      <c r="U36" s="680">
        <v>19</v>
      </c>
      <c r="V36" s="685">
        <f t="shared" si="16"/>
        <v>59.375</v>
      </c>
      <c r="W36" s="680">
        <v>72</v>
      </c>
      <c r="X36" s="680">
        <v>40</v>
      </c>
      <c r="Y36" s="685">
        <f t="shared" si="17"/>
        <v>55.555555555555557</v>
      </c>
      <c r="Z36" s="686">
        <v>39</v>
      </c>
      <c r="AA36" s="686">
        <v>24</v>
      </c>
      <c r="AB36" s="685">
        <f t="shared" si="18"/>
        <v>61.53846153846154</v>
      </c>
      <c r="AC36" s="686">
        <v>86</v>
      </c>
      <c r="AD36" s="686">
        <v>61</v>
      </c>
      <c r="AE36" s="685">
        <f t="shared" si="19"/>
        <v>70.930232558139537</v>
      </c>
    </row>
    <row r="37" spans="1:32" ht="20.100000000000001" customHeight="1">
      <c r="A37" s="687" t="s">
        <v>582</v>
      </c>
      <c r="B37" s="688">
        <v>781</v>
      </c>
      <c r="C37" s="688">
        <v>169</v>
      </c>
      <c r="D37" s="684">
        <f t="shared" si="10"/>
        <v>21.638924455825865</v>
      </c>
      <c r="E37" s="688">
        <v>695</v>
      </c>
      <c r="F37" s="688">
        <v>147</v>
      </c>
      <c r="G37" s="684">
        <f t="shared" si="20"/>
        <v>21.151079136690647</v>
      </c>
      <c r="H37" s="688">
        <v>703</v>
      </c>
      <c r="I37" s="688">
        <v>142</v>
      </c>
      <c r="J37" s="684">
        <f>I37/H37*100</f>
        <v>20.19914651493599</v>
      </c>
      <c r="K37" s="688">
        <v>642</v>
      </c>
      <c r="L37" s="688">
        <v>150</v>
      </c>
      <c r="M37" s="684">
        <f t="shared" si="13"/>
        <v>23.364485981308412</v>
      </c>
      <c r="N37" s="688">
        <v>565</v>
      </c>
      <c r="O37" s="688">
        <v>151</v>
      </c>
      <c r="P37" s="684">
        <f t="shared" si="14"/>
        <v>26.725663716814157</v>
      </c>
      <c r="Q37" s="688">
        <v>446</v>
      </c>
      <c r="R37" s="688">
        <v>159</v>
      </c>
      <c r="S37" s="684">
        <f t="shared" si="15"/>
        <v>35.650224215246631</v>
      </c>
      <c r="T37" s="688">
        <v>356</v>
      </c>
      <c r="U37" s="688">
        <v>139</v>
      </c>
      <c r="V37" s="684">
        <f t="shared" si="16"/>
        <v>39.044943820224717</v>
      </c>
      <c r="W37" s="688">
        <v>381</v>
      </c>
      <c r="X37" s="688">
        <v>168</v>
      </c>
      <c r="Y37" s="684">
        <f t="shared" si="17"/>
        <v>44.094488188976378</v>
      </c>
      <c r="Z37" s="688">
        <v>329</v>
      </c>
      <c r="AA37" s="688">
        <v>136</v>
      </c>
      <c r="AB37" s="684">
        <f t="shared" si="18"/>
        <v>41.337386018237083</v>
      </c>
      <c r="AC37" s="688">
        <v>342</v>
      </c>
      <c r="AD37" s="688">
        <v>129</v>
      </c>
      <c r="AE37" s="684">
        <f t="shared" si="19"/>
        <v>37.719298245614034</v>
      </c>
    </row>
    <row r="38" spans="1:32" ht="20.100000000000001" customHeight="1">
      <c r="A38" s="679" t="s">
        <v>856</v>
      </c>
      <c r="B38" s="680">
        <v>1</v>
      </c>
      <c r="C38" s="680">
        <v>1</v>
      </c>
      <c r="D38" s="684">
        <f t="shared" si="10"/>
        <v>100</v>
      </c>
      <c r="E38" s="680">
        <v>2</v>
      </c>
      <c r="F38" s="680">
        <v>2</v>
      </c>
      <c r="G38" s="684">
        <f t="shared" si="20"/>
        <v>100</v>
      </c>
      <c r="H38" s="686">
        <v>0</v>
      </c>
      <c r="I38" s="686">
        <v>0</v>
      </c>
      <c r="J38" s="686">
        <v>0</v>
      </c>
      <c r="K38" s="686">
        <v>0</v>
      </c>
      <c r="L38" s="686">
        <v>0</v>
      </c>
      <c r="M38" s="686">
        <v>0</v>
      </c>
      <c r="N38" s="686">
        <v>0</v>
      </c>
      <c r="O38" s="686">
        <v>0</v>
      </c>
      <c r="P38" s="686">
        <v>0</v>
      </c>
      <c r="Q38" s="686">
        <v>0</v>
      </c>
      <c r="R38" s="686">
        <v>0</v>
      </c>
      <c r="S38" s="686">
        <v>0</v>
      </c>
      <c r="T38" s="680">
        <v>1</v>
      </c>
      <c r="U38" s="680">
        <v>1</v>
      </c>
      <c r="V38" s="685">
        <f t="shared" si="16"/>
        <v>100</v>
      </c>
      <c r="W38" s="686">
        <v>0</v>
      </c>
      <c r="X38" s="686">
        <v>0</v>
      </c>
      <c r="Y38" s="686">
        <v>0</v>
      </c>
      <c r="Z38" s="686">
        <v>0</v>
      </c>
      <c r="AA38" s="686">
        <v>0</v>
      </c>
      <c r="AB38" s="686">
        <v>0</v>
      </c>
      <c r="AC38" s="686">
        <v>0</v>
      </c>
      <c r="AD38" s="686">
        <v>0</v>
      </c>
      <c r="AE38" s="686">
        <v>0</v>
      </c>
    </row>
    <row r="39" spans="1:32" ht="20.100000000000001" customHeight="1">
      <c r="A39" s="679" t="s">
        <v>57</v>
      </c>
      <c r="B39" s="680">
        <v>14598</v>
      </c>
      <c r="C39" s="680">
        <v>3273</v>
      </c>
      <c r="D39" s="684">
        <f t="shared" si="10"/>
        <v>22.420879572544184</v>
      </c>
      <c r="E39" s="680">
        <v>14393</v>
      </c>
      <c r="F39" s="680">
        <v>3783</v>
      </c>
      <c r="G39" s="684">
        <f t="shared" si="20"/>
        <v>26.283610088237335</v>
      </c>
      <c r="H39" s="680">
        <v>15307</v>
      </c>
      <c r="I39" s="680">
        <v>4042</v>
      </c>
      <c r="J39" s="684">
        <f t="shared" ref="J39:J47" si="21">I39/H39*100</f>
        <v>26.406219376755736</v>
      </c>
      <c r="K39" s="680">
        <v>14385</v>
      </c>
      <c r="L39" s="680">
        <v>3661</v>
      </c>
      <c r="M39" s="684">
        <f t="shared" ref="M39:M47" si="22">L39/K39*100</f>
        <v>25.450121654501217</v>
      </c>
      <c r="N39" s="680">
        <v>13120</v>
      </c>
      <c r="O39" s="680">
        <v>3538</v>
      </c>
      <c r="P39" s="684">
        <f t="shared" ref="P39:P47" si="23">O39/N39*100</f>
        <v>26.966463414634145</v>
      </c>
      <c r="Q39" s="680">
        <v>12347</v>
      </c>
      <c r="R39" s="680">
        <v>3892</v>
      </c>
      <c r="S39" s="685">
        <f t="shared" ref="S39:S47" si="24">R39/Q39*100</f>
        <v>31.521827164493398</v>
      </c>
      <c r="T39" s="680">
        <v>11817</v>
      </c>
      <c r="U39" s="680">
        <v>4813</v>
      </c>
      <c r="V39" s="685">
        <f t="shared" si="16"/>
        <v>40.729457561140734</v>
      </c>
      <c r="W39" s="680">
        <v>12988</v>
      </c>
      <c r="X39" s="680">
        <v>4862</v>
      </c>
      <c r="Y39" s="685">
        <f t="shared" ref="Y39:Y47" si="25">X39/W39*100</f>
        <v>37.434554973821989</v>
      </c>
      <c r="Z39" s="686">
        <v>8575</v>
      </c>
      <c r="AA39" s="686">
        <v>3499</v>
      </c>
      <c r="AB39" s="685">
        <f t="shared" ref="AB39:AB47" si="26">AA39/Z39*100</f>
        <v>40.804664723032069</v>
      </c>
      <c r="AC39" s="686">
        <v>8637</v>
      </c>
      <c r="AD39" s="686">
        <v>3091</v>
      </c>
      <c r="AE39" s="685">
        <f t="shared" ref="AE39:AE47" si="27">AD39/AC39*100</f>
        <v>35.787889313419015</v>
      </c>
    </row>
    <row r="40" spans="1:32" ht="20.100000000000001" customHeight="1">
      <c r="A40" s="687" t="s">
        <v>360</v>
      </c>
      <c r="B40" s="688">
        <v>109</v>
      </c>
      <c r="C40" s="688">
        <v>32</v>
      </c>
      <c r="D40" s="684">
        <f t="shared" si="10"/>
        <v>29.357798165137616</v>
      </c>
      <c r="E40" s="688">
        <v>105</v>
      </c>
      <c r="F40" s="688">
        <v>17</v>
      </c>
      <c r="G40" s="684">
        <f t="shared" si="20"/>
        <v>16.19047619047619</v>
      </c>
      <c r="H40" s="688">
        <v>130</v>
      </c>
      <c r="I40" s="688">
        <v>54</v>
      </c>
      <c r="J40" s="684">
        <f t="shared" si="21"/>
        <v>41.53846153846154</v>
      </c>
      <c r="K40" s="688">
        <v>96</v>
      </c>
      <c r="L40" s="688">
        <v>48</v>
      </c>
      <c r="M40" s="684">
        <f t="shared" si="22"/>
        <v>50</v>
      </c>
      <c r="N40" s="688">
        <v>53</v>
      </c>
      <c r="O40" s="688">
        <v>23</v>
      </c>
      <c r="P40" s="684">
        <f t="shared" si="23"/>
        <v>43.39622641509434</v>
      </c>
      <c r="Q40" s="688">
        <v>122</v>
      </c>
      <c r="R40" s="688">
        <v>32</v>
      </c>
      <c r="S40" s="684">
        <f t="shared" si="24"/>
        <v>26.229508196721312</v>
      </c>
      <c r="T40" s="688">
        <v>151</v>
      </c>
      <c r="U40" s="688">
        <v>57</v>
      </c>
      <c r="V40" s="684">
        <f t="shared" si="16"/>
        <v>37.748344370860927</v>
      </c>
      <c r="W40" s="688">
        <v>131</v>
      </c>
      <c r="X40" s="688">
        <v>65</v>
      </c>
      <c r="Y40" s="684">
        <f t="shared" si="25"/>
        <v>49.618320610687022</v>
      </c>
      <c r="Z40" s="688">
        <v>106</v>
      </c>
      <c r="AA40" s="688">
        <v>50</v>
      </c>
      <c r="AB40" s="684">
        <f t="shared" si="26"/>
        <v>47.169811320754718</v>
      </c>
      <c r="AC40" s="688">
        <v>237</v>
      </c>
      <c r="AD40" s="688">
        <v>84</v>
      </c>
      <c r="AE40" s="684">
        <f t="shared" si="27"/>
        <v>35.443037974683541</v>
      </c>
    </row>
    <row r="41" spans="1:32" ht="20.100000000000001" customHeight="1">
      <c r="A41" s="687" t="s">
        <v>50</v>
      </c>
      <c r="B41" s="688">
        <v>43124</v>
      </c>
      <c r="C41" s="688">
        <v>13253</v>
      </c>
      <c r="D41" s="684">
        <f t="shared" si="10"/>
        <v>30.732306836100548</v>
      </c>
      <c r="E41" s="688">
        <v>43371</v>
      </c>
      <c r="F41" s="688">
        <v>13227</v>
      </c>
      <c r="G41" s="684">
        <f t="shared" si="20"/>
        <v>30.497336930206821</v>
      </c>
      <c r="H41" s="688">
        <v>45355</v>
      </c>
      <c r="I41" s="688">
        <v>13557</v>
      </c>
      <c r="J41" s="684">
        <f t="shared" si="21"/>
        <v>29.890860985558369</v>
      </c>
      <c r="K41" s="688">
        <v>45794</v>
      </c>
      <c r="L41" s="688">
        <v>13432</v>
      </c>
      <c r="M41" s="684">
        <f t="shared" si="22"/>
        <v>29.331353452417346</v>
      </c>
      <c r="N41" s="688">
        <v>48314</v>
      </c>
      <c r="O41" s="688">
        <v>14650</v>
      </c>
      <c r="P41" s="684">
        <f t="shared" si="23"/>
        <v>30.322473817113053</v>
      </c>
      <c r="Q41" s="688">
        <v>48169</v>
      </c>
      <c r="R41" s="688">
        <v>14757</v>
      </c>
      <c r="S41" s="684">
        <f t="shared" si="24"/>
        <v>30.635886150843906</v>
      </c>
      <c r="T41" s="688">
        <v>49860</v>
      </c>
      <c r="U41" s="688">
        <v>15759</v>
      </c>
      <c r="V41" s="684">
        <f t="shared" si="16"/>
        <v>31.606498194945846</v>
      </c>
      <c r="W41" s="688">
        <v>52704</v>
      </c>
      <c r="X41" s="688">
        <v>17318</v>
      </c>
      <c r="Y41" s="684">
        <f t="shared" si="25"/>
        <v>32.858986035215544</v>
      </c>
      <c r="Z41" s="688">
        <v>51277</v>
      </c>
      <c r="AA41" s="688">
        <v>17627</v>
      </c>
      <c r="AB41" s="684">
        <f t="shared" si="26"/>
        <v>34.376036039549895</v>
      </c>
      <c r="AC41" s="688">
        <v>60530</v>
      </c>
      <c r="AD41" s="688">
        <v>21420</v>
      </c>
      <c r="AE41" s="684">
        <f t="shared" si="27"/>
        <v>35.387411201057326</v>
      </c>
    </row>
    <row r="42" spans="1:32" ht="20.100000000000001" customHeight="1">
      <c r="A42" s="687" t="s">
        <v>842</v>
      </c>
      <c r="B42" s="688">
        <v>1100</v>
      </c>
      <c r="C42" s="688">
        <v>231</v>
      </c>
      <c r="D42" s="684">
        <f t="shared" si="10"/>
        <v>21</v>
      </c>
      <c r="E42" s="688">
        <v>1248</v>
      </c>
      <c r="F42" s="688">
        <v>237</v>
      </c>
      <c r="G42" s="684">
        <f t="shared" si="20"/>
        <v>18.990384615384613</v>
      </c>
      <c r="H42" s="688">
        <v>1095</v>
      </c>
      <c r="I42" s="688">
        <v>292</v>
      </c>
      <c r="J42" s="684">
        <f t="shared" si="21"/>
        <v>26.666666666666668</v>
      </c>
      <c r="K42" s="688">
        <v>1340</v>
      </c>
      <c r="L42" s="688">
        <v>350</v>
      </c>
      <c r="M42" s="684">
        <f t="shared" si="22"/>
        <v>26.119402985074625</v>
      </c>
      <c r="N42" s="688">
        <v>1158</v>
      </c>
      <c r="O42" s="688">
        <v>302</v>
      </c>
      <c r="P42" s="684">
        <f t="shared" si="23"/>
        <v>26.07944732297064</v>
      </c>
      <c r="Q42" s="688">
        <v>936</v>
      </c>
      <c r="R42" s="688">
        <v>309</v>
      </c>
      <c r="S42" s="684">
        <f t="shared" si="24"/>
        <v>33.012820512820511</v>
      </c>
      <c r="T42" s="688">
        <v>1011</v>
      </c>
      <c r="U42" s="688">
        <v>249</v>
      </c>
      <c r="V42" s="684">
        <f t="shared" si="16"/>
        <v>24.629080118694365</v>
      </c>
      <c r="W42" s="688">
        <v>1213</v>
      </c>
      <c r="X42" s="688">
        <v>288</v>
      </c>
      <c r="Y42" s="684">
        <f t="shared" si="25"/>
        <v>23.742786479802145</v>
      </c>
      <c r="Z42" s="688">
        <v>896</v>
      </c>
      <c r="AA42" s="688">
        <v>240</v>
      </c>
      <c r="AB42" s="684">
        <f t="shared" si="26"/>
        <v>26.785714285714285</v>
      </c>
      <c r="AC42" s="688">
        <v>1082</v>
      </c>
      <c r="AD42" s="688">
        <v>372</v>
      </c>
      <c r="AE42" s="684">
        <f t="shared" si="27"/>
        <v>34.380776340110906</v>
      </c>
    </row>
    <row r="43" spans="1:32" ht="20.100000000000001" customHeight="1">
      <c r="A43" s="679" t="s">
        <v>843</v>
      </c>
      <c r="B43" s="680">
        <v>11</v>
      </c>
      <c r="C43" s="680">
        <v>7</v>
      </c>
      <c r="D43" s="684">
        <f t="shared" si="10"/>
        <v>63.636363636363633</v>
      </c>
      <c r="E43" s="680">
        <v>15</v>
      </c>
      <c r="F43" s="680">
        <v>10</v>
      </c>
      <c r="G43" s="684">
        <f t="shared" si="20"/>
        <v>66.666666666666657</v>
      </c>
      <c r="H43" s="680">
        <v>57</v>
      </c>
      <c r="I43" s="680">
        <v>37</v>
      </c>
      <c r="J43" s="684">
        <f t="shared" si="21"/>
        <v>64.912280701754383</v>
      </c>
      <c r="K43" s="680">
        <v>7</v>
      </c>
      <c r="L43" s="680">
        <v>5</v>
      </c>
      <c r="M43" s="684">
        <f t="shared" si="22"/>
        <v>71.428571428571431</v>
      </c>
      <c r="N43" s="680">
        <v>13</v>
      </c>
      <c r="O43" s="680">
        <v>10</v>
      </c>
      <c r="P43" s="684">
        <f t="shared" si="23"/>
        <v>76.923076923076934</v>
      </c>
      <c r="Q43" s="680">
        <v>14</v>
      </c>
      <c r="R43" s="680">
        <v>6</v>
      </c>
      <c r="S43" s="685">
        <f t="shared" si="24"/>
        <v>42.857142857142854</v>
      </c>
      <c r="T43" s="680">
        <v>7</v>
      </c>
      <c r="U43" s="680">
        <v>7</v>
      </c>
      <c r="V43" s="685">
        <f t="shared" si="16"/>
        <v>100</v>
      </c>
      <c r="W43" s="680">
        <v>3</v>
      </c>
      <c r="X43" s="680">
        <v>3</v>
      </c>
      <c r="Y43" s="685">
        <f t="shared" si="25"/>
        <v>100</v>
      </c>
      <c r="Z43" s="686">
        <v>8</v>
      </c>
      <c r="AA43" s="686">
        <v>8</v>
      </c>
      <c r="AB43" s="685">
        <f t="shared" si="26"/>
        <v>100</v>
      </c>
      <c r="AC43" s="686">
        <v>13</v>
      </c>
      <c r="AD43" s="686">
        <v>8</v>
      </c>
      <c r="AE43" s="685">
        <f t="shared" si="27"/>
        <v>61.53846153846154</v>
      </c>
    </row>
    <row r="44" spans="1:32" ht="20.100000000000001" customHeight="1">
      <c r="A44" s="690" t="s">
        <v>353</v>
      </c>
      <c r="B44" s="680">
        <v>5293</v>
      </c>
      <c r="C44" s="680">
        <v>1740</v>
      </c>
      <c r="D44" s="684">
        <f t="shared" si="10"/>
        <v>32.873606650292842</v>
      </c>
      <c r="E44" s="680">
        <v>5147</v>
      </c>
      <c r="F44" s="680">
        <v>1666</v>
      </c>
      <c r="G44" s="684">
        <f t="shared" si="20"/>
        <v>32.368369924227707</v>
      </c>
      <c r="H44" s="680">
        <v>5311</v>
      </c>
      <c r="I44" s="680">
        <v>1813</v>
      </c>
      <c r="J44" s="684">
        <f t="shared" si="21"/>
        <v>34.136697420448122</v>
      </c>
      <c r="K44" s="680">
        <v>5537</v>
      </c>
      <c r="L44" s="680">
        <v>1771</v>
      </c>
      <c r="M44" s="684">
        <f t="shared" si="22"/>
        <v>31.984829329962071</v>
      </c>
      <c r="N44" s="680">
        <v>5360</v>
      </c>
      <c r="O44" s="680">
        <v>1846</v>
      </c>
      <c r="P44" s="684">
        <f t="shared" si="23"/>
        <v>34.440298507462686</v>
      </c>
      <c r="Q44" s="680">
        <v>5019</v>
      </c>
      <c r="R44" s="680">
        <v>1619</v>
      </c>
      <c r="S44" s="685">
        <f t="shared" si="24"/>
        <v>32.25742179717075</v>
      </c>
      <c r="T44" s="680">
        <v>5129</v>
      </c>
      <c r="U44" s="680">
        <v>1602</v>
      </c>
      <c r="V44" s="685">
        <f t="shared" si="16"/>
        <v>31.23415870540066</v>
      </c>
      <c r="W44" s="680">
        <v>5330</v>
      </c>
      <c r="X44" s="680">
        <v>1498</v>
      </c>
      <c r="Y44" s="685">
        <f t="shared" si="25"/>
        <v>28.105065666041273</v>
      </c>
      <c r="Z44" s="686">
        <v>5068</v>
      </c>
      <c r="AA44" s="686">
        <v>1441</v>
      </c>
      <c r="AB44" s="685">
        <f t="shared" si="26"/>
        <v>28.433307024467247</v>
      </c>
      <c r="AC44" s="686">
        <v>5374</v>
      </c>
      <c r="AD44" s="686">
        <v>1488</v>
      </c>
      <c r="AE44" s="685">
        <f t="shared" si="27"/>
        <v>27.688872348343878</v>
      </c>
    </row>
    <row r="45" spans="1:32" ht="20.100000000000001" customHeight="1">
      <c r="A45" s="679" t="s">
        <v>81</v>
      </c>
      <c r="B45" s="680">
        <v>1919</v>
      </c>
      <c r="C45" s="680">
        <v>310</v>
      </c>
      <c r="D45" s="684">
        <f t="shared" si="10"/>
        <v>16.154247003647733</v>
      </c>
      <c r="E45" s="680">
        <v>1807</v>
      </c>
      <c r="F45" s="680">
        <v>331</v>
      </c>
      <c r="G45" s="684">
        <f t="shared" si="20"/>
        <v>18.31765356945213</v>
      </c>
      <c r="H45" s="680">
        <v>2259</v>
      </c>
      <c r="I45" s="680">
        <v>446</v>
      </c>
      <c r="J45" s="684">
        <f t="shared" si="21"/>
        <v>19.743249225320938</v>
      </c>
      <c r="K45" s="680">
        <v>2310</v>
      </c>
      <c r="L45" s="680">
        <v>329</v>
      </c>
      <c r="M45" s="684">
        <f t="shared" si="22"/>
        <v>14.242424242424242</v>
      </c>
      <c r="N45" s="680">
        <v>2645</v>
      </c>
      <c r="O45" s="680">
        <v>403</v>
      </c>
      <c r="P45" s="684">
        <f t="shared" si="23"/>
        <v>15.236294896030245</v>
      </c>
      <c r="Q45" s="680">
        <v>2565</v>
      </c>
      <c r="R45" s="680">
        <v>445</v>
      </c>
      <c r="S45" s="685">
        <f t="shared" si="24"/>
        <v>17.348927875243664</v>
      </c>
      <c r="T45" s="680">
        <v>2523</v>
      </c>
      <c r="U45" s="680">
        <v>455</v>
      </c>
      <c r="V45" s="685">
        <f t="shared" si="16"/>
        <v>18.034086405073324</v>
      </c>
      <c r="W45" s="680">
        <v>2723</v>
      </c>
      <c r="X45" s="680">
        <v>574</v>
      </c>
      <c r="Y45" s="685">
        <f t="shared" si="25"/>
        <v>21.079691516709513</v>
      </c>
      <c r="Z45" s="686">
        <v>2263</v>
      </c>
      <c r="AA45" s="686">
        <v>559</v>
      </c>
      <c r="AB45" s="685">
        <f t="shared" si="26"/>
        <v>24.701723376049493</v>
      </c>
      <c r="AC45" s="686">
        <v>2313</v>
      </c>
      <c r="AD45" s="686">
        <v>566</v>
      </c>
      <c r="AE45" s="685">
        <f t="shared" si="27"/>
        <v>24.470384781668827</v>
      </c>
    </row>
    <row r="46" spans="1:32" ht="20.100000000000001" customHeight="1">
      <c r="A46" s="679" t="s">
        <v>128</v>
      </c>
      <c r="B46" s="680">
        <v>343</v>
      </c>
      <c r="C46" s="680">
        <v>100</v>
      </c>
      <c r="D46" s="684">
        <f t="shared" si="10"/>
        <v>29.154518950437318</v>
      </c>
      <c r="E46" s="680">
        <v>319</v>
      </c>
      <c r="F46" s="680">
        <v>74</v>
      </c>
      <c r="G46" s="684">
        <f t="shared" si="20"/>
        <v>23.197492163009404</v>
      </c>
      <c r="H46" s="680">
        <v>413</v>
      </c>
      <c r="I46" s="680">
        <v>74</v>
      </c>
      <c r="J46" s="684">
        <f t="shared" si="21"/>
        <v>17.917675544794189</v>
      </c>
      <c r="K46" s="680">
        <v>387</v>
      </c>
      <c r="L46" s="680">
        <v>105</v>
      </c>
      <c r="M46" s="684">
        <f t="shared" si="22"/>
        <v>27.131782945736433</v>
      </c>
      <c r="N46" s="680">
        <v>349</v>
      </c>
      <c r="O46" s="680">
        <v>74</v>
      </c>
      <c r="P46" s="684">
        <f t="shared" si="23"/>
        <v>21.203438395415471</v>
      </c>
      <c r="Q46" s="680">
        <v>391</v>
      </c>
      <c r="R46" s="680">
        <v>82</v>
      </c>
      <c r="S46" s="685">
        <f t="shared" si="24"/>
        <v>20.971867007672635</v>
      </c>
      <c r="T46" s="680">
        <v>446</v>
      </c>
      <c r="U46" s="680">
        <v>102</v>
      </c>
      <c r="V46" s="685">
        <f t="shared" si="16"/>
        <v>22.869955156950674</v>
      </c>
      <c r="W46" s="680">
        <v>470</v>
      </c>
      <c r="X46" s="680">
        <v>112</v>
      </c>
      <c r="Y46" s="685">
        <f t="shared" si="25"/>
        <v>23.829787234042556</v>
      </c>
      <c r="Z46" s="686">
        <v>412</v>
      </c>
      <c r="AA46" s="686">
        <v>111</v>
      </c>
      <c r="AB46" s="685">
        <f t="shared" si="26"/>
        <v>26.941747572815533</v>
      </c>
      <c r="AC46" s="686">
        <v>444</v>
      </c>
      <c r="AD46" s="686">
        <v>107</v>
      </c>
      <c r="AE46" s="685">
        <f t="shared" si="27"/>
        <v>24.099099099099099</v>
      </c>
    </row>
    <row r="47" spans="1:32" ht="20.100000000000001" customHeight="1">
      <c r="A47" s="679" t="s">
        <v>516</v>
      </c>
      <c r="B47" s="680">
        <v>80758</v>
      </c>
      <c r="C47" s="680">
        <v>2723</v>
      </c>
      <c r="D47" s="684">
        <f t="shared" si="10"/>
        <v>3.3718021743975828</v>
      </c>
      <c r="E47" s="680">
        <v>98371</v>
      </c>
      <c r="F47" s="680">
        <v>1984</v>
      </c>
      <c r="G47" s="684">
        <f t="shared" si="20"/>
        <v>2.0168545607953563</v>
      </c>
      <c r="H47" s="680">
        <v>92155</v>
      </c>
      <c r="I47" s="680">
        <v>2079</v>
      </c>
      <c r="J47" s="684">
        <f t="shared" si="21"/>
        <v>2.2559817698442841</v>
      </c>
      <c r="K47" s="680">
        <v>85484</v>
      </c>
      <c r="L47" s="680">
        <v>2165</v>
      </c>
      <c r="M47" s="684">
        <f t="shared" si="22"/>
        <v>2.5326376865846241</v>
      </c>
      <c r="N47" s="680">
        <v>82725</v>
      </c>
      <c r="O47" s="680">
        <v>2109</v>
      </c>
      <c r="P47" s="684">
        <f t="shared" si="23"/>
        <v>2.5494106980961018</v>
      </c>
      <c r="Q47" s="680">
        <v>77301</v>
      </c>
      <c r="R47" s="680">
        <v>2069</v>
      </c>
      <c r="S47" s="685">
        <f t="shared" si="24"/>
        <v>2.6765501093129456</v>
      </c>
      <c r="T47" s="680">
        <v>71593</v>
      </c>
      <c r="U47" s="680">
        <v>2195</v>
      </c>
      <c r="V47" s="685">
        <f t="shared" si="16"/>
        <v>3.0659422010531756</v>
      </c>
      <c r="W47" s="680">
        <v>67106</v>
      </c>
      <c r="X47" s="680">
        <v>2116</v>
      </c>
      <c r="Y47" s="685">
        <f t="shared" si="25"/>
        <v>3.1532202783655712</v>
      </c>
      <c r="Z47" s="686">
        <v>49228</v>
      </c>
      <c r="AA47" s="686">
        <v>2167</v>
      </c>
      <c r="AB47" s="685">
        <f t="shared" si="26"/>
        <v>4.4019663606077843</v>
      </c>
      <c r="AC47" s="686">
        <v>51119</v>
      </c>
      <c r="AD47" s="686">
        <v>2342</v>
      </c>
      <c r="AE47" s="685">
        <f t="shared" si="27"/>
        <v>4.5814667736066825</v>
      </c>
    </row>
    <row r="48" spans="1:32" ht="20.100000000000001" customHeight="1">
      <c r="A48" s="696" t="s">
        <v>851</v>
      </c>
      <c r="B48" s="697">
        <v>1</v>
      </c>
      <c r="C48" s="698">
        <v>0</v>
      </c>
      <c r="D48" s="699">
        <f t="shared" ref="D48" si="28">C48/B48*100</f>
        <v>0</v>
      </c>
      <c r="E48" s="697">
        <v>1</v>
      </c>
      <c r="F48" s="697">
        <v>1</v>
      </c>
      <c r="G48" s="699">
        <f t="shared" ref="G48" si="29">F48/E48*100</f>
        <v>100</v>
      </c>
      <c r="H48" s="697">
        <v>1</v>
      </c>
      <c r="I48" s="697">
        <v>1</v>
      </c>
      <c r="J48" s="699">
        <f t="shared" ref="J48" si="30">I48/H48*100</f>
        <v>100</v>
      </c>
      <c r="K48" s="697">
        <v>1</v>
      </c>
      <c r="L48" s="697">
        <v>1</v>
      </c>
      <c r="M48" s="699">
        <f t="shared" ref="M48" si="31">L48/K48*100</f>
        <v>100</v>
      </c>
      <c r="N48" s="698">
        <v>0</v>
      </c>
      <c r="O48" s="698">
        <v>0</v>
      </c>
      <c r="P48" s="698">
        <v>0</v>
      </c>
      <c r="Q48" s="698">
        <v>0</v>
      </c>
      <c r="R48" s="698">
        <v>0</v>
      </c>
      <c r="S48" s="698">
        <v>0</v>
      </c>
      <c r="T48" s="698">
        <v>0</v>
      </c>
      <c r="U48" s="698">
        <v>0</v>
      </c>
      <c r="V48" s="698">
        <v>0</v>
      </c>
      <c r="W48" s="697">
        <v>2</v>
      </c>
      <c r="X48" s="697">
        <v>2</v>
      </c>
      <c r="Y48" s="699">
        <f t="shared" ref="Y48" si="32">X48/W48*100</f>
        <v>100</v>
      </c>
      <c r="Z48" s="698">
        <v>0</v>
      </c>
      <c r="AA48" s="698">
        <v>0</v>
      </c>
      <c r="AB48" s="698">
        <v>0</v>
      </c>
      <c r="AC48" s="698">
        <v>0</v>
      </c>
      <c r="AD48" s="698">
        <v>0</v>
      </c>
      <c r="AE48" s="698">
        <v>0</v>
      </c>
    </row>
    <row r="49" spans="1:31">
      <c r="A49" s="700" t="s">
        <v>85</v>
      </c>
      <c r="B49" s="700"/>
      <c r="C49" s="700"/>
      <c r="D49" s="701"/>
      <c r="E49" s="700"/>
      <c r="F49" s="700"/>
      <c r="G49" s="701"/>
      <c r="H49" s="700"/>
      <c r="I49" s="700"/>
      <c r="J49" s="701"/>
      <c r="K49" s="700"/>
      <c r="L49" s="700"/>
      <c r="M49" s="701"/>
      <c r="N49" s="700"/>
      <c r="O49" s="700"/>
      <c r="P49" s="701"/>
      <c r="Q49" s="701"/>
      <c r="R49" s="701"/>
      <c r="S49" s="701"/>
      <c r="T49" s="701"/>
      <c r="U49" s="701"/>
      <c r="V49" s="701"/>
      <c r="W49" s="701"/>
      <c r="X49" s="701"/>
      <c r="Y49" s="701"/>
      <c r="Z49" s="701"/>
      <c r="AA49" s="701"/>
      <c r="AB49" s="701"/>
      <c r="AC49" s="701"/>
      <c r="AD49" s="702"/>
      <c r="AE49" s="701"/>
    </row>
    <row r="50" spans="1:31" ht="12.95" customHeight="1">
      <c r="A50" s="703" t="s">
        <v>186</v>
      </c>
      <c r="B50" s="703"/>
      <c r="C50" s="703"/>
      <c r="D50" s="704"/>
      <c r="E50" s="703"/>
      <c r="F50" s="703"/>
      <c r="G50" s="704"/>
      <c r="H50" s="703"/>
      <c r="I50" s="703"/>
      <c r="J50" s="704"/>
      <c r="K50" s="703"/>
      <c r="L50" s="703"/>
      <c r="M50" s="704"/>
      <c r="N50" s="703"/>
      <c r="O50" s="703"/>
      <c r="P50" s="704"/>
      <c r="Q50" s="704"/>
      <c r="R50" s="704"/>
      <c r="S50" s="704"/>
      <c r="T50" s="704"/>
      <c r="U50" s="704"/>
      <c r="V50" s="704"/>
      <c r="W50" s="704"/>
      <c r="X50" s="704"/>
      <c r="Y50" s="704"/>
      <c r="Z50" s="704"/>
      <c r="AA50" s="704"/>
      <c r="AB50" s="704"/>
      <c r="AC50" s="704"/>
      <c r="AD50" s="704"/>
      <c r="AE50" s="704"/>
    </row>
    <row r="51" spans="1:31" ht="26.25">
      <c r="A51" s="704"/>
      <c r="B51" s="704"/>
      <c r="C51" s="704"/>
      <c r="D51" s="704"/>
      <c r="E51" s="704"/>
      <c r="F51" s="704"/>
      <c r="G51" s="704"/>
      <c r="H51" s="704"/>
      <c r="I51" s="704"/>
      <c r="J51" s="704"/>
      <c r="K51" s="704"/>
      <c r="L51" s="704"/>
      <c r="M51" s="704"/>
      <c r="N51" s="704"/>
      <c r="O51" s="704"/>
      <c r="P51" s="704"/>
      <c r="Q51" s="704"/>
      <c r="R51" s="705"/>
      <c r="S51" s="704"/>
      <c r="T51" s="704"/>
      <c r="U51" s="704"/>
      <c r="V51" s="704"/>
      <c r="W51" s="704"/>
      <c r="X51" s="705"/>
      <c r="Y51" s="704"/>
      <c r="Z51" s="704"/>
      <c r="AA51" s="705"/>
      <c r="AB51" s="704"/>
      <c r="AC51" s="704"/>
      <c r="AD51" s="705"/>
      <c r="AE51" s="704"/>
    </row>
  </sheetData>
  <sortState ref="A6:AE47">
    <sortCondition descending="1" ref="AE6:AE47"/>
  </sortState>
  <mergeCells count="22">
    <mergeCell ref="AA3:AB3"/>
    <mergeCell ref="AD3:AE3"/>
    <mergeCell ref="A1:AE1"/>
    <mergeCell ref="A2:A4"/>
    <mergeCell ref="Q2:S2"/>
    <mergeCell ref="T2:V2"/>
    <mergeCell ref="W2:Y2"/>
    <mergeCell ref="Z2:AB2"/>
    <mergeCell ref="AC2:AE2"/>
    <mergeCell ref="R3:S3"/>
    <mergeCell ref="U3:V3"/>
    <mergeCell ref="X3:Y3"/>
    <mergeCell ref="B2:D2"/>
    <mergeCell ref="E2:G2"/>
    <mergeCell ref="H2:J2"/>
    <mergeCell ref="K2:M2"/>
    <mergeCell ref="N2:P2"/>
    <mergeCell ref="C3:D3"/>
    <mergeCell ref="F3:G3"/>
    <mergeCell ref="I3:J3"/>
    <mergeCell ref="L3:M3"/>
    <mergeCell ref="O3:P3"/>
  </mergeCells>
  <phoneticPr fontId="2" type="noConversion"/>
  <hyperlinks>
    <hyperlink ref="AF1" location="本篇表次!A1" display="回本篇表次"/>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75"/>
  <sheetViews>
    <sheetView showGridLines="0" zoomScale="90" zoomScaleNormal="90" workbookViewId="0">
      <pane xSplit="1" ySplit="4" topLeftCell="J5" activePane="bottomRight" state="frozen"/>
      <selection pane="topRight" activeCell="B1" sqref="B1"/>
      <selection pane="bottomLeft" activeCell="A5" sqref="A5"/>
      <selection pane="bottomRight" activeCell="AF1" sqref="AF1"/>
    </sheetView>
  </sheetViews>
  <sheetFormatPr defaultColWidth="9.5" defaultRowHeight="16.5"/>
  <cols>
    <col min="1" max="1" width="33.5" style="664" customWidth="1"/>
    <col min="2" max="31" width="9.625" style="637" customWidth="1"/>
    <col min="32" max="32" width="12.625" style="637" bestFit="1" customWidth="1"/>
    <col min="33" max="16384" width="9.5" style="637"/>
  </cols>
  <sheetData>
    <row r="1" spans="1:32" ht="30" customHeight="1">
      <c r="A1" s="920" t="s">
        <v>923</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853" t="s">
        <v>914</v>
      </c>
    </row>
    <row r="2" spans="1:32" ht="23.1" customHeight="1">
      <c r="A2" s="923"/>
      <c r="B2" s="925" t="s">
        <v>106</v>
      </c>
      <c r="C2" s="925"/>
      <c r="D2" s="925"/>
      <c r="E2" s="925" t="s">
        <v>103</v>
      </c>
      <c r="F2" s="925"/>
      <c r="G2" s="925"/>
      <c r="H2" s="925" t="s">
        <v>104</v>
      </c>
      <c r="I2" s="925"/>
      <c r="J2" s="925"/>
      <c r="K2" s="925" t="s">
        <v>874</v>
      </c>
      <c r="L2" s="925"/>
      <c r="M2" s="925"/>
      <c r="N2" s="925" t="s">
        <v>875</v>
      </c>
      <c r="O2" s="925"/>
      <c r="P2" s="925"/>
      <c r="Q2" s="925" t="s">
        <v>38</v>
      </c>
      <c r="R2" s="925"/>
      <c r="S2" s="925"/>
      <c r="T2" s="925" t="s">
        <v>14</v>
      </c>
      <c r="U2" s="925"/>
      <c r="V2" s="925"/>
      <c r="W2" s="925" t="s">
        <v>40</v>
      </c>
      <c r="X2" s="925"/>
      <c r="Y2" s="925"/>
      <c r="Z2" s="925" t="s">
        <v>41</v>
      </c>
      <c r="AA2" s="925"/>
      <c r="AB2" s="925"/>
      <c r="AC2" s="925" t="s">
        <v>17</v>
      </c>
      <c r="AD2" s="925"/>
      <c r="AE2" s="925"/>
    </row>
    <row r="3" spans="1:32" ht="23.1" customHeight="1">
      <c r="A3" s="924"/>
      <c r="B3" s="706" t="s">
        <v>110</v>
      </c>
      <c r="C3" s="926" t="s">
        <v>176</v>
      </c>
      <c r="D3" s="926"/>
      <c r="E3" s="706" t="s">
        <v>110</v>
      </c>
      <c r="F3" s="926" t="s">
        <v>176</v>
      </c>
      <c r="G3" s="926"/>
      <c r="H3" s="706" t="s">
        <v>110</v>
      </c>
      <c r="I3" s="926" t="s">
        <v>176</v>
      </c>
      <c r="J3" s="926"/>
      <c r="K3" s="706" t="s">
        <v>110</v>
      </c>
      <c r="L3" s="926" t="s">
        <v>176</v>
      </c>
      <c r="M3" s="926"/>
      <c r="N3" s="706" t="s">
        <v>110</v>
      </c>
      <c r="O3" s="926" t="s">
        <v>176</v>
      </c>
      <c r="P3" s="926"/>
      <c r="Q3" s="706" t="s">
        <v>110</v>
      </c>
      <c r="R3" s="926" t="s">
        <v>176</v>
      </c>
      <c r="S3" s="926"/>
      <c r="T3" s="706" t="s">
        <v>110</v>
      </c>
      <c r="U3" s="926" t="s">
        <v>176</v>
      </c>
      <c r="V3" s="926"/>
      <c r="W3" s="706" t="s">
        <v>110</v>
      </c>
      <c r="X3" s="926" t="s">
        <v>176</v>
      </c>
      <c r="Y3" s="926"/>
      <c r="Z3" s="706" t="s">
        <v>110</v>
      </c>
      <c r="AA3" s="926" t="s">
        <v>176</v>
      </c>
      <c r="AB3" s="926"/>
      <c r="AC3" s="706" t="s">
        <v>110</v>
      </c>
      <c r="AD3" s="926" t="s">
        <v>176</v>
      </c>
      <c r="AE3" s="926"/>
    </row>
    <row r="4" spans="1:32" ht="23.1" customHeight="1">
      <c r="A4" s="924"/>
      <c r="B4" s="677" t="s">
        <v>113</v>
      </c>
      <c r="C4" s="678" t="s">
        <v>114</v>
      </c>
      <c r="D4" s="678" t="s">
        <v>71</v>
      </c>
      <c r="E4" s="677" t="s">
        <v>113</v>
      </c>
      <c r="F4" s="678" t="s">
        <v>114</v>
      </c>
      <c r="G4" s="678" t="s">
        <v>71</v>
      </c>
      <c r="H4" s="677" t="s">
        <v>113</v>
      </c>
      <c r="I4" s="678" t="s">
        <v>114</v>
      </c>
      <c r="J4" s="678" t="s">
        <v>71</v>
      </c>
      <c r="K4" s="677" t="s">
        <v>113</v>
      </c>
      <c r="L4" s="678" t="s">
        <v>114</v>
      </c>
      <c r="M4" s="678" t="s">
        <v>71</v>
      </c>
      <c r="N4" s="677" t="s">
        <v>113</v>
      </c>
      <c r="O4" s="678" t="s">
        <v>114</v>
      </c>
      <c r="P4" s="678" t="s">
        <v>71</v>
      </c>
      <c r="Q4" s="677" t="s">
        <v>113</v>
      </c>
      <c r="R4" s="678" t="s">
        <v>114</v>
      </c>
      <c r="S4" s="678" t="s">
        <v>71</v>
      </c>
      <c r="T4" s="677" t="s">
        <v>113</v>
      </c>
      <c r="U4" s="678" t="s">
        <v>114</v>
      </c>
      <c r="V4" s="678" t="s">
        <v>71</v>
      </c>
      <c r="W4" s="677" t="s">
        <v>113</v>
      </c>
      <c r="X4" s="678" t="s">
        <v>114</v>
      </c>
      <c r="Y4" s="678" t="s">
        <v>71</v>
      </c>
      <c r="Z4" s="677" t="s">
        <v>113</v>
      </c>
      <c r="AA4" s="678" t="s">
        <v>114</v>
      </c>
      <c r="AB4" s="678" t="s">
        <v>71</v>
      </c>
      <c r="AC4" s="677" t="s">
        <v>113</v>
      </c>
      <c r="AD4" s="678" t="s">
        <v>114</v>
      </c>
      <c r="AE4" s="678" t="s">
        <v>71</v>
      </c>
    </row>
    <row r="5" spans="1:32" ht="18.95" customHeight="1">
      <c r="A5" s="707" t="s">
        <v>429</v>
      </c>
      <c r="B5" s="708">
        <f>SUM(B6:B71)</f>
        <v>109187</v>
      </c>
      <c r="C5" s="708">
        <f>SUM(C6:C71)</f>
        <v>29119</v>
      </c>
      <c r="D5" s="709">
        <f t="shared" ref="D5:D12" si="0">C5/B5*100</f>
        <v>26.66892578786852</v>
      </c>
      <c r="E5" s="708">
        <f>SUM(E6:E71)</f>
        <v>103566</v>
      </c>
      <c r="F5" s="708">
        <f>SUM(F6:F71)</f>
        <v>28195</v>
      </c>
      <c r="G5" s="709">
        <f t="shared" ref="G5" si="1">F5/E5*100</f>
        <v>27.224185543518143</v>
      </c>
      <c r="H5" s="708">
        <f>SUM(H6:H71)</f>
        <v>115485</v>
      </c>
      <c r="I5" s="708">
        <f>SUM(I6:I71)</f>
        <v>32734</v>
      </c>
      <c r="J5" s="709">
        <f t="shared" ref="J5" si="2">I5/H5*100</f>
        <v>28.344806684850848</v>
      </c>
      <c r="K5" s="708">
        <f>SUM(K6:K71)</f>
        <v>132623</v>
      </c>
      <c r="L5" s="708">
        <f>SUM(L6:L71)</f>
        <v>35323</v>
      </c>
      <c r="M5" s="709">
        <f t="shared" ref="M5" si="3">L5/K5*100</f>
        <v>26.634143398957949</v>
      </c>
      <c r="N5" s="708">
        <f>SUM(N6:N71)</f>
        <v>140140</v>
      </c>
      <c r="O5" s="708">
        <f>SUM(O6:O71)</f>
        <v>37579</v>
      </c>
      <c r="P5" s="709">
        <f t="shared" ref="P5" si="4">O5/N5*100</f>
        <v>26.815327529613242</v>
      </c>
      <c r="Q5" s="708">
        <f>SUM(Q6:Q71)</f>
        <v>143094</v>
      </c>
      <c r="R5" s="708">
        <f>SUM(R6:R71)</f>
        <v>34837</v>
      </c>
      <c r="S5" s="709">
        <f t="shared" ref="S5" si="5">R5/Q5*100</f>
        <v>24.345535102799559</v>
      </c>
      <c r="T5" s="708">
        <f>SUM(T6:T71)</f>
        <v>135063</v>
      </c>
      <c r="U5" s="708">
        <f>SUM(U6:U71)</f>
        <v>33015</v>
      </c>
      <c r="V5" s="709">
        <f t="shared" ref="V5" si="6">U5/T5*100</f>
        <v>24.444148286355254</v>
      </c>
      <c r="W5" s="708">
        <f>SUM(W6:W71)</f>
        <v>120724</v>
      </c>
      <c r="X5" s="708">
        <f>SUM(X6:X71)</f>
        <v>32842</v>
      </c>
      <c r="Y5" s="709">
        <f t="shared" ref="Y5" si="7">X5/W5*100</f>
        <v>27.204201318710446</v>
      </c>
      <c r="Z5" s="708">
        <f>SUM(Z6:Z71)</f>
        <v>140539</v>
      </c>
      <c r="AA5" s="708">
        <f>SUM(AA6:AA71)</f>
        <v>49059</v>
      </c>
      <c r="AB5" s="709">
        <f t="shared" ref="AB5" si="8">AA5/Z5*100</f>
        <v>34.907748027237986</v>
      </c>
      <c r="AC5" s="708">
        <f>SUM(AC6:AC71)</f>
        <v>212320</v>
      </c>
      <c r="AD5" s="708">
        <f>SUM(AD6:AD71)</f>
        <v>75504</v>
      </c>
      <c r="AE5" s="709">
        <f t="shared" ref="AE5" si="9">AD5/AC5*100</f>
        <v>35.561416729464959</v>
      </c>
    </row>
    <row r="6" spans="1:32" ht="18.95" customHeight="1">
      <c r="A6" s="707" t="s">
        <v>847</v>
      </c>
      <c r="B6" s="710">
        <v>8</v>
      </c>
      <c r="C6" s="710">
        <v>4</v>
      </c>
      <c r="D6" s="711">
        <f t="shared" si="0"/>
        <v>50</v>
      </c>
      <c r="E6" s="710">
        <v>5</v>
      </c>
      <c r="F6" s="710">
        <v>1</v>
      </c>
      <c r="G6" s="711">
        <f>F6/E6*100</f>
        <v>20</v>
      </c>
      <c r="H6" s="710">
        <v>2</v>
      </c>
      <c r="I6" s="710">
        <v>2</v>
      </c>
      <c r="J6" s="711">
        <f t="shared" ref="J6:J12" si="10">I6/H6*100</f>
        <v>100</v>
      </c>
      <c r="K6" s="710">
        <v>0</v>
      </c>
      <c r="L6" s="710">
        <v>0</v>
      </c>
      <c r="M6" s="710">
        <v>0</v>
      </c>
      <c r="N6" s="710">
        <v>146</v>
      </c>
      <c r="O6" s="710">
        <v>25</v>
      </c>
      <c r="P6" s="711">
        <f t="shared" ref="P6:P12" si="11">O6/N6*100</f>
        <v>17.123287671232877</v>
      </c>
      <c r="Q6" s="710">
        <v>38</v>
      </c>
      <c r="R6" s="710">
        <v>7</v>
      </c>
      <c r="S6" s="711">
        <f>R6/Q6*100</f>
        <v>18.421052631578945</v>
      </c>
      <c r="T6" s="710">
        <v>0</v>
      </c>
      <c r="U6" s="710">
        <v>0</v>
      </c>
      <c r="V6" s="710">
        <v>0</v>
      </c>
      <c r="W6" s="710">
        <v>0</v>
      </c>
      <c r="X6" s="710">
        <v>0</v>
      </c>
      <c r="Y6" s="710">
        <v>0</v>
      </c>
      <c r="Z6" s="710">
        <v>15</v>
      </c>
      <c r="AA6" s="710">
        <v>8</v>
      </c>
      <c r="AB6" s="711">
        <f>AA6/Z6*100</f>
        <v>53.333333333333336</v>
      </c>
      <c r="AC6" s="710">
        <v>2</v>
      </c>
      <c r="AD6" s="710">
        <v>2</v>
      </c>
      <c r="AE6" s="711">
        <f t="shared" ref="AE6:AE37" si="12">AD6/AC6*100</f>
        <v>100</v>
      </c>
    </row>
    <row r="7" spans="1:32" ht="18.95" customHeight="1">
      <c r="A7" s="707" t="s">
        <v>189</v>
      </c>
      <c r="B7" s="710">
        <v>35</v>
      </c>
      <c r="C7" s="710">
        <v>35</v>
      </c>
      <c r="D7" s="711">
        <f t="shared" si="0"/>
        <v>100</v>
      </c>
      <c r="E7" s="710">
        <v>0</v>
      </c>
      <c r="F7" s="710">
        <v>0</v>
      </c>
      <c r="G7" s="710">
        <v>0</v>
      </c>
      <c r="H7" s="710">
        <v>4</v>
      </c>
      <c r="I7" s="710">
        <v>3</v>
      </c>
      <c r="J7" s="711">
        <f t="shared" si="10"/>
        <v>75</v>
      </c>
      <c r="K7" s="710">
        <v>64</v>
      </c>
      <c r="L7" s="710">
        <v>51</v>
      </c>
      <c r="M7" s="711">
        <f>L7/K7*100</f>
        <v>79.6875</v>
      </c>
      <c r="N7" s="710">
        <v>2</v>
      </c>
      <c r="O7" s="710">
        <v>2</v>
      </c>
      <c r="P7" s="711">
        <f t="shared" si="11"/>
        <v>100</v>
      </c>
      <c r="Q7" s="710">
        <v>0</v>
      </c>
      <c r="R7" s="710">
        <v>0</v>
      </c>
      <c r="S7" s="710">
        <v>0</v>
      </c>
      <c r="T7" s="710">
        <v>30</v>
      </c>
      <c r="U7" s="710">
        <v>2</v>
      </c>
      <c r="V7" s="711">
        <f t="shared" ref="V7:V38" si="13">U7/T7*100</f>
        <v>6.666666666666667</v>
      </c>
      <c r="W7" s="710">
        <v>321</v>
      </c>
      <c r="X7" s="710">
        <v>254</v>
      </c>
      <c r="Y7" s="711">
        <f>X7/W7*100</f>
        <v>79.127725856697822</v>
      </c>
      <c r="Z7" s="710">
        <v>10</v>
      </c>
      <c r="AA7" s="710">
        <v>8</v>
      </c>
      <c r="AB7" s="711">
        <f>AA7/Z7*100</f>
        <v>80</v>
      </c>
      <c r="AC7" s="710">
        <v>4</v>
      </c>
      <c r="AD7" s="710">
        <v>4</v>
      </c>
      <c r="AE7" s="711">
        <f t="shared" si="12"/>
        <v>100</v>
      </c>
    </row>
    <row r="8" spans="1:32" ht="18.95" customHeight="1">
      <c r="A8" s="707" t="s">
        <v>871</v>
      </c>
      <c r="B8" s="710">
        <v>5</v>
      </c>
      <c r="C8" s="710">
        <v>5</v>
      </c>
      <c r="D8" s="711">
        <f t="shared" si="0"/>
        <v>100</v>
      </c>
      <c r="E8" s="710">
        <v>4</v>
      </c>
      <c r="F8" s="710">
        <v>4</v>
      </c>
      <c r="G8" s="711">
        <f>F8/E8*100</f>
        <v>100</v>
      </c>
      <c r="H8" s="710">
        <v>7</v>
      </c>
      <c r="I8" s="710">
        <v>7</v>
      </c>
      <c r="J8" s="711">
        <f t="shared" si="10"/>
        <v>100</v>
      </c>
      <c r="K8" s="710">
        <v>4</v>
      </c>
      <c r="L8" s="710">
        <v>4</v>
      </c>
      <c r="M8" s="711">
        <f>L8/K8*100</f>
        <v>100</v>
      </c>
      <c r="N8" s="710">
        <v>3</v>
      </c>
      <c r="O8" s="710">
        <v>3</v>
      </c>
      <c r="P8" s="711">
        <f t="shared" si="11"/>
        <v>100</v>
      </c>
      <c r="Q8" s="710">
        <v>10</v>
      </c>
      <c r="R8" s="710">
        <v>10</v>
      </c>
      <c r="S8" s="711">
        <f t="shared" ref="S8:S39" si="14">R8/Q8*100</f>
        <v>100</v>
      </c>
      <c r="T8" s="710">
        <v>1</v>
      </c>
      <c r="U8" s="710">
        <v>1</v>
      </c>
      <c r="V8" s="711">
        <f t="shared" si="13"/>
        <v>100</v>
      </c>
      <c r="W8" s="710">
        <v>4</v>
      </c>
      <c r="X8" s="710">
        <v>4</v>
      </c>
      <c r="Y8" s="711">
        <f>X8/W8*100</f>
        <v>100</v>
      </c>
      <c r="Z8" s="710">
        <v>0</v>
      </c>
      <c r="AA8" s="710">
        <v>0</v>
      </c>
      <c r="AB8" s="710">
        <v>0</v>
      </c>
      <c r="AC8" s="710">
        <v>2</v>
      </c>
      <c r="AD8" s="710">
        <v>2</v>
      </c>
      <c r="AE8" s="711">
        <f t="shared" si="12"/>
        <v>100</v>
      </c>
    </row>
    <row r="9" spans="1:32" ht="18.95" customHeight="1">
      <c r="A9" s="707" t="s">
        <v>369</v>
      </c>
      <c r="B9" s="710">
        <v>10</v>
      </c>
      <c r="C9" s="710">
        <v>7</v>
      </c>
      <c r="D9" s="711">
        <f t="shared" si="0"/>
        <v>70</v>
      </c>
      <c r="E9" s="710">
        <v>24</v>
      </c>
      <c r="F9" s="710">
        <v>16</v>
      </c>
      <c r="G9" s="711">
        <f>F9/E9*100</f>
        <v>66.666666666666657</v>
      </c>
      <c r="H9" s="710">
        <v>5</v>
      </c>
      <c r="I9" s="710">
        <v>2</v>
      </c>
      <c r="J9" s="711">
        <f t="shared" si="10"/>
        <v>40</v>
      </c>
      <c r="K9" s="710">
        <v>10</v>
      </c>
      <c r="L9" s="710">
        <v>4</v>
      </c>
      <c r="M9" s="711">
        <f>L9/K9*100</f>
        <v>40</v>
      </c>
      <c r="N9" s="710">
        <v>11</v>
      </c>
      <c r="O9" s="710">
        <v>9</v>
      </c>
      <c r="P9" s="711">
        <f t="shared" si="11"/>
        <v>81.818181818181827</v>
      </c>
      <c r="Q9" s="710">
        <v>17</v>
      </c>
      <c r="R9" s="710">
        <v>11</v>
      </c>
      <c r="S9" s="711">
        <f t="shared" si="14"/>
        <v>64.705882352941174</v>
      </c>
      <c r="T9" s="710">
        <v>16</v>
      </c>
      <c r="U9" s="710">
        <v>14</v>
      </c>
      <c r="V9" s="711">
        <f t="shared" si="13"/>
        <v>87.5</v>
      </c>
      <c r="W9" s="710">
        <v>3</v>
      </c>
      <c r="X9" s="710">
        <v>2</v>
      </c>
      <c r="Y9" s="711">
        <f>X9/W9*100</f>
        <v>66.666666666666657</v>
      </c>
      <c r="Z9" s="710">
        <v>8</v>
      </c>
      <c r="AA9" s="710">
        <v>6</v>
      </c>
      <c r="AB9" s="711">
        <f t="shared" ref="AB9:AB29" si="15">AA9/Z9*100</f>
        <v>75</v>
      </c>
      <c r="AC9" s="710">
        <v>7</v>
      </c>
      <c r="AD9" s="710">
        <v>6</v>
      </c>
      <c r="AE9" s="711">
        <f t="shared" si="12"/>
        <v>85.714285714285708</v>
      </c>
    </row>
    <row r="10" spans="1:32" ht="18.95" customHeight="1">
      <c r="A10" s="707" t="s">
        <v>188</v>
      </c>
      <c r="B10" s="710">
        <v>142</v>
      </c>
      <c r="C10" s="710">
        <v>57</v>
      </c>
      <c r="D10" s="711">
        <f t="shared" si="0"/>
        <v>40.140845070422536</v>
      </c>
      <c r="E10" s="710">
        <v>243</v>
      </c>
      <c r="F10" s="710">
        <v>92</v>
      </c>
      <c r="G10" s="711">
        <f>F10/E10*100</f>
        <v>37.860082304526749</v>
      </c>
      <c r="H10" s="710">
        <v>194</v>
      </c>
      <c r="I10" s="710">
        <v>66</v>
      </c>
      <c r="J10" s="711">
        <f t="shared" si="10"/>
        <v>34.020618556701031</v>
      </c>
      <c r="K10" s="710">
        <v>193</v>
      </c>
      <c r="L10" s="710">
        <v>91</v>
      </c>
      <c r="M10" s="711">
        <f>L10/K10*100</f>
        <v>47.150259067357517</v>
      </c>
      <c r="N10" s="710">
        <v>96</v>
      </c>
      <c r="O10" s="710">
        <v>76</v>
      </c>
      <c r="P10" s="711">
        <f t="shared" si="11"/>
        <v>79.166666666666657</v>
      </c>
      <c r="Q10" s="710">
        <v>74</v>
      </c>
      <c r="R10" s="710">
        <v>61</v>
      </c>
      <c r="S10" s="711">
        <f t="shared" si="14"/>
        <v>82.432432432432435</v>
      </c>
      <c r="T10" s="710">
        <v>104</v>
      </c>
      <c r="U10" s="710">
        <v>76</v>
      </c>
      <c r="V10" s="711">
        <f t="shared" si="13"/>
        <v>73.076923076923066</v>
      </c>
      <c r="W10" s="710">
        <v>70</v>
      </c>
      <c r="X10" s="710">
        <v>53</v>
      </c>
      <c r="Y10" s="711">
        <f>X10/W10*100</f>
        <v>75.714285714285708</v>
      </c>
      <c r="Z10" s="710">
        <v>61</v>
      </c>
      <c r="AA10" s="710">
        <v>55</v>
      </c>
      <c r="AB10" s="711">
        <f t="shared" si="15"/>
        <v>90.163934426229503</v>
      </c>
      <c r="AC10" s="710">
        <v>73</v>
      </c>
      <c r="AD10" s="710">
        <v>61</v>
      </c>
      <c r="AE10" s="711">
        <f t="shared" si="12"/>
        <v>83.561643835616437</v>
      </c>
    </row>
    <row r="11" spans="1:32" ht="18.95" customHeight="1">
      <c r="A11" s="707" t="s">
        <v>190</v>
      </c>
      <c r="B11" s="710">
        <v>270</v>
      </c>
      <c r="C11" s="710">
        <v>203</v>
      </c>
      <c r="D11" s="711">
        <f t="shared" si="0"/>
        <v>75.18518518518519</v>
      </c>
      <c r="E11" s="710">
        <v>277</v>
      </c>
      <c r="F11" s="710">
        <v>228</v>
      </c>
      <c r="G11" s="711">
        <f>F11/E11*100</f>
        <v>82.310469314079427</v>
      </c>
      <c r="H11" s="710">
        <v>322</v>
      </c>
      <c r="I11" s="710">
        <v>255</v>
      </c>
      <c r="J11" s="711">
        <f t="shared" si="10"/>
        <v>79.192546583850927</v>
      </c>
      <c r="K11" s="710">
        <v>320</v>
      </c>
      <c r="L11" s="710">
        <v>227</v>
      </c>
      <c r="M11" s="711">
        <f>L11/K11*100</f>
        <v>70.9375</v>
      </c>
      <c r="N11" s="710">
        <v>288</v>
      </c>
      <c r="O11" s="710">
        <v>240</v>
      </c>
      <c r="P11" s="711">
        <f t="shared" si="11"/>
        <v>83.333333333333343</v>
      </c>
      <c r="Q11" s="710">
        <v>176</v>
      </c>
      <c r="R11" s="710">
        <v>135</v>
      </c>
      <c r="S11" s="711">
        <f t="shared" si="14"/>
        <v>76.704545454545453</v>
      </c>
      <c r="T11" s="710">
        <v>159</v>
      </c>
      <c r="U11" s="710">
        <v>127</v>
      </c>
      <c r="V11" s="711">
        <f t="shared" si="13"/>
        <v>79.874213836477992</v>
      </c>
      <c r="W11" s="710">
        <v>124</v>
      </c>
      <c r="X11" s="710">
        <v>87</v>
      </c>
      <c r="Y11" s="711">
        <f>X11/W11*100</f>
        <v>70.161290322580655</v>
      </c>
      <c r="Z11" s="710">
        <v>65</v>
      </c>
      <c r="AA11" s="710">
        <v>49</v>
      </c>
      <c r="AB11" s="711">
        <f t="shared" si="15"/>
        <v>75.384615384615387</v>
      </c>
      <c r="AC11" s="710">
        <v>110</v>
      </c>
      <c r="AD11" s="710">
        <v>87</v>
      </c>
      <c r="AE11" s="711">
        <f t="shared" si="12"/>
        <v>79.090909090909093</v>
      </c>
    </row>
    <row r="12" spans="1:32" ht="18.95" customHeight="1">
      <c r="A12" s="707" t="s">
        <v>164</v>
      </c>
      <c r="B12" s="710">
        <v>938</v>
      </c>
      <c r="C12" s="710">
        <v>203</v>
      </c>
      <c r="D12" s="711">
        <f t="shared" si="0"/>
        <v>21.641791044776117</v>
      </c>
      <c r="E12" s="710">
        <v>82</v>
      </c>
      <c r="F12" s="710">
        <v>27</v>
      </c>
      <c r="G12" s="711">
        <f>F12/E12*100</f>
        <v>32.926829268292686</v>
      </c>
      <c r="H12" s="710">
        <v>14</v>
      </c>
      <c r="I12" s="710">
        <v>2</v>
      </c>
      <c r="J12" s="711">
        <f t="shared" si="10"/>
        <v>14.285714285714285</v>
      </c>
      <c r="K12" s="710">
        <v>0</v>
      </c>
      <c r="L12" s="710">
        <v>0</v>
      </c>
      <c r="M12" s="710">
        <v>0</v>
      </c>
      <c r="N12" s="710">
        <v>1370</v>
      </c>
      <c r="O12" s="710">
        <v>489</v>
      </c>
      <c r="P12" s="711">
        <f t="shared" si="11"/>
        <v>35.693430656934304</v>
      </c>
      <c r="Q12" s="710">
        <v>88</v>
      </c>
      <c r="R12" s="710">
        <v>39</v>
      </c>
      <c r="S12" s="711">
        <f t="shared" si="14"/>
        <v>44.31818181818182</v>
      </c>
      <c r="T12" s="710">
        <v>7</v>
      </c>
      <c r="U12" s="710">
        <v>3</v>
      </c>
      <c r="V12" s="711">
        <f t="shared" si="13"/>
        <v>42.857142857142854</v>
      </c>
      <c r="W12" s="712">
        <v>0</v>
      </c>
      <c r="X12" s="712">
        <v>0</v>
      </c>
      <c r="Y12" s="710">
        <v>0</v>
      </c>
      <c r="Z12" s="710">
        <v>758</v>
      </c>
      <c r="AA12" s="710">
        <v>337</v>
      </c>
      <c r="AB12" s="711">
        <f t="shared" si="15"/>
        <v>44.459102902374667</v>
      </c>
      <c r="AC12" s="710">
        <v>111</v>
      </c>
      <c r="AD12" s="710">
        <v>77</v>
      </c>
      <c r="AE12" s="711">
        <f t="shared" si="12"/>
        <v>69.369369369369366</v>
      </c>
    </row>
    <row r="13" spans="1:32" ht="18.95" customHeight="1">
      <c r="A13" s="707" t="s">
        <v>870</v>
      </c>
      <c r="B13" s="710">
        <v>0</v>
      </c>
      <c r="C13" s="710">
        <v>0</v>
      </c>
      <c r="D13" s="710">
        <v>0</v>
      </c>
      <c r="E13" s="710">
        <v>0</v>
      </c>
      <c r="F13" s="710">
        <v>0</v>
      </c>
      <c r="G13" s="710">
        <v>0</v>
      </c>
      <c r="H13" s="710">
        <v>0</v>
      </c>
      <c r="I13" s="710">
        <v>0</v>
      </c>
      <c r="J13" s="710">
        <v>0</v>
      </c>
      <c r="K13" s="710">
        <v>0</v>
      </c>
      <c r="L13" s="710">
        <v>0</v>
      </c>
      <c r="M13" s="710">
        <v>0</v>
      </c>
      <c r="N13" s="710">
        <v>0</v>
      </c>
      <c r="O13" s="710">
        <v>0</v>
      </c>
      <c r="P13" s="710">
        <v>0</v>
      </c>
      <c r="Q13" s="710">
        <v>4</v>
      </c>
      <c r="R13" s="710">
        <v>4</v>
      </c>
      <c r="S13" s="711">
        <f t="shared" si="14"/>
        <v>100</v>
      </c>
      <c r="T13" s="710">
        <v>5</v>
      </c>
      <c r="U13" s="710">
        <v>4</v>
      </c>
      <c r="V13" s="711">
        <f t="shared" si="13"/>
        <v>80</v>
      </c>
      <c r="W13" s="710">
        <v>0</v>
      </c>
      <c r="X13" s="710">
        <v>0</v>
      </c>
      <c r="Y13" s="710">
        <v>0</v>
      </c>
      <c r="Z13" s="710">
        <v>1</v>
      </c>
      <c r="AA13" s="710">
        <v>0</v>
      </c>
      <c r="AB13" s="711">
        <f t="shared" si="15"/>
        <v>0</v>
      </c>
      <c r="AC13" s="710">
        <v>13</v>
      </c>
      <c r="AD13" s="710">
        <v>9</v>
      </c>
      <c r="AE13" s="711">
        <f t="shared" si="12"/>
        <v>69.230769230769226</v>
      </c>
    </row>
    <row r="14" spans="1:32" ht="18.95" customHeight="1">
      <c r="A14" s="707" t="s">
        <v>58</v>
      </c>
      <c r="B14" s="710">
        <v>4959</v>
      </c>
      <c r="C14" s="710">
        <v>2832</v>
      </c>
      <c r="D14" s="711">
        <f>C14/B14*100</f>
        <v>57.108287961282514</v>
      </c>
      <c r="E14" s="710">
        <v>4368</v>
      </c>
      <c r="F14" s="710">
        <v>2658</v>
      </c>
      <c r="G14" s="711">
        <f t="shared" ref="G14:G45" si="16">F14/E14*100</f>
        <v>60.851648351648343</v>
      </c>
      <c r="H14" s="710">
        <v>5152</v>
      </c>
      <c r="I14" s="710">
        <v>3314</v>
      </c>
      <c r="J14" s="711">
        <f t="shared" ref="J14:J45" si="17">I14/H14*100</f>
        <v>64.324534161490689</v>
      </c>
      <c r="K14" s="710">
        <v>4972</v>
      </c>
      <c r="L14" s="710">
        <v>3353</v>
      </c>
      <c r="M14" s="711">
        <f t="shared" ref="M14:M45" si="18">L14/K14*100</f>
        <v>67.437650844730484</v>
      </c>
      <c r="N14" s="710">
        <v>4913</v>
      </c>
      <c r="O14" s="710">
        <v>3509</v>
      </c>
      <c r="P14" s="711">
        <f t="shared" ref="P14:P45" si="19">O14/N14*100</f>
        <v>71.422755953592514</v>
      </c>
      <c r="Q14" s="710">
        <v>5345</v>
      </c>
      <c r="R14" s="710">
        <v>3774</v>
      </c>
      <c r="S14" s="711">
        <f t="shared" si="14"/>
        <v>70.608044901777362</v>
      </c>
      <c r="T14" s="710">
        <v>4896</v>
      </c>
      <c r="U14" s="710">
        <v>3445</v>
      </c>
      <c r="V14" s="711">
        <f t="shared" si="13"/>
        <v>70.363562091503269</v>
      </c>
      <c r="W14" s="710">
        <v>5137</v>
      </c>
      <c r="X14" s="710">
        <v>3511</v>
      </c>
      <c r="Y14" s="711">
        <f t="shared" ref="Y14:Y45" si="20">X14/W14*100</f>
        <v>68.347284407241588</v>
      </c>
      <c r="Z14" s="710">
        <v>4408</v>
      </c>
      <c r="AA14" s="710">
        <v>2845</v>
      </c>
      <c r="AB14" s="711">
        <f t="shared" si="15"/>
        <v>64.541742286751358</v>
      </c>
      <c r="AC14" s="710">
        <v>5495</v>
      </c>
      <c r="AD14" s="710">
        <v>3744</v>
      </c>
      <c r="AE14" s="711">
        <f t="shared" si="12"/>
        <v>68.134667879890813</v>
      </c>
    </row>
    <row r="15" spans="1:32" ht="18.95" customHeight="1">
      <c r="A15" s="707" t="s">
        <v>168</v>
      </c>
      <c r="B15" s="710">
        <v>175</v>
      </c>
      <c r="C15" s="710">
        <v>90</v>
      </c>
      <c r="D15" s="711">
        <f>C15/B15*100</f>
        <v>51.428571428571423</v>
      </c>
      <c r="E15" s="710">
        <v>119</v>
      </c>
      <c r="F15" s="710">
        <v>66</v>
      </c>
      <c r="G15" s="711">
        <f t="shared" si="16"/>
        <v>55.462184873949582</v>
      </c>
      <c r="H15" s="710">
        <v>122</v>
      </c>
      <c r="I15" s="710">
        <v>70</v>
      </c>
      <c r="J15" s="711">
        <f t="shared" si="17"/>
        <v>57.377049180327866</v>
      </c>
      <c r="K15" s="710">
        <v>107</v>
      </c>
      <c r="L15" s="710">
        <v>57</v>
      </c>
      <c r="M15" s="711">
        <f t="shared" si="18"/>
        <v>53.271028037383175</v>
      </c>
      <c r="N15" s="710">
        <v>170</v>
      </c>
      <c r="O15" s="710">
        <v>64</v>
      </c>
      <c r="P15" s="711">
        <f t="shared" si="19"/>
        <v>37.647058823529413</v>
      </c>
      <c r="Q15" s="710">
        <v>176</v>
      </c>
      <c r="R15" s="710">
        <v>70</v>
      </c>
      <c r="S15" s="711">
        <f t="shared" si="14"/>
        <v>39.772727272727273</v>
      </c>
      <c r="T15" s="710">
        <v>134</v>
      </c>
      <c r="U15" s="710">
        <v>46</v>
      </c>
      <c r="V15" s="711">
        <f t="shared" si="13"/>
        <v>34.328358208955223</v>
      </c>
      <c r="W15" s="710">
        <v>158</v>
      </c>
      <c r="X15" s="710">
        <v>79</v>
      </c>
      <c r="Y15" s="711">
        <f t="shared" si="20"/>
        <v>50</v>
      </c>
      <c r="Z15" s="710">
        <v>319</v>
      </c>
      <c r="AA15" s="710">
        <v>194</v>
      </c>
      <c r="AB15" s="711">
        <f t="shared" si="15"/>
        <v>60.81504702194357</v>
      </c>
      <c r="AC15" s="710">
        <v>465</v>
      </c>
      <c r="AD15" s="710">
        <v>310</v>
      </c>
      <c r="AE15" s="711">
        <f t="shared" si="12"/>
        <v>66.666666666666657</v>
      </c>
    </row>
    <row r="16" spans="1:32" ht="18.95" customHeight="1">
      <c r="A16" s="713" t="s">
        <v>192</v>
      </c>
      <c r="B16" s="714">
        <v>0</v>
      </c>
      <c r="C16" s="714">
        <v>0</v>
      </c>
      <c r="D16" s="714">
        <v>0</v>
      </c>
      <c r="E16" s="714">
        <v>52</v>
      </c>
      <c r="F16" s="714">
        <v>28</v>
      </c>
      <c r="G16" s="715">
        <f t="shared" si="16"/>
        <v>53.846153846153847</v>
      </c>
      <c r="H16" s="714">
        <v>153</v>
      </c>
      <c r="I16" s="714">
        <v>113</v>
      </c>
      <c r="J16" s="715">
        <f t="shared" si="17"/>
        <v>73.856209150326805</v>
      </c>
      <c r="K16" s="714">
        <v>312</v>
      </c>
      <c r="L16" s="714">
        <v>179</v>
      </c>
      <c r="M16" s="715">
        <f t="shared" si="18"/>
        <v>57.371794871794869</v>
      </c>
      <c r="N16" s="714">
        <v>264</v>
      </c>
      <c r="O16" s="714">
        <v>180</v>
      </c>
      <c r="P16" s="715">
        <f t="shared" si="19"/>
        <v>68.181818181818173</v>
      </c>
      <c r="Q16" s="714">
        <v>305</v>
      </c>
      <c r="R16" s="714">
        <v>189</v>
      </c>
      <c r="S16" s="715">
        <f t="shared" si="14"/>
        <v>61.967213114754095</v>
      </c>
      <c r="T16" s="714">
        <v>317</v>
      </c>
      <c r="U16" s="714">
        <v>205</v>
      </c>
      <c r="V16" s="715">
        <f t="shared" si="13"/>
        <v>64.66876971608832</v>
      </c>
      <c r="W16" s="714">
        <v>352</v>
      </c>
      <c r="X16" s="714">
        <v>234</v>
      </c>
      <c r="Y16" s="715">
        <f t="shared" si="20"/>
        <v>66.477272727272734</v>
      </c>
      <c r="Z16" s="714">
        <v>320</v>
      </c>
      <c r="AA16" s="714">
        <v>199</v>
      </c>
      <c r="AB16" s="715">
        <f t="shared" si="15"/>
        <v>62.187499999999993</v>
      </c>
      <c r="AC16" s="714">
        <v>393</v>
      </c>
      <c r="AD16" s="714">
        <v>261</v>
      </c>
      <c r="AE16" s="715">
        <f t="shared" si="12"/>
        <v>66.412213740458014</v>
      </c>
    </row>
    <row r="17" spans="1:31" ht="18.95" customHeight="1">
      <c r="A17" s="707" t="s">
        <v>368</v>
      </c>
      <c r="B17" s="710">
        <v>55</v>
      </c>
      <c r="C17" s="710">
        <v>29</v>
      </c>
      <c r="D17" s="711">
        <f t="shared" ref="D17:D48" si="21">C17/B17*100</f>
        <v>52.72727272727272</v>
      </c>
      <c r="E17" s="710">
        <v>45</v>
      </c>
      <c r="F17" s="710">
        <v>23</v>
      </c>
      <c r="G17" s="711">
        <f t="shared" si="16"/>
        <v>51.111111111111107</v>
      </c>
      <c r="H17" s="710">
        <v>89</v>
      </c>
      <c r="I17" s="710">
        <v>32</v>
      </c>
      <c r="J17" s="711">
        <f t="shared" si="17"/>
        <v>35.955056179775283</v>
      </c>
      <c r="K17" s="710">
        <v>79</v>
      </c>
      <c r="L17" s="710">
        <v>28</v>
      </c>
      <c r="M17" s="711">
        <f t="shared" si="18"/>
        <v>35.443037974683541</v>
      </c>
      <c r="N17" s="710">
        <v>46</v>
      </c>
      <c r="O17" s="710">
        <v>18</v>
      </c>
      <c r="P17" s="711">
        <f t="shared" si="19"/>
        <v>39.130434782608695</v>
      </c>
      <c r="Q17" s="710">
        <v>48</v>
      </c>
      <c r="R17" s="710">
        <v>17</v>
      </c>
      <c r="S17" s="711">
        <f t="shared" si="14"/>
        <v>35.416666666666671</v>
      </c>
      <c r="T17" s="710">
        <v>33</v>
      </c>
      <c r="U17" s="710">
        <v>14</v>
      </c>
      <c r="V17" s="711">
        <f t="shared" si="13"/>
        <v>42.424242424242422</v>
      </c>
      <c r="W17" s="710">
        <v>27</v>
      </c>
      <c r="X17" s="710">
        <v>17</v>
      </c>
      <c r="Y17" s="711">
        <f t="shared" si="20"/>
        <v>62.962962962962962</v>
      </c>
      <c r="Z17" s="710">
        <v>24</v>
      </c>
      <c r="AA17" s="710">
        <v>12</v>
      </c>
      <c r="AB17" s="711">
        <f t="shared" si="15"/>
        <v>50</v>
      </c>
      <c r="AC17" s="710">
        <v>14</v>
      </c>
      <c r="AD17" s="710">
        <v>9</v>
      </c>
      <c r="AE17" s="711">
        <f t="shared" si="12"/>
        <v>64.285714285714292</v>
      </c>
    </row>
    <row r="18" spans="1:31" ht="18.95" customHeight="1">
      <c r="A18" s="707" t="s">
        <v>162</v>
      </c>
      <c r="B18" s="710">
        <v>1956</v>
      </c>
      <c r="C18" s="710">
        <v>396</v>
      </c>
      <c r="D18" s="711">
        <f t="shared" si="21"/>
        <v>20.245398773006134</v>
      </c>
      <c r="E18" s="710">
        <v>2156</v>
      </c>
      <c r="F18" s="710">
        <v>378</v>
      </c>
      <c r="G18" s="711">
        <f t="shared" si="16"/>
        <v>17.532467532467532</v>
      </c>
      <c r="H18" s="710">
        <v>2233</v>
      </c>
      <c r="I18" s="710">
        <v>330</v>
      </c>
      <c r="J18" s="711">
        <f t="shared" si="17"/>
        <v>14.77832512315271</v>
      </c>
      <c r="K18" s="710">
        <v>2387</v>
      </c>
      <c r="L18" s="710">
        <v>501</v>
      </c>
      <c r="M18" s="711">
        <f t="shared" si="18"/>
        <v>20.988688730624215</v>
      </c>
      <c r="N18" s="710">
        <v>2821</v>
      </c>
      <c r="O18" s="710">
        <v>633</v>
      </c>
      <c r="P18" s="711">
        <f t="shared" si="19"/>
        <v>22.438851471109537</v>
      </c>
      <c r="Q18" s="710">
        <v>2523</v>
      </c>
      <c r="R18" s="710">
        <v>712</v>
      </c>
      <c r="S18" s="711">
        <f t="shared" si="14"/>
        <v>28.220372572334522</v>
      </c>
      <c r="T18" s="710">
        <v>2116</v>
      </c>
      <c r="U18" s="710">
        <v>530</v>
      </c>
      <c r="V18" s="711">
        <f t="shared" si="13"/>
        <v>25.047258979206049</v>
      </c>
      <c r="W18" s="710">
        <v>3166</v>
      </c>
      <c r="X18" s="710">
        <v>774</v>
      </c>
      <c r="Y18" s="711">
        <f t="shared" si="20"/>
        <v>24.447252053063803</v>
      </c>
      <c r="Z18" s="710">
        <v>3634</v>
      </c>
      <c r="AA18" s="710">
        <v>1724</v>
      </c>
      <c r="AB18" s="711">
        <f t="shared" si="15"/>
        <v>47.440836543753441</v>
      </c>
      <c r="AC18" s="710">
        <v>4215</v>
      </c>
      <c r="AD18" s="710">
        <v>2597</v>
      </c>
      <c r="AE18" s="711">
        <f t="shared" si="12"/>
        <v>61.613285883748517</v>
      </c>
    </row>
    <row r="19" spans="1:31" ht="18.95" customHeight="1">
      <c r="A19" s="707" t="s">
        <v>169</v>
      </c>
      <c r="B19" s="710">
        <v>289</v>
      </c>
      <c r="C19" s="710">
        <v>221</v>
      </c>
      <c r="D19" s="711">
        <f t="shared" si="21"/>
        <v>76.470588235294116</v>
      </c>
      <c r="E19" s="710">
        <v>650</v>
      </c>
      <c r="F19" s="710">
        <v>502</v>
      </c>
      <c r="G19" s="711">
        <f t="shared" si="16"/>
        <v>77.230769230769241</v>
      </c>
      <c r="H19" s="710">
        <v>674</v>
      </c>
      <c r="I19" s="710">
        <v>496</v>
      </c>
      <c r="J19" s="711">
        <f t="shared" si="17"/>
        <v>73.590504451038569</v>
      </c>
      <c r="K19" s="710">
        <v>750</v>
      </c>
      <c r="L19" s="710">
        <v>564</v>
      </c>
      <c r="M19" s="711">
        <f t="shared" si="18"/>
        <v>75.2</v>
      </c>
      <c r="N19" s="710">
        <v>1006</v>
      </c>
      <c r="O19" s="710">
        <v>759</v>
      </c>
      <c r="P19" s="711">
        <f t="shared" si="19"/>
        <v>75.44731610337972</v>
      </c>
      <c r="Q19" s="710">
        <v>1121</v>
      </c>
      <c r="R19" s="710">
        <v>807</v>
      </c>
      <c r="S19" s="711">
        <f t="shared" si="14"/>
        <v>71.989295272078508</v>
      </c>
      <c r="T19" s="710">
        <v>1160</v>
      </c>
      <c r="U19" s="710">
        <v>844</v>
      </c>
      <c r="V19" s="711">
        <f t="shared" si="13"/>
        <v>72.758620689655174</v>
      </c>
      <c r="W19" s="710">
        <v>1420</v>
      </c>
      <c r="X19" s="710">
        <v>1060</v>
      </c>
      <c r="Y19" s="711">
        <f t="shared" si="20"/>
        <v>74.647887323943664</v>
      </c>
      <c r="Z19" s="710">
        <v>1660</v>
      </c>
      <c r="AA19" s="710">
        <v>1100</v>
      </c>
      <c r="AB19" s="711">
        <f t="shared" si="15"/>
        <v>66.265060240963862</v>
      </c>
      <c r="AC19" s="710">
        <v>2431</v>
      </c>
      <c r="AD19" s="710">
        <v>1469</v>
      </c>
      <c r="AE19" s="711">
        <f t="shared" si="12"/>
        <v>60.427807486631011</v>
      </c>
    </row>
    <row r="20" spans="1:31" ht="18.95" customHeight="1">
      <c r="A20" s="707" t="s">
        <v>163</v>
      </c>
      <c r="B20" s="710">
        <v>826</v>
      </c>
      <c r="C20" s="710">
        <v>376</v>
      </c>
      <c r="D20" s="711">
        <f t="shared" si="21"/>
        <v>45.520581113801448</v>
      </c>
      <c r="E20" s="710">
        <v>1540</v>
      </c>
      <c r="F20" s="710">
        <v>693</v>
      </c>
      <c r="G20" s="711">
        <f t="shared" si="16"/>
        <v>45</v>
      </c>
      <c r="H20" s="710">
        <v>1643</v>
      </c>
      <c r="I20" s="710">
        <v>879</v>
      </c>
      <c r="J20" s="711">
        <f t="shared" si="17"/>
        <v>53.499695678636641</v>
      </c>
      <c r="K20" s="710">
        <v>1466</v>
      </c>
      <c r="L20" s="710">
        <v>850</v>
      </c>
      <c r="M20" s="711">
        <f t="shared" si="18"/>
        <v>57.980900409276948</v>
      </c>
      <c r="N20" s="710">
        <v>1167</v>
      </c>
      <c r="O20" s="710">
        <v>614</v>
      </c>
      <c r="P20" s="711">
        <f t="shared" si="19"/>
        <v>52.613538988860334</v>
      </c>
      <c r="Q20" s="710">
        <v>918</v>
      </c>
      <c r="R20" s="710">
        <v>516</v>
      </c>
      <c r="S20" s="711">
        <f t="shared" si="14"/>
        <v>56.209150326797385</v>
      </c>
      <c r="T20" s="710">
        <v>456</v>
      </c>
      <c r="U20" s="710">
        <v>248</v>
      </c>
      <c r="V20" s="711">
        <f t="shared" si="13"/>
        <v>54.385964912280706</v>
      </c>
      <c r="W20" s="710">
        <v>381</v>
      </c>
      <c r="X20" s="710">
        <v>210</v>
      </c>
      <c r="Y20" s="711">
        <f t="shared" si="20"/>
        <v>55.118110236220474</v>
      </c>
      <c r="Z20" s="710">
        <v>443</v>
      </c>
      <c r="AA20" s="710">
        <v>228</v>
      </c>
      <c r="AB20" s="711">
        <f t="shared" si="15"/>
        <v>51.467268623024829</v>
      </c>
      <c r="AC20" s="710">
        <v>504</v>
      </c>
      <c r="AD20" s="710">
        <v>299</v>
      </c>
      <c r="AE20" s="711">
        <f t="shared" si="12"/>
        <v>59.325396825396822</v>
      </c>
    </row>
    <row r="21" spans="1:31" ht="18.95" customHeight="1">
      <c r="A21" s="707" t="s">
        <v>844</v>
      </c>
      <c r="B21" s="710">
        <v>78</v>
      </c>
      <c r="C21" s="710">
        <v>7</v>
      </c>
      <c r="D21" s="711">
        <f t="shared" si="21"/>
        <v>8.9743589743589745</v>
      </c>
      <c r="E21" s="710">
        <v>24</v>
      </c>
      <c r="F21" s="710">
        <v>10</v>
      </c>
      <c r="G21" s="711">
        <f t="shared" si="16"/>
        <v>41.666666666666671</v>
      </c>
      <c r="H21" s="710">
        <v>21</v>
      </c>
      <c r="I21" s="710">
        <v>6</v>
      </c>
      <c r="J21" s="711">
        <f t="shared" si="17"/>
        <v>28.571428571428569</v>
      </c>
      <c r="K21" s="710">
        <v>21</v>
      </c>
      <c r="L21" s="710">
        <v>6</v>
      </c>
      <c r="M21" s="711">
        <f t="shared" si="18"/>
        <v>28.571428571428569</v>
      </c>
      <c r="N21" s="710">
        <v>56</v>
      </c>
      <c r="O21" s="710">
        <v>20</v>
      </c>
      <c r="P21" s="711">
        <f t="shared" si="19"/>
        <v>35.714285714285715</v>
      </c>
      <c r="Q21" s="710">
        <v>33</v>
      </c>
      <c r="R21" s="710">
        <v>4</v>
      </c>
      <c r="S21" s="711">
        <f t="shared" si="14"/>
        <v>12.121212121212121</v>
      </c>
      <c r="T21" s="710">
        <v>13</v>
      </c>
      <c r="U21" s="710">
        <v>0</v>
      </c>
      <c r="V21" s="711">
        <f t="shared" si="13"/>
        <v>0</v>
      </c>
      <c r="W21" s="710">
        <v>19</v>
      </c>
      <c r="X21" s="710">
        <v>5</v>
      </c>
      <c r="Y21" s="711">
        <f t="shared" si="20"/>
        <v>26.315789473684209</v>
      </c>
      <c r="Z21" s="710">
        <v>23</v>
      </c>
      <c r="AA21" s="710">
        <v>9</v>
      </c>
      <c r="AB21" s="711">
        <f t="shared" si="15"/>
        <v>39.130434782608695</v>
      </c>
      <c r="AC21" s="710">
        <v>41</v>
      </c>
      <c r="AD21" s="710">
        <v>24</v>
      </c>
      <c r="AE21" s="711">
        <f t="shared" si="12"/>
        <v>58.536585365853654</v>
      </c>
    </row>
    <row r="22" spans="1:31" ht="18.95" customHeight="1">
      <c r="A22" s="707" t="s">
        <v>156</v>
      </c>
      <c r="B22" s="710">
        <v>288</v>
      </c>
      <c r="C22" s="710">
        <v>86</v>
      </c>
      <c r="D22" s="711">
        <f t="shared" si="21"/>
        <v>29.861111111111111</v>
      </c>
      <c r="E22" s="710">
        <v>270</v>
      </c>
      <c r="F22" s="710">
        <v>86</v>
      </c>
      <c r="G22" s="711">
        <f t="shared" si="16"/>
        <v>31.851851851851855</v>
      </c>
      <c r="H22" s="710">
        <v>272</v>
      </c>
      <c r="I22" s="710">
        <v>83</v>
      </c>
      <c r="J22" s="711">
        <f t="shared" si="17"/>
        <v>30.514705882352942</v>
      </c>
      <c r="K22" s="710">
        <v>272</v>
      </c>
      <c r="L22" s="710">
        <v>82</v>
      </c>
      <c r="M22" s="711">
        <f t="shared" si="18"/>
        <v>30.147058823529409</v>
      </c>
      <c r="N22" s="710">
        <v>310</v>
      </c>
      <c r="O22" s="710">
        <v>85</v>
      </c>
      <c r="P22" s="711">
        <f t="shared" si="19"/>
        <v>27.419354838709676</v>
      </c>
      <c r="Q22" s="710">
        <v>342</v>
      </c>
      <c r="R22" s="710">
        <v>119</v>
      </c>
      <c r="S22" s="711">
        <f t="shared" si="14"/>
        <v>34.795321637426902</v>
      </c>
      <c r="T22" s="710">
        <v>485</v>
      </c>
      <c r="U22" s="710">
        <v>159</v>
      </c>
      <c r="V22" s="711">
        <f t="shared" si="13"/>
        <v>32.783505154639172</v>
      </c>
      <c r="W22" s="710">
        <v>426</v>
      </c>
      <c r="X22" s="710">
        <v>198</v>
      </c>
      <c r="Y22" s="711">
        <f t="shared" si="20"/>
        <v>46.478873239436616</v>
      </c>
      <c r="Z22" s="710">
        <v>371</v>
      </c>
      <c r="AA22" s="710">
        <v>186</v>
      </c>
      <c r="AB22" s="711">
        <f t="shared" si="15"/>
        <v>50.134770889487868</v>
      </c>
      <c r="AC22" s="710">
        <v>463</v>
      </c>
      <c r="AD22" s="710">
        <v>270</v>
      </c>
      <c r="AE22" s="711">
        <f t="shared" si="12"/>
        <v>58.31533477321814</v>
      </c>
    </row>
    <row r="23" spans="1:31" ht="18.95" customHeight="1">
      <c r="A23" s="707" t="s">
        <v>191</v>
      </c>
      <c r="B23" s="710">
        <v>129</v>
      </c>
      <c r="C23" s="710">
        <v>32</v>
      </c>
      <c r="D23" s="711">
        <f t="shared" si="21"/>
        <v>24.806201550387598</v>
      </c>
      <c r="E23" s="710">
        <v>139</v>
      </c>
      <c r="F23" s="710">
        <v>28</v>
      </c>
      <c r="G23" s="711">
        <f t="shared" si="16"/>
        <v>20.14388489208633</v>
      </c>
      <c r="H23" s="710">
        <v>235</v>
      </c>
      <c r="I23" s="710">
        <v>46</v>
      </c>
      <c r="J23" s="711">
        <f t="shared" si="17"/>
        <v>19.574468085106382</v>
      </c>
      <c r="K23" s="710">
        <v>113</v>
      </c>
      <c r="L23" s="710">
        <v>39</v>
      </c>
      <c r="M23" s="711">
        <f t="shared" si="18"/>
        <v>34.513274336283182</v>
      </c>
      <c r="N23" s="710">
        <v>75</v>
      </c>
      <c r="O23" s="710">
        <v>38</v>
      </c>
      <c r="P23" s="711">
        <f t="shared" si="19"/>
        <v>50.666666666666671</v>
      </c>
      <c r="Q23" s="710">
        <v>113</v>
      </c>
      <c r="R23" s="710">
        <v>69</v>
      </c>
      <c r="S23" s="711">
        <f t="shared" si="14"/>
        <v>61.06194690265486</v>
      </c>
      <c r="T23" s="710">
        <v>135</v>
      </c>
      <c r="U23" s="710">
        <v>80</v>
      </c>
      <c r="V23" s="711">
        <f t="shared" si="13"/>
        <v>59.259259259259252</v>
      </c>
      <c r="W23" s="710">
        <v>98</v>
      </c>
      <c r="X23" s="710">
        <v>45</v>
      </c>
      <c r="Y23" s="711">
        <f t="shared" si="20"/>
        <v>45.91836734693878</v>
      </c>
      <c r="Z23" s="710">
        <v>146</v>
      </c>
      <c r="AA23" s="710">
        <v>103</v>
      </c>
      <c r="AB23" s="711">
        <f t="shared" si="15"/>
        <v>70.547945205479451</v>
      </c>
      <c r="AC23" s="710">
        <v>265</v>
      </c>
      <c r="AD23" s="710">
        <v>152</v>
      </c>
      <c r="AE23" s="711">
        <f t="shared" si="12"/>
        <v>57.358490566037737</v>
      </c>
    </row>
    <row r="24" spans="1:31" ht="18.95" customHeight="1">
      <c r="A24" s="707" t="s">
        <v>846</v>
      </c>
      <c r="B24" s="710">
        <v>20</v>
      </c>
      <c r="C24" s="710">
        <v>19</v>
      </c>
      <c r="D24" s="711">
        <f t="shared" si="21"/>
        <v>95</v>
      </c>
      <c r="E24" s="710">
        <v>22</v>
      </c>
      <c r="F24" s="710">
        <v>14</v>
      </c>
      <c r="G24" s="711">
        <f t="shared" si="16"/>
        <v>63.636363636363633</v>
      </c>
      <c r="H24" s="710">
        <v>32</v>
      </c>
      <c r="I24" s="710">
        <v>19</v>
      </c>
      <c r="J24" s="711">
        <f t="shared" si="17"/>
        <v>59.375</v>
      </c>
      <c r="K24" s="710">
        <v>5</v>
      </c>
      <c r="L24" s="710">
        <v>5</v>
      </c>
      <c r="M24" s="711">
        <f t="shared" si="18"/>
        <v>100</v>
      </c>
      <c r="N24" s="710">
        <v>11</v>
      </c>
      <c r="O24" s="710">
        <v>10</v>
      </c>
      <c r="P24" s="711">
        <f t="shared" si="19"/>
        <v>90.909090909090907</v>
      </c>
      <c r="Q24" s="710">
        <v>17</v>
      </c>
      <c r="R24" s="710">
        <v>13</v>
      </c>
      <c r="S24" s="711">
        <f t="shared" si="14"/>
        <v>76.470588235294116</v>
      </c>
      <c r="T24" s="710">
        <v>18</v>
      </c>
      <c r="U24" s="710">
        <v>12</v>
      </c>
      <c r="V24" s="711">
        <f t="shared" si="13"/>
        <v>66.666666666666657</v>
      </c>
      <c r="W24" s="710">
        <v>5</v>
      </c>
      <c r="X24" s="710">
        <v>4</v>
      </c>
      <c r="Y24" s="711">
        <f t="shared" si="20"/>
        <v>80</v>
      </c>
      <c r="Z24" s="710">
        <v>14</v>
      </c>
      <c r="AA24" s="710">
        <v>13</v>
      </c>
      <c r="AB24" s="711">
        <f t="shared" si="15"/>
        <v>92.857142857142861</v>
      </c>
      <c r="AC24" s="710">
        <v>7</v>
      </c>
      <c r="AD24" s="710">
        <v>4</v>
      </c>
      <c r="AE24" s="711">
        <f t="shared" si="12"/>
        <v>57.142857142857139</v>
      </c>
    </row>
    <row r="25" spans="1:31" ht="18.95" customHeight="1">
      <c r="A25" s="707" t="s">
        <v>60</v>
      </c>
      <c r="B25" s="710">
        <v>1166</v>
      </c>
      <c r="C25" s="710">
        <v>486</v>
      </c>
      <c r="D25" s="711">
        <f t="shared" si="21"/>
        <v>41.680960548885075</v>
      </c>
      <c r="E25" s="710">
        <v>933</v>
      </c>
      <c r="F25" s="710">
        <v>444</v>
      </c>
      <c r="G25" s="711">
        <f t="shared" si="16"/>
        <v>47.588424437299039</v>
      </c>
      <c r="H25" s="710">
        <v>769</v>
      </c>
      <c r="I25" s="710">
        <v>416</v>
      </c>
      <c r="J25" s="711">
        <f t="shared" si="17"/>
        <v>54.096228868660603</v>
      </c>
      <c r="K25" s="710">
        <v>932</v>
      </c>
      <c r="L25" s="710">
        <v>321</v>
      </c>
      <c r="M25" s="711">
        <f t="shared" si="18"/>
        <v>34.442060085836914</v>
      </c>
      <c r="N25" s="710">
        <v>553</v>
      </c>
      <c r="O25" s="710">
        <v>327</v>
      </c>
      <c r="P25" s="711">
        <f t="shared" si="19"/>
        <v>59.132007233273058</v>
      </c>
      <c r="Q25" s="710">
        <v>581</v>
      </c>
      <c r="R25" s="710">
        <v>303</v>
      </c>
      <c r="S25" s="711">
        <f t="shared" si="14"/>
        <v>52.151462994836486</v>
      </c>
      <c r="T25" s="710">
        <v>570</v>
      </c>
      <c r="U25" s="710">
        <v>296</v>
      </c>
      <c r="V25" s="711">
        <f t="shared" si="13"/>
        <v>51.929824561403507</v>
      </c>
      <c r="W25" s="710">
        <v>643</v>
      </c>
      <c r="X25" s="710">
        <v>239</v>
      </c>
      <c r="Y25" s="711">
        <f t="shared" si="20"/>
        <v>37.169517884914463</v>
      </c>
      <c r="Z25" s="710">
        <v>523</v>
      </c>
      <c r="AA25" s="710">
        <v>302</v>
      </c>
      <c r="AB25" s="711">
        <f t="shared" si="15"/>
        <v>57.743785850860419</v>
      </c>
      <c r="AC25" s="710">
        <v>407</v>
      </c>
      <c r="AD25" s="710">
        <v>231</v>
      </c>
      <c r="AE25" s="711">
        <f t="shared" si="12"/>
        <v>56.756756756756758</v>
      </c>
    </row>
    <row r="26" spans="1:31" ht="18.95" customHeight="1">
      <c r="A26" s="707" t="s">
        <v>172</v>
      </c>
      <c r="B26" s="710">
        <v>24</v>
      </c>
      <c r="C26" s="710">
        <v>17</v>
      </c>
      <c r="D26" s="711">
        <f t="shared" si="21"/>
        <v>70.833333333333343</v>
      </c>
      <c r="E26" s="710">
        <v>44</v>
      </c>
      <c r="F26" s="710">
        <v>33</v>
      </c>
      <c r="G26" s="711">
        <f t="shared" si="16"/>
        <v>75</v>
      </c>
      <c r="H26" s="710">
        <v>56</v>
      </c>
      <c r="I26" s="710">
        <v>47</v>
      </c>
      <c r="J26" s="711">
        <f t="shared" si="17"/>
        <v>83.928571428571431</v>
      </c>
      <c r="K26" s="710">
        <v>40</v>
      </c>
      <c r="L26" s="710">
        <v>30</v>
      </c>
      <c r="M26" s="711">
        <f t="shared" si="18"/>
        <v>75</v>
      </c>
      <c r="N26" s="710">
        <v>12</v>
      </c>
      <c r="O26" s="710">
        <v>2</v>
      </c>
      <c r="P26" s="711">
        <f t="shared" si="19"/>
        <v>16.666666666666664</v>
      </c>
      <c r="Q26" s="710">
        <v>58</v>
      </c>
      <c r="R26" s="710">
        <v>42</v>
      </c>
      <c r="S26" s="711">
        <f t="shared" si="14"/>
        <v>72.41379310344827</v>
      </c>
      <c r="T26" s="710">
        <v>26</v>
      </c>
      <c r="U26" s="710">
        <v>18</v>
      </c>
      <c r="V26" s="711">
        <f t="shared" si="13"/>
        <v>69.230769230769226</v>
      </c>
      <c r="W26" s="710">
        <v>53</v>
      </c>
      <c r="X26" s="710">
        <v>13</v>
      </c>
      <c r="Y26" s="711">
        <f t="shared" si="20"/>
        <v>24.528301886792452</v>
      </c>
      <c r="Z26" s="710">
        <v>35</v>
      </c>
      <c r="AA26" s="710">
        <v>24</v>
      </c>
      <c r="AB26" s="711">
        <f t="shared" si="15"/>
        <v>68.571428571428569</v>
      </c>
      <c r="AC26" s="710">
        <v>23</v>
      </c>
      <c r="AD26" s="710">
        <v>13</v>
      </c>
      <c r="AE26" s="711">
        <f t="shared" si="12"/>
        <v>56.521739130434781</v>
      </c>
    </row>
    <row r="27" spans="1:31" ht="18.95" customHeight="1">
      <c r="A27" s="707" t="s">
        <v>153</v>
      </c>
      <c r="B27" s="710">
        <v>45</v>
      </c>
      <c r="C27" s="710">
        <v>15</v>
      </c>
      <c r="D27" s="711">
        <f t="shared" si="21"/>
        <v>33.333333333333329</v>
      </c>
      <c r="E27" s="710">
        <v>37</v>
      </c>
      <c r="F27" s="710">
        <v>5</v>
      </c>
      <c r="G27" s="711">
        <f t="shared" si="16"/>
        <v>13.513513513513514</v>
      </c>
      <c r="H27" s="710">
        <v>81</v>
      </c>
      <c r="I27" s="710">
        <v>11</v>
      </c>
      <c r="J27" s="711">
        <f t="shared" si="17"/>
        <v>13.580246913580247</v>
      </c>
      <c r="K27" s="710">
        <v>97</v>
      </c>
      <c r="L27" s="710">
        <v>25</v>
      </c>
      <c r="M27" s="711">
        <f t="shared" si="18"/>
        <v>25.773195876288657</v>
      </c>
      <c r="N27" s="710">
        <v>106</v>
      </c>
      <c r="O27" s="710">
        <v>35</v>
      </c>
      <c r="P27" s="711">
        <f t="shared" si="19"/>
        <v>33.018867924528301</v>
      </c>
      <c r="Q27" s="710">
        <v>115</v>
      </c>
      <c r="R27" s="710">
        <v>27</v>
      </c>
      <c r="S27" s="711">
        <f t="shared" si="14"/>
        <v>23.478260869565219</v>
      </c>
      <c r="T27" s="710">
        <v>77</v>
      </c>
      <c r="U27" s="710">
        <v>18</v>
      </c>
      <c r="V27" s="711">
        <f t="shared" si="13"/>
        <v>23.376623376623375</v>
      </c>
      <c r="W27" s="710">
        <v>62</v>
      </c>
      <c r="X27" s="710">
        <v>18</v>
      </c>
      <c r="Y27" s="711">
        <f t="shared" si="20"/>
        <v>29.032258064516132</v>
      </c>
      <c r="Z27" s="710">
        <v>35</v>
      </c>
      <c r="AA27" s="710">
        <v>16</v>
      </c>
      <c r="AB27" s="711">
        <f t="shared" si="15"/>
        <v>45.714285714285715</v>
      </c>
      <c r="AC27" s="710">
        <v>39</v>
      </c>
      <c r="AD27" s="710">
        <v>21</v>
      </c>
      <c r="AE27" s="711">
        <f t="shared" si="12"/>
        <v>53.846153846153847</v>
      </c>
    </row>
    <row r="28" spans="1:31" ht="18.95" customHeight="1">
      <c r="A28" s="707" t="s">
        <v>370</v>
      </c>
      <c r="B28" s="710">
        <v>9</v>
      </c>
      <c r="C28" s="710">
        <v>1</v>
      </c>
      <c r="D28" s="711">
        <f t="shared" si="21"/>
        <v>11.111111111111111</v>
      </c>
      <c r="E28" s="710">
        <v>12</v>
      </c>
      <c r="F28" s="710">
        <v>7</v>
      </c>
      <c r="G28" s="711">
        <f t="shared" si="16"/>
        <v>58.333333333333336</v>
      </c>
      <c r="H28" s="710">
        <v>3</v>
      </c>
      <c r="I28" s="710">
        <v>0</v>
      </c>
      <c r="J28" s="711">
        <f t="shared" si="17"/>
        <v>0</v>
      </c>
      <c r="K28" s="710">
        <v>9</v>
      </c>
      <c r="L28" s="710">
        <v>3</v>
      </c>
      <c r="M28" s="711">
        <f t="shared" si="18"/>
        <v>33.333333333333329</v>
      </c>
      <c r="N28" s="710">
        <v>20</v>
      </c>
      <c r="O28" s="710">
        <v>8</v>
      </c>
      <c r="P28" s="711">
        <f t="shared" si="19"/>
        <v>40</v>
      </c>
      <c r="Q28" s="710">
        <v>5</v>
      </c>
      <c r="R28" s="710">
        <v>2</v>
      </c>
      <c r="S28" s="711">
        <f t="shared" si="14"/>
        <v>40</v>
      </c>
      <c r="T28" s="710">
        <v>21</v>
      </c>
      <c r="U28" s="710">
        <v>5</v>
      </c>
      <c r="V28" s="711">
        <f t="shared" si="13"/>
        <v>23.809523809523807</v>
      </c>
      <c r="W28" s="710">
        <v>18</v>
      </c>
      <c r="X28" s="710">
        <v>5</v>
      </c>
      <c r="Y28" s="711">
        <f t="shared" si="20"/>
        <v>27.777777777777779</v>
      </c>
      <c r="Z28" s="710">
        <v>20</v>
      </c>
      <c r="AA28" s="710">
        <v>4</v>
      </c>
      <c r="AB28" s="711">
        <f t="shared" si="15"/>
        <v>20</v>
      </c>
      <c r="AC28" s="710">
        <v>15</v>
      </c>
      <c r="AD28" s="710">
        <v>8</v>
      </c>
      <c r="AE28" s="711">
        <f t="shared" si="12"/>
        <v>53.333333333333336</v>
      </c>
    </row>
    <row r="29" spans="1:31" ht="18.95" customHeight="1">
      <c r="A29" s="707" t="s">
        <v>160</v>
      </c>
      <c r="B29" s="710">
        <v>469</v>
      </c>
      <c r="C29" s="710">
        <v>264</v>
      </c>
      <c r="D29" s="711">
        <f t="shared" si="21"/>
        <v>56.289978678038381</v>
      </c>
      <c r="E29" s="710">
        <v>378</v>
      </c>
      <c r="F29" s="710">
        <v>200</v>
      </c>
      <c r="G29" s="711">
        <f t="shared" si="16"/>
        <v>52.910052910052904</v>
      </c>
      <c r="H29" s="710">
        <v>474</v>
      </c>
      <c r="I29" s="710">
        <v>219</v>
      </c>
      <c r="J29" s="711">
        <f t="shared" si="17"/>
        <v>46.202531645569621</v>
      </c>
      <c r="K29" s="710">
        <v>448</v>
      </c>
      <c r="L29" s="710">
        <v>173</v>
      </c>
      <c r="M29" s="711">
        <f t="shared" si="18"/>
        <v>38.616071428571431</v>
      </c>
      <c r="N29" s="710">
        <v>409</v>
      </c>
      <c r="O29" s="710">
        <v>182</v>
      </c>
      <c r="P29" s="711">
        <f t="shared" si="19"/>
        <v>44.498777506112468</v>
      </c>
      <c r="Q29" s="710">
        <v>417</v>
      </c>
      <c r="R29" s="710">
        <v>155</v>
      </c>
      <c r="S29" s="711">
        <f t="shared" si="14"/>
        <v>37.170263788968825</v>
      </c>
      <c r="T29" s="710">
        <v>390</v>
      </c>
      <c r="U29" s="710">
        <v>150</v>
      </c>
      <c r="V29" s="711">
        <f t="shared" si="13"/>
        <v>38.461538461538467</v>
      </c>
      <c r="W29" s="710">
        <v>297</v>
      </c>
      <c r="X29" s="710">
        <v>137</v>
      </c>
      <c r="Y29" s="711">
        <f t="shared" si="20"/>
        <v>46.127946127946132</v>
      </c>
      <c r="Z29" s="710">
        <v>283</v>
      </c>
      <c r="AA29" s="710">
        <v>125</v>
      </c>
      <c r="AB29" s="711">
        <f t="shared" si="15"/>
        <v>44.169611307420489</v>
      </c>
      <c r="AC29" s="710">
        <v>290</v>
      </c>
      <c r="AD29" s="710">
        <v>152</v>
      </c>
      <c r="AE29" s="711">
        <f t="shared" si="12"/>
        <v>52.413793103448278</v>
      </c>
    </row>
    <row r="30" spans="1:31" ht="18.95" customHeight="1">
      <c r="A30" s="707" t="s">
        <v>194</v>
      </c>
      <c r="B30" s="710">
        <v>62</v>
      </c>
      <c r="C30" s="710">
        <v>16</v>
      </c>
      <c r="D30" s="711">
        <f t="shared" si="21"/>
        <v>25.806451612903224</v>
      </c>
      <c r="E30" s="710">
        <v>110</v>
      </c>
      <c r="F30" s="710">
        <v>43</v>
      </c>
      <c r="G30" s="711">
        <f t="shared" si="16"/>
        <v>39.090909090909093</v>
      </c>
      <c r="H30" s="710">
        <v>230</v>
      </c>
      <c r="I30" s="710">
        <v>83</v>
      </c>
      <c r="J30" s="711">
        <f t="shared" si="17"/>
        <v>36.086956521739133</v>
      </c>
      <c r="K30" s="710">
        <v>197</v>
      </c>
      <c r="L30" s="710">
        <v>68</v>
      </c>
      <c r="M30" s="711">
        <f t="shared" si="18"/>
        <v>34.517766497461928</v>
      </c>
      <c r="N30" s="710">
        <v>151</v>
      </c>
      <c r="O30" s="710">
        <v>65</v>
      </c>
      <c r="P30" s="711">
        <f t="shared" si="19"/>
        <v>43.046357615894038</v>
      </c>
      <c r="Q30" s="710">
        <v>165</v>
      </c>
      <c r="R30" s="710">
        <v>59</v>
      </c>
      <c r="S30" s="711">
        <f t="shared" si="14"/>
        <v>35.757575757575758</v>
      </c>
      <c r="T30" s="710">
        <v>148</v>
      </c>
      <c r="U30" s="710">
        <v>106</v>
      </c>
      <c r="V30" s="711">
        <f t="shared" si="13"/>
        <v>71.621621621621628</v>
      </c>
      <c r="W30" s="710">
        <v>5</v>
      </c>
      <c r="X30" s="710">
        <v>4</v>
      </c>
      <c r="Y30" s="711">
        <f t="shared" si="20"/>
        <v>80</v>
      </c>
      <c r="Z30" s="710">
        <v>0</v>
      </c>
      <c r="AA30" s="710">
        <v>0</v>
      </c>
      <c r="AB30" s="710">
        <v>0</v>
      </c>
      <c r="AC30" s="710">
        <v>2</v>
      </c>
      <c r="AD30" s="710">
        <v>1</v>
      </c>
      <c r="AE30" s="711">
        <f t="shared" si="12"/>
        <v>50</v>
      </c>
    </row>
    <row r="31" spans="1:31" ht="18.95" customHeight="1">
      <c r="A31" s="707" t="s">
        <v>158</v>
      </c>
      <c r="B31" s="710">
        <v>166</v>
      </c>
      <c r="C31" s="710">
        <v>43</v>
      </c>
      <c r="D31" s="711">
        <f t="shared" si="21"/>
        <v>25.903614457831324</v>
      </c>
      <c r="E31" s="710">
        <v>267</v>
      </c>
      <c r="F31" s="710">
        <v>39</v>
      </c>
      <c r="G31" s="711">
        <f t="shared" si="16"/>
        <v>14.606741573033707</v>
      </c>
      <c r="H31" s="710">
        <v>244</v>
      </c>
      <c r="I31" s="710">
        <v>73</v>
      </c>
      <c r="J31" s="711">
        <f t="shared" si="17"/>
        <v>29.918032786885245</v>
      </c>
      <c r="K31" s="710">
        <v>278</v>
      </c>
      <c r="L31" s="710">
        <v>85</v>
      </c>
      <c r="M31" s="711">
        <f t="shared" si="18"/>
        <v>30.575539568345324</v>
      </c>
      <c r="N31" s="710">
        <v>226</v>
      </c>
      <c r="O31" s="710">
        <v>91</v>
      </c>
      <c r="P31" s="711">
        <f t="shared" si="19"/>
        <v>40.26548672566372</v>
      </c>
      <c r="Q31" s="710">
        <v>248</v>
      </c>
      <c r="R31" s="710">
        <v>119</v>
      </c>
      <c r="S31" s="711">
        <f t="shared" si="14"/>
        <v>47.983870967741936</v>
      </c>
      <c r="T31" s="710">
        <v>178</v>
      </c>
      <c r="U31" s="710">
        <v>98</v>
      </c>
      <c r="V31" s="711">
        <f t="shared" si="13"/>
        <v>55.056179775280903</v>
      </c>
      <c r="W31" s="710">
        <v>209</v>
      </c>
      <c r="X31" s="710">
        <v>82</v>
      </c>
      <c r="Y31" s="711">
        <f t="shared" si="20"/>
        <v>39.23444976076555</v>
      </c>
      <c r="Z31" s="710">
        <v>217</v>
      </c>
      <c r="AA31" s="710">
        <v>62</v>
      </c>
      <c r="AB31" s="711">
        <f t="shared" ref="AB31:AB63" si="22">AA31/Z31*100</f>
        <v>28.571428571428569</v>
      </c>
      <c r="AC31" s="710">
        <v>219</v>
      </c>
      <c r="AD31" s="710">
        <v>102</v>
      </c>
      <c r="AE31" s="711">
        <f t="shared" si="12"/>
        <v>46.575342465753423</v>
      </c>
    </row>
    <row r="32" spans="1:31" ht="18.95" customHeight="1">
      <c r="A32" s="707" t="s">
        <v>193</v>
      </c>
      <c r="B32" s="710">
        <v>41</v>
      </c>
      <c r="C32" s="710">
        <v>20</v>
      </c>
      <c r="D32" s="711">
        <f t="shared" si="21"/>
        <v>48.780487804878049</v>
      </c>
      <c r="E32" s="710">
        <v>50</v>
      </c>
      <c r="F32" s="710">
        <v>30</v>
      </c>
      <c r="G32" s="711">
        <f t="shared" si="16"/>
        <v>60</v>
      </c>
      <c r="H32" s="710">
        <v>59</v>
      </c>
      <c r="I32" s="710">
        <v>36</v>
      </c>
      <c r="J32" s="711">
        <f t="shared" si="17"/>
        <v>61.016949152542374</v>
      </c>
      <c r="K32" s="710">
        <v>39</v>
      </c>
      <c r="L32" s="710">
        <v>25</v>
      </c>
      <c r="M32" s="711">
        <f t="shared" si="18"/>
        <v>64.102564102564102</v>
      </c>
      <c r="N32" s="710">
        <v>43</v>
      </c>
      <c r="O32" s="710">
        <v>35</v>
      </c>
      <c r="P32" s="711">
        <f t="shared" si="19"/>
        <v>81.395348837209298</v>
      </c>
      <c r="Q32" s="710">
        <v>41</v>
      </c>
      <c r="R32" s="710">
        <v>26</v>
      </c>
      <c r="S32" s="711">
        <f t="shared" si="14"/>
        <v>63.414634146341463</v>
      </c>
      <c r="T32" s="710">
        <v>50</v>
      </c>
      <c r="U32" s="710">
        <v>27</v>
      </c>
      <c r="V32" s="711">
        <f t="shared" si="13"/>
        <v>54</v>
      </c>
      <c r="W32" s="710">
        <v>41</v>
      </c>
      <c r="X32" s="710">
        <v>25</v>
      </c>
      <c r="Y32" s="711">
        <f t="shared" si="20"/>
        <v>60.975609756097562</v>
      </c>
      <c r="Z32" s="710">
        <v>34</v>
      </c>
      <c r="AA32" s="710">
        <v>20</v>
      </c>
      <c r="AB32" s="711">
        <f t="shared" si="22"/>
        <v>58.82352941176471</v>
      </c>
      <c r="AC32" s="710">
        <v>50</v>
      </c>
      <c r="AD32" s="710">
        <v>21</v>
      </c>
      <c r="AE32" s="711">
        <f t="shared" si="12"/>
        <v>42</v>
      </c>
    </row>
    <row r="33" spans="1:31" ht="18.95" customHeight="1">
      <c r="A33" s="707" t="s">
        <v>148</v>
      </c>
      <c r="B33" s="710">
        <v>3076</v>
      </c>
      <c r="C33" s="710">
        <v>790</v>
      </c>
      <c r="D33" s="711">
        <f t="shared" si="21"/>
        <v>25.682704811443436</v>
      </c>
      <c r="E33" s="710">
        <v>3047</v>
      </c>
      <c r="F33" s="710">
        <v>869</v>
      </c>
      <c r="G33" s="711">
        <f t="shared" si="16"/>
        <v>28.51985559566787</v>
      </c>
      <c r="H33" s="710">
        <v>3473</v>
      </c>
      <c r="I33" s="710">
        <v>1020</v>
      </c>
      <c r="J33" s="711">
        <f t="shared" si="17"/>
        <v>29.369421249640084</v>
      </c>
      <c r="K33" s="710">
        <v>3918</v>
      </c>
      <c r="L33" s="710">
        <v>1127</v>
      </c>
      <c r="M33" s="711">
        <f t="shared" si="18"/>
        <v>28.764675855028077</v>
      </c>
      <c r="N33" s="710">
        <v>4203</v>
      </c>
      <c r="O33" s="710">
        <v>1465</v>
      </c>
      <c r="P33" s="711">
        <f t="shared" si="19"/>
        <v>34.856055198667619</v>
      </c>
      <c r="Q33" s="710">
        <v>3918</v>
      </c>
      <c r="R33" s="710">
        <v>1388</v>
      </c>
      <c r="S33" s="711">
        <f t="shared" si="14"/>
        <v>35.426237876467589</v>
      </c>
      <c r="T33" s="710">
        <v>3997</v>
      </c>
      <c r="U33" s="710">
        <v>1469</v>
      </c>
      <c r="V33" s="711">
        <f t="shared" si="13"/>
        <v>36.752564423317494</v>
      </c>
      <c r="W33" s="710">
        <v>4600</v>
      </c>
      <c r="X33" s="710">
        <v>1843</v>
      </c>
      <c r="Y33" s="711">
        <f t="shared" si="20"/>
        <v>40.065217391304344</v>
      </c>
      <c r="Z33" s="710">
        <v>4795</v>
      </c>
      <c r="AA33" s="710">
        <v>2056</v>
      </c>
      <c r="AB33" s="711">
        <f t="shared" si="22"/>
        <v>42.877997914494266</v>
      </c>
      <c r="AC33" s="710">
        <v>5461</v>
      </c>
      <c r="AD33" s="710">
        <v>2291</v>
      </c>
      <c r="AE33" s="711">
        <f t="shared" si="12"/>
        <v>41.952023438930595</v>
      </c>
    </row>
    <row r="34" spans="1:31" ht="18.95" customHeight="1">
      <c r="A34" s="707" t="s">
        <v>161</v>
      </c>
      <c r="B34" s="710">
        <v>4639</v>
      </c>
      <c r="C34" s="710">
        <v>1276</v>
      </c>
      <c r="D34" s="711">
        <f t="shared" si="21"/>
        <v>27.505928001724513</v>
      </c>
      <c r="E34" s="710">
        <v>3769</v>
      </c>
      <c r="F34" s="710">
        <v>1049</v>
      </c>
      <c r="G34" s="711">
        <f t="shared" si="16"/>
        <v>27.832316264261074</v>
      </c>
      <c r="H34" s="710">
        <v>4469</v>
      </c>
      <c r="I34" s="710">
        <v>1389</v>
      </c>
      <c r="J34" s="711">
        <f t="shared" si="17"/>
        <v>31.080778697695234</v>
      </c>
      <c r="K34" s="710">
        <v>3928</v>
      </c>
      <c r="L34" s="710">
        <v>1161</v>
      </c>
      <c r="M34" s="711">
        <f t="shared" si="18"/>
        <v>29.557026476578415</v>
      </c>
      <c r="N34" s="710">
        <v>3284</v>
      </c>
      <c r="O34" s="710">
        <v>1038</v>
      </c>
      <c r="P34" s="711">
        <f t="shared" si="19"/>
        <v>31.60779537149817</v>
      </c>
      <c r="Q34" s="710">
        <v>2877</v>
      </c>
      <c r="R34" s="710">
        <v>1131</v>
      </c>
      <c r="S34" s="711">
        <f t="shared" si="14"/>
        <v>39.311783107403549</v>
      </c>
      <c r="T34" s="710">
        <v>2873</v>
      </c>
      <c r="U34" s="710">
        <v>1037</v>
      </c>
      <c r="V34" s="711">
        <f t="shared" si="13"/>
        <v>36.094674556213022</v>
      </c>
      <c r="W34" s="710">
        <v>3257</v>
      </c>
      <c r="X34" s="710">
        <v>1040</v>
      </c>
      <c r="Y34" s="711">
        <f t="shared" si="20"/>
        <v>31.931225053730429</v>
      </c>
      <c r="Z34" s="710">
        <v>3103</v>
      </c>
      <c r="AA34" s="710">
        <v>1127</v>
      </c>
      <c r="AB34" s="711">
        <f t="shared" si="22"/>
        <v>36.319690621978729</v>
      </c>
      <c r="AC34" s="710">
        <v>3085</v>
      </c>
      <c r="AD34" s="710">
        <v>1293</v>
      </c>
      <c r="AE34" s="711">
        <f t="shared" si="12"/>
        <v>41.912479740680716</v>
      </c>
    </row>
    <row r="35" spans="1:31" ht="18.75" customHeight="1">
      <c r="A35" s="707" t="s">
        <v>152</v>
      </c>
      <c r="B35" s="710">
        <v>287</v>
      </c>
      <c r="C35" s="710">
        <v>78</v>
      </c>
      <c r="D35" s="711">
        <f t="shared" si="21"/>
        <v>27.177700348432055</v>
      </c>
      <c r="E35" s="710">
        <v>329</v>
      </c>
      <c r="F35" s="710">
        <v>101</v>
      </c>
      <c r="G35" s="711">
        <f t="shared" si="16"/>
        <v>30.69908814589666</v>
      </c>
      <c r="H35" s="710">
        <v>239</v>
      </c>
      <c r="I35" s="710">
        <v>69</v>
      </c>
      <c r="J35" s="711">
        <f t="shared" si="17"/>
        <v>28.870292887029287</v>
      </c>
      <c r="K35" s="710">
        <v>178</v>
      </c>
      <c r="L35" s="710">
        <v>74</v>
      </c>
      <c r="M35" s="711">
        <f t="shared" si="18"/>
        <v>41.573033707865171</v>
      </c>
      <c r="N35" s="710">
        <v>169</v>
      </c>
      <c r="O35" s="710">
        <v>63</v>
      </c>
      <c r="P35" s="711">
        <f t="shared" si="19"/>
        <v>37.278106508875744</v>
      </c>
      <c r="Q35" s="710">
        <v>339</v>
      </c>
      <c r="R35" s="710">
        <v>133</v>
      </c>
      <c r="S35" s="711">
        <f t="shared" si="14"/>
        <v>39.233038348082594</v>
      </c>
      <c r="T35" s="710">
        <v>225</v>
      </c>
      <c r="U35" s="710">
        <v>62</v>
      </c>
      <c r="V35" s="711">
        <f t="shared" si="13"/>
        <v>27.555555555555557</v>
      </c>
      <c r="W35" s="710">
        <v>237</v>
      </c>
      <c r="X35" s="710">
        <v>83</v>
      </c>
      <c r="Y35" s="711">
        <f t="shared" si="20"/>
        <v>35.021097046413502</v>
      </c>
      <c r="Z35" s="710">
        <v>233</v>
      </c>
      <c r="AA35" s="710">
        <v>95</v>
      </c>
      <c r="AB35" s="711">
        <f t="shared" si="22"/>
        <v>40.772532188841204</v>
      </c>
      <c r="AC35" s="710">
        <v>215</v>
      </c>
      <c r="AD35" s="710">
        <v>90</v>
      </c>
      <c r="AE35" s="711">
        <f t="shared" si="12"/>
        <v>41.860465116279073</v>
      </c>
    </row>
    <row r="36" spans="1:31" ht="18.95" customHeight="1">
      <c r="A36" s="707" t="s">
        <v>165</v>
      </c>
      <c r="B36" s="710">
        <v>102</v>
      </c>
      <c r="C36" s="710">
        <v>84</v>
      </c>
      <c r="D36" s="711">
        <f t="shared" si="21"/>
        <v>82.35294117647058</v>
      </c>
      <c r="E36" s="710">
        <v>1748</v>
      </c>
      <c r="F36" s="710">
        <v>494</v>
      </c>
      <c r="G36" s="711">
        <f t="shared" si="16"/>
        <v>28.260869565217391</v>
      </c>
      <c r="H36" s="710">
        <v>3093</v>
      </c>
      <c r="I36" s="710">
        <v>1525</v>
      </c>
      <c r="J36" s="711">
        <f t="shared" si="17"/>
        <v>49.304881991593923</v>
      </c>
      <c r="K36" s="710">
        <v>1290</v>
      </c>
      <c r="L36" s="710">
        <v>716</v>
      </c>
      <c r="M36" s="711">
        <f t="shared" si="18"/>
        <v>55.503875968992247</v>
      </c>
      <c r="N36" s="710">
        <v>111</v>
      </c>
      <c r="O36" s="710">
        <v>96</v>
      </c>
      <c r="P36" s="711">
        <f t="shared" si="19"/>
        <v>86.486486486486484</v>
      </c>
      <c r="Q36" s="710">
        <v>1886</v>
      </c>
      <c r="R36" s="710">
        <v>631</v>
      </c>
      <c r="S36" s="711">
        <f t="shared" si="14"/>
        <v>33.457051961823964</v>
      </c>
      <c r="T36" s="710">
        <v>3309</v>
      </c>
      <c r="U36" s="710">
        <v>1828</v>
      </c>
      <c r="V36" s="711">
        <f t="shared" si="13"/>
        <v>55.243275914173459</v>
      </c>
      <c r="W36" s="710">
        <v>914</v>
      </c>
      <c r="X36" s="710">
        <v>759</v>
      </c>
      <c r="Y36" s="711">
        <f t="shared" si="20"/>
        <v>83.041575492341352</v>
      </c>
      <c r="Z36" s="710">
        <v>92</v>
      </c>
      <c r="AA36" s="710">
        <v>69</v>
      </c>
      <c r="AB36" s="711">
        <f t="shared" si="22"/>
        <v>75</v>
      </c>
      <c r="AC36" s="710">
        <v>2518</v>
      </c>
      <c r="AD36" s="710">
        <v>975</v>
      </c>
      <c r="AE36" s="711">
        <f t="shared" si="12"/>
        <v>38.721207307386813</v>
      </c>
    </row>
    <row r="37" spans="1:31" ht="18.95" customHeight="1">
      <c r="A37" s="707" t="s">
        <v>159</v>
      </c>
      <c r="B37" s="710">
        <v>1183</v>
      </c>
      <c r="C37" s="710">
        <v>316</v>
      </c>
      <c r="D37" s="711">
        <f t="shared" si="21"/>
        <v>26.711749788672869</v>
      </c>
      <c r="E37" s="710">
        <v>1103</v>
      </c>
      <c r="F37" s="710">
        <v>225</v>
      </c>
      <c r="G37" s="711">
        <f t="shared" si="16"/>
        <v>20.398912058023573</v>
      </c>
      <c r="H37" s="710">
        <v>1309</v>
      </c>
      <c r="I37" s="710">
        <v>283</v>
      </c>
      <c r="J37" s="711">
        <f t="shared" si="17"/>
        <v>21.619556913674561</v>
      </c>
      <c r="K37" s="710">
        <v>2404</v>
      </c>
      <c r="L37" s="710">
        <v>443</v>
      </c>
      <c r="M37" s="711">
        <f t="shared" si="18"/>
        <v>18.427620632279535</v>
      </c>
      <c r="N37" s="710">
        <v>1977</v>
      </c>
      <c r="O37" s="710">
        <v>545</v>
      </c>
      <c r="P37" s="711">
        <f t="shared" si="19"/>
        <v>27.567020738492666</v>
      </c>
      <c r="Q37" s="710">
        <v>2507</v>
      </c>
      <c r="R37" s="710">
        <v>518</v>
      </c>
      <c r="S37" s="711">
        <f t="shared" si="14"/>
        <v>20.66214599122457</v>
      </c>
      <c r="T37" s="710">
        <v>3159</v>
      </c>
      <c r="U37" s="710">
        <v>753</v>
      </c>
      <c r="V37" s="711">
        <f t="shared" si="13"/>
        <v>23.836657169990502</v>
      </c>
      <c r="W37" s="710">
        <v>4772</v>
      </c>
      <c r="X37" s="710">
        <v>1028</v>
      </c>
      <c r="Y37" s="711">
        <f t="shared" si="20"/>
        <v>21.54233025984912</v>
      </c>
      <c r="Z37" s="710">
        <v>3818</v>
      </c>
      <c r="AA37" s="710">
        <v>1761</v>
      </c>
      <c r="AB37" s="711">
        <f t="shared" si="22"/>
        <v>46.123624934520691</v>
      </c>
      <c r="AC37" s="710">
        <v>2951</v>
      </c>
      <c r="AD37" s="710">
        <v>1140</v>
      </c>
      <c r="AE37" s="711">
        <f t="shared" si="12"/>
        <v>38.630972551677395</v>
      </c>
    </row>
    <row r="38" spans="1:31" ht="18.95" customHeight="1">
      <c r="A38" s="707" t="s">
        <v>147</v>
      </c>
      <c r="B38" s="710">
        <v>1710</v>
      </c>
      <c r="C38" s="710">
        <v>1295</v>
      </c>
      <c r="D38" s="711">
        <f t="shared" si="21"/>
        <v>75.730994152046776</v>
      </c>
      <c r="E38" s="710">
        <v>1690</v>
      </c>
      <c r="F38" s="710">
        <v>1514</v>
      </c>
      <c r="G38" s="711">
        <f t="shared" si="16"/>
        <v>89.585798816568058</v>
      </c>
      <c r="H38" s="710">
        <v>1173</v>
      </c>
      <c r="I38" s="710">
        <v>1074</v>
      </c>
      <c r="J38" s="711">
        <f t="shared" si="17"/>
        <v>91.56010230179028</v>
      </c>
      <c r="K38" s="710">
        <v>1584</v>
      </c>
      <c r="L38" s="710">
        <v>1287</v>
      </c>
      <c r="M38" s="711">
        <f t="shared" si="18"/>
        <v>81.25</v>
      </c>
      <c r="N38" s="710">
        <v>1559</v>
      </c>
      <c r="O38" s="710">
        <v>731</v>
      </c>
      <c r="P38" s="711">
        <f t="shared" si="19"/>
        <v>46.889031430404103</v>
      </c>
      <c r="Q38" s="710">
        <v>4276</v>
      </c>
      <c r="R38" s="710">
        <v>662</v>
      </c>
      <c r="S38" s="711">
        <f t="shared" si="14"/>
        <v>15.481758652946679</v>
      </c>
      <c r="T38" s="710">
        <v>6666</v>
      </c>
      <c r="U38" s="710">
        <v>568</v>
      </c>
      <c r="V38" s="711">
        <f t="shared" si="13"/>
        <v>8.5208520852085208</v>
      </c>
      <c r="W38" s="710">
        <v>2969</v>
      </c>
      <c r="X38" s="710">
        <v>977</v>
      </c>
      <c r="Y38" s="711">
        <f t="shared" si="20"/>
        <v>32.906702593465816</v>
      </c>
      <c r="Z38" s="710">
        <v>1859</v>
      </c>
      <c r="AA38" s="710">
        <v>744</v>
      </c>
      <c r="AB38" s="711">
        <f t="shared" si="22"/>
        <v>40.021516944593863</v>
      </c>
      <c r="AC38" s="710">
        <v>1633</v>
      </c>
      <c r="AD38" s="710">
        <v>627</v>
      </c>
      <c r="AE38" s="711">
        <f t="shared" ref="AE38:AE63" si="23">AD38/AC38*100</f>
        <v>38.395590936925906</v>
      </c>
    </row>
    <row r="39" spans="1:31" ht="18.95" customHeight="1">
      <c r="A39" s="707" t="s">
        <v>47</v>
      </c>
      <c r="B39" s="710">
        <v>70153</v>
      </c>
      <c r="C39" s="710">
        <v>15287</v>
      </c>
      <c r="D39" s="711">
        <f t="shared" si="21"/>
        <v>21.790942653913589</v>
      </c>
      <c r="E39" s="710">
        <v>65074</v>
      </c>
      <c r="F39" s="710">
        <v>13608</v>
      </c>
      <c r="G39" s="711">
        <f t="shared" si="16"/>
        <v>20.911577588591449</v>
      </c>
      <c r="H39" s="710">
        <v>73392</v>
      </c>
      <c r="I39" s="710">
        <v>15759</v>
      </c>
      <c r="J39" s="711">
        <f t="shared" si="17"/>
        <v>21.472367560497059</v>
      </c>
      <c r="K39" s="710">
        <v>89858</v>
      </c>
      <c r="L39" s="710">
        <v>18647</v>
      </c>
      <c r="M39" s="711">
        <f t="shared" si="18"/>
        <v>20.751630350107948</v>
      </c>
      <c r="N39" s="710">
        <v>96685</v>
      </c>
      <c r="O39" s="710">
        <v>19766</v>
      </c>
      <c r="P39" s="711">
        <f t="shared" si="19"/>
        <v>20.44370895175053</v>
      </c>
      <c r="Q39" s="710">
        <v>95888</v>
      </c>
      <c r="R39" s="710">
        <v>17662</v>
      </c>
      <c r="S39" s="711">
        <f t="shared" si="14"/>
        <v>18.419405973635907</v>
      </c>
      <c r="T39" s="710">
        <v>83474</v>
      </c>
      <c r="U39" s="710">
        <v>15192</v>
      </c>
      <c r="V39" s="711">
        <f t="shared" ref="V39:V65" si="24">U39/T39*100</f>
        <v>18.199678941945997</v>
      </c>
      <c r="W39" s="710">
        <v>69755</v>
      </c>
      <c r="X39" s="710">
        <v>13698</v>
      </c>
      <c r="Y39" s="711">
        <f t="shared" si="20"/>
        <v>19.637301985520754</v>
      </c>
      <c r="Z39" s="710">
        <v>80676</v>
      </c>
      <c r="AA39" s="710">
        <v>27193</v>
      </c>
      <c r="AB39" s="711">
        <f t="shared" si="22"/>
        <v>33.706430660915267</v>
      </c>
      <c r="AC39" s="710">
        <v>102839</v>
      </c>
      <c r="AD39" s="710">
        <v>39388</v>
      </c>
      <c r="AE39" s="711">
        <f t="shared" si="23"/>
        <v>38.300644697050728</v>
      </c>
    </row>
    <row r="40" spans="1:31" ht="18.95" customHeight="1">
      <c r="A40" s="707" t="s">
        <v>157</v>
      </c>
      <c r="B40" s="710">
        <v>809</v>
      </c>
      <c r="C40" s="710">
        <v>299</v>
      </c>
      <c r="D40" s="711">
        <f t="shared" si="21"/>
        <v>36.959208899876387</v>
      </c>
      <c r="E40" s="710">
        <v>860</v>
      </c>
      <c r="F40" s="710">
        <v>321</v>
      </c>
      <c r="G40" s="711">
        <f t="shared" si="16"/>
        <v>37.325581395348841</v>
      </c>
      <c r="H40" s="710">
        <v>954</v>
      </c>
      <c r="I40" s="710">
        <v>262</v>
      </c>
      <c r="J40" s="711">
        <f t="shared" si="17"/>
        <v>27.463312368972748</v>
      </c>
      <c r="K40" s="710">
        <v>967</v>
      </c>
      <c r="L40" s="710">
        <v>278</v>
      </c>
      <c r="M40" s="711">
        <f t="shared" si="18"/>
        <v>28.748707342295759</v>
      </c>
      <c r="N40" s="710">
        <v>877</v>
      </c>
      <c r="O40" s="710">
        <v>369</v>
      </c>
      <c r="P40" s="711">
        <f t="shared" si="19"/>
        <v>42.075256556442419</v>
      </c>
      <c r="Q40" s="710">
        <v>917</v>
      </c>
      <c r="R40" s="710">
        <v>410</v>
      </c>
      <c r="S40" s="711">
        <f t="shared" ref="S40:S62" si="25">R40/Q40*100</f>
        <v>44.711014176663035</v>
      </c>
      <c r="T40" s="710">
        <v>666</v>
      </c>
      <c r="U40" s="710">
        <v>267</v>
      </c>
      <c r="V40" s="711">
        <f t="shared" si="24"/>
        <v>40.090090090090094</v>
      </c>
      <c r="W40" s="710">
        <v>915</v>
      </c>
      <c r="X40" s="710">
        <v>399</v>
      </c>
      <c r="Y40" s="711">
        <f t="shared" si="20"/>
        <v>43.606557377049185</v>
      </c>
      <c r="Z40" s="710">
        <v>781</v>
      </c>
      <c r="AA40" s="710">
        <v>350</v>
      </c>
      <c r="AB40" s="711">
        <f t="shared" si="22"/>
        <v>44.814340588988479</v>
      </c>
      <c r="AC40" s="710">
        <v>1105</v>
      </c>
      <c r="AD40" s="710">
        <v>410</v>
      </c>
      <c r="AE40" s="711">
        <f t="shared" si="23"/>
        <v>37.104072398190048</v>
      </c>
    </row>
    <row r="41" spans="1:31" ht="18.95" customHeight="1">
      <c r="A41" s="707" t="s">
        <v>170</v>
      </c>
      <c r="B41" s="710">
        <v>48</v>
      </c>
      <c r="C41" s="710">
        <v>28</v>
      </c>
      <c r="D41" s="711">
        <f t="shared" si="21"/>
        <v>58.333333333333336</v>
      </c>
      <c r="E41" s="710">
        <v>182</v>
      </c>
      <c r="F41" s="710">
        <v>37</v>
      </c>
      <c r="G41" s="711">
        <f t="shared" si="16"/>
        <v>20.329670329670328</v>
      </c>
      <c r="H41" s="710">
        <v>241</v>
      </c>
      <c r="I41" s="710">
        <v>53</v>
      </c>
      <c r="J41" s="711">
        <f t="shared" si="17"/>
        <v>21.991701244813278</v>
      </c>
      <c r="K41" s="710">
        <v>204</v>
      </c>
      <c r="L41" s="710">
        <v>96</v>
      </c>
      <c r="M41" s="711">
        <f t="shared" si="18"/>
        <v>47.058823529411761</v>
      </c>
      <c r="N41" s="710">
        <v>91</v>
      </c>
      <c r="O41" s="710">
        <v>37</v>
      </c>
      <c r="P41" s="711">
        <f t="shared" si="19"/>
        <v>40.659340659340657</v>
      </c>
      <c r="Q41" s="710">
        <v>90</v>
      </c>
      <c r="R41" s="710">
        <v>33</v>
      </c>
      <c r="S41" s="711">
        <f t="shared" si="25"/>
        <v>36.666666666666664</v>
      </c>
      <c r="T41" s="710">
        <v>96</v>
      </c>
      <c r="U41" s="710">
        <v>46</v>
      </c>
      <c r="V41" s="711">
        <f t="shared" si="24"/>
        <v>47.916666666666671</v>
      </c>
      <c r="W41" s="710">
        <v>66</v>
      </c>
      <c r="X41" s="710">
        <v>29</v>
      </c>
      <c r="Y41" s="711">
        <f t="shared" si="20"/>
        <v>43.939393939393938</v>
      </c>
      <c r="Z41" s="710">
        <v>76</v>
      </c>
      <c r="AA41" s="710">
        <v>51</v>
      </c>
      <c r="AB41" s="711">
        <f t="shared" si="22"/>
        <v>67.10526315789474</v>
      </c>
      <c r="AC41" s="710">
        <v>78</v>
      </c>
      <c r="AD41" s="710">
        <v>27</v>
      </c>
      <c r="AE41" s="711">
        <f t="shared" si="23"/>
        <v>34.615384615384613</v>
      </c>
    </row>
    <row r="42" spans="1:31" ht="18.95" customHeight="1">
      <c r="A42" s="707" t="s">
        <v>146</v>
      </c>
      <c r="B42" s="710">
        <v>1448</v>
      </c>
      <c r="C42" s="710">
        <v>409</v>
      </c>
      <c r="D42" s="711">
        <f t="shared" si="21"/>
        <v>28.245856353591158</v>
      </c>
      <c r="E42" s="710">
        <v>1364</v>
      </c>
      <c r="F42" s="710">
        <v>518</v>
      </c>
      <c r="G42" s="711">
        <f t="shared" si="16"/>
        <v>37.976539589442815</v>
      </c>
      <c r="H42" s="710">
        <v>1147</v>
      </c>
      <c r="I42" s="710">
        <v>448</v>
      </c>
      <c r="J42" s="711">
        <f t="shared" si="17"/>
        <v>39.058413251961639</v>
      </c>
      <c r="K42" s="710">
        <v>1574</v>
      </c>
      <c r="L42" s="710">
        <v>687</v>
      </c>
      <c r="M42" s="711">
        <f t="shared" si="18"/>
        <v>43.64675984752224</v>
      </c>
      <c r="N42" s="710">
        <v>3563</v>
      </c>
      <c r="O42" s="710">
        <v>1955</v>
      </c>
      <c r="P42" s="711">
        <f t="shared" si="19"/>
        <v>54.869492001122644</v>
      </c>
      <c r="Q42" s="710">
        <v>1580</v>
      </c>
      <c r="R42" s="710">
        <v>882</v>
      </c>
      <c r="S42" s="711">
        <f t="shared" si="25"/>
        <v>55.822784810126578</v>
      </c>
      <c r="T42" s="710">
        <v>1418</v>
      </c>
      <c r="U42" s="710">
        <v>619</v>
      </c>
      <c r="V42" s="711">
        <f t="shared" si="24"/>
        <v>43.653032440056414</v>
      </c>
      <c r="W42" s="710">
        <v>1107</v>
      </c>
      <c r="X42" s="710">
        <v>376</v>
      </c>
      <c r="Y42" s="711">
        <f t="shared" si="20"/>
        <v>33.965672990063233</v>
      </c>
      <c r="Z42" s="710">
        <v>920</v>
      </c>
      <c r="AA42" s="710">
        <v>307</v>
      </c>
      <c r="AB42" s="711">
        <f t="shared" si="22"/>
        <v>33.369565217391305</v>
      </c>
      <c r="AC42" s="710">
        <v>1141</v>
      </c>
      <c r="AD42" s="710">
        <v>358</v>
      </c>
      <c r="AE42" s="711">
        <f t="shared" si="23"/>
        <v>31.375985977212974</v>
      </c>
    </row>
    <row r="43" spans="1:31" ht="18.95" customHeight="1">
      <c r="A43" s="707" t="s">
        <v>59</v>
      </c>
      <c r="B43" s="710">
        <v>2568</v>
      </c>
      <c r="C43" s="710">
        <v>739</v>
      </c>
      <c r="D43" s="711">
        <f t="shared" si="21"/>
        <v>28.77725856697819</v>
      </c>
      <c r="E43" s="710">
        <v>2428</v>
      </c>
      <c r="F43" s="710">
        <v>731</v>
      </c>
      <c r="G43" s="711">
        <f t="shared" si="16"/>
        <v>30.10708401976936</v>
      </c>
      <c r="H43" s="710">
        <v>2777</v>
      </c>
      <c r="I43" s="710">
        <v>763</v>
      </c>
      <c r="J43" s="711">
        <f t="shared" si="17"/>
        <v>27.475693194094347</v>
      </c>
      <c r="K43" s="710">
        <v>3216</v>
      </c>
      <c r="L43" s="710">
        <v>835</v>
      </c>
      <c r="M43" s="711">
        <f t="shared" si="18"/>
        <v>25.963930348258707</v>
      </c>
      <c r="N43" s="710">
        <v>3586</v>
      </c>
      <c r="O43" s="710">
        <v>895</v>
      </c>
      <c r="P43" s="711">
        <f t="shared" si="19"/>
        <v>24.958170663692137</v>
      </c>
      <c r="Q43" s="710">
        <v>3648</v>
      </c>
      <c r="R43" s="710">
        <v>959</v>
      </c>
      <c r="S43" s="711">
        <f t="shared" si="25"/>
        <v>26.288377192982455</v>
      </c>
      <c r="T43" s="710">
        <v>3056</v>
      </c>
      <c r="U43" s="710">
        <v>846</v>
      </c>
      <c r="V43" s="711">
        <f t="shared" si="24"/>
        <v>27.683246073298427</v>
      </c>
      <c r="W43" s="710">
        <v>2845</v>
      </c>
      <c r="X43" s="710">
        <v>746</v>
      </c>
      <c r="Y43" s="711">
        <f t="shared" si="20"/>
        <v>26.221441124780316</v>
      </c>
      <c r="Z43" s="710">
        <v>2614</v>
      </c>
      <c r="AA43" s="710">
        <v>769</v>
      </c>
      <c r="AB43" s="711">
        <f t="shared" si="22"/>
        <v>29.418515684774292</v>
      </c>
      <c r="AC43" s="710">
        <v>2690</v>
      </c>
      <c r="AD43" s="710">
        <v>837</v>
      </c>
      <c r="AE43" s="711">
        <f t="shared" si="23"/>
        <v>31.115241635687735</v>
      </c>
    </row>
    <row r="44" spans="1:31" ht="18.95" customHeight="1">
      <c r="A44" s="707" t="s">
        <v>142</v>
      </c>
      <c r="B44" s="710">
        <v>1217</v>
      </c>
      <c r="C44" s="710">
        <v>229</v>
      </c>
      <c r="D44" s="711">
        <f t="shared" si="21"/>
        <v>18.816762530813474</v>
      </c>
      <c r="E44" s="710">
        <v>1047</v>
      </c>
      <c r="F44" s="710">
        <v>293</v>
      </c>
      <c r="G44" s="711">
        <f t="shared" si="16"/>
        <v>27.9847182425979</v>
      </c>
      <c r="H44" s="710">
        <v>1030</v>
      </c>
      <c r="I44" s="710">
        <v>289</v>
      </c>
      <c r="J44" s="711">
        <f t="shared" si="17"/>
        <v>28.058252427184467</v>
      </c>
      <c r="K44" s="710">
        <v>1108</v>
      </c>
      <c r="L44" s="710">
        <v>319</v>
      </c>
      <c r="M44" s="711">
        <f t="shared" si="18"/>
        <v>28.790613718411549</v>
      </c>
      <c r="N44" s="710">
        <v>1152</v>
      </c>
      <c r="O44" s="710">
        <v>308</v>
      </c>
      <c r="P44" s="711">
        <f t="shared" si="19"/>
        <v>26.736111111111111</v>
      </c>
      <c r="Q44" s="710">
        <v>767</v>
      </c>
      <c r="R44" s="710">
        <v>260</v>
      </c>
      <c r="S44" s="711">
        <f t="shared" si="25"/>
        <v>33.898305084745758</v>
      </c>
      <c r="T44" s="710">
        <v>894</v>
      </c>
      <c r="U44" s="710">
        <v>259</v>
      </c>
      <c r="V44" s="711">
        <f t="shared" si="24"/>
        <v>28.970917225950782</v>
      </c>
      <c r="W44" s="710">
        <v>605</v>
      </c>
      <c r="X44" s="710">
        <v>182</v>
      </c>
      <c r="Y44" s="711">
        <f t="shared" si="20"/>
        <v>30.082644628099175</v>
      </c>
      <c r="Z44" s="710">
        <v>530</v>
      </c>
      <c r="AA44" s="710">
        <v>185</v>
      </c>
      <c r="AB44" s="711">
        <f t="shared" si="22"/>
        <v>34.905660377358487</v>
      </c>
      <c r="AC44" s="710">
        <v>644</v>
      </c>
      <c r="AD44" s="710">
        <v>197</v>
      </c>
      <c r="AE44" s="711">
        <f t="shared" si="23"/>
        <v>30.590062111801242</v>
      </c>
    </row>
    <row r="45" spans="1:31" ht="18.95" customHeight="1">
      <c r="A45" s="707" t="s">
        <v>367</v>
      </c>
      <c r="B45" s="710">
        <v>205</v>
      </c>
      <c r="C45" s="710">
        <v>28</v>
      </c>
      <c r="D45" s="711">
        <f t="shared" si="21"/>
        <v>13.658536585365855</v>
      </c>
      <c r="E45" s="710">
        <v>123</v>
      </c>
      <c r="F45" s="710">
        <v>20</v>
      </c>
      <c r="G45" s="711">
        <f t="shared" si="16"/>
        <v>16.260162601626014</v>
      </c>
      <c r="H45" s="710">
        <v>71</v>
      </c>
      <c r="I45" s="710">
        <v>8</v>
      </c>
      <c r="J45" s="711">
        <f t="shared" si="17"/>
        <v>11.267605633802818</v>
      </c>
      <c r="K45" s="710">
        <v>54</v>
      </c>
      <c r="L45" s="710">
        <v>13</v>
      </c>
      <c r="M45" s="711">
        <f t="shared" si="18"/>
        <v>24.074074074074073</v>
      </c>
      <c r="N45" s="710">
        <v>29</v>
      </c>
      <c r="O45" s="710">
        <v>8</v>
      </c>
      <c r="P45" s="711">
        <f t="shared" si="19"/>
        <v>27.586206896551722</v>
      </c>
      <c r="Q45" s="710">
        <v>31</v>
      </c>
      <c r="R45" s="710">
        <v>14</v>
      </c>
      <c r="S45" s="711">
        <f t="shared" si="25"/>
        <v>45.161290322580641</v>
      </c>
      <c r="T45" s="710">
        <v>30</v>
      </c>
      <c r="U45" s="710">
        <v>4</v>
      </c>
      <c r="V45" s="711">
        <f t="shared" si="24"/>
        <v>13.333333333333334</v>
      </c>
      <c r="W45" s="710">
        <v>24</v>
      </c>
      <c r="X45" s="710">
        <v>6</v>
      </c>
      <c r="Y45" s="711">
        <f t="shared" si="20"/>
        <v>25</v>
      </c>
      <c r="Z45" s="710">
        <v>19</v>
      </c>
      <c r="AA45" s="710">
        <v>9</v>
      </c>
      <c r="AB45" s="711">
        <f t="shared" si="22"/>
        <v>47.368421052631575</v>
      </c>
      <c r="AC45" s="710">
        <v>24</v>
      </c>
      <c r="AD45" s="710">
        <v>7</v>
      </c>
      <c r="AE45" s="711">
        <f t="shared" si="23"/>
        <v>29.166666666666668</v>
      </c>
    </row>
    <row r="46" spans="1:31" ht="18.95" customHeight="1">
      <c r="A46" s="707" t="s">
        <v>166</v>
      </c>
      <c r="B46" s="710">
        <v>203</v>
      </c>
      <c r="C46" s="712">
        <v>57</v>
      </c>
      <c r="D46" s="711">
        <f t="shared" si="21"/>
        <v>28.078817733990146</v>
      </c>
      <c r="E46" s="710">
        <v>198</v>
      </c>
      <c r="F46" s="712">
        <v>63</v>
      </c>
      <c r="G46" s="711">
        <f t="shared" ref="G46:G64" si="26">F46/E46*100</f>
        <v>31.818181818181817</v>
      </c>
      <c r="H46" s="710">
        <v>249</v>
      </c>
      <c r="I46" s="712">
        <v>61</v>
      </c>
      <c r="J46" s="711">
        <f t="shared" ref="J46:J64" si="27">I46/H46*100</f>
        <v>24.497991967871485</v>
      </c>
      <c r="K46" s="710">
        <v>296</v>
      </c>
      <c r="L46" s="712">
        <v>60</v>
      </c>
      <c r="M46" s="711">
        <f t="shared" ref="M46:M62" si="28">L46/K46*100</f>
        <v>20.27027027027027</v>
      </c>
      <c r="N46" s="710">
        <v>338</v>
      </c>
      <c r="O46" s="712">
        <v>90</v>
      </c>
      <c r="P46" s="711">
        <f t="shared" ref="P46:P62" si="29">O46/N46*100</f>
        <v>26.627218934911244</v>
      </c>
      <c r="Q46" s="710">
        <v>305</v>
      </c>
      <c r="R46" s="712">
        <v>89</v>
      </c>
      <c r="S46" s="711">
        <f t="shared" si="25"/>
        <v>29.180327868852459</v>
      </c>
      <c r="T46" s="710">
        <v>344</v>
      </c>
      <c r="U46" s="710">
        <v>116</v>
      </c>
      <c r="V46" s="711">
        <f t="shared" si="24"/>
        <v>33.720930232558139</v>
      </c>
      <c r="W46" s="710">
        <v>367</v>
      </c>
      <c r="X46" s="710">
        <v>126</v>
      </c>
      <c r="Y46" s="711">
        <f t="shared" ref="Y46:Y65" si="30">X46/W46*100</f>
        <v>34.332425068119896</v>
      </c>
      <c r="Z46" s="710">
        <v>345</v>
      </c>
      <c r="AA46" s="710">
        <v>90</v>
      </c>
      <c r="AB46" s="711">
        <f t="shared" si="22"/>
        <v>26.086956521739129</v>
      </c>
      <c r="AC46" s="710">
        <v>339</v>
      </c>
      <c r="AD46" s="710">
        <v>98</v>
      </c>
      <c r="AE46" s="711">
        <f t="shared" si="23"/>
        <v>28.908554572271388</v>
      </c>
    </row>
    <row r="47" spans="1:31" ht="18.95" customHeight="1">
      <c r="A47" s="707" t="s">
        <v>154</v>
      </c>
      <c r="B47" s="710">
        <v>211</v>
      </c>
      <c r="C47" s="710">
        <v>49</v>
      </c>
      <c r="D47" s="711">
        <f t="shared" si="21"/>
        <v>23.222748815165879</v>
      </c>
      <c r="E47" s="710">
        <v>199</v>
      </c>
      <c r="F47" s="710">
        <v>39</v>
      </c>
      <c r="G47" s="711">
        <f t="shared" si="26"/>
        <v>19.597989949748744</v>
      </c>
      <c r="H47" s="710">
        <v>254</v>
      </c>
      <c r="I47" s="710">
        <v>58</v>
      </c>
      <c r="J47" s="711">
        <f t="shared" si="27"/>
        <v>22.834645669291341</v>
      </c>
      <c r="K47" s="710">
        <v>211</v>
      </c>
      <c r="L47" s="710">
        <v>64</v>
      </c>
      <c r="M47" s="711">
        <f t="shared" si="28"/>
        <v>30.33175355450237</v>
      </c>
      <c r="N47" s="710">
        <v>213</v>
      </c>
      <c r="O47" s="710">
        <v>53</v>
      </c>
      <c r="P47" s="711">
        <f t="shared" si="29"/>
        <v>24.88262910798122</v>
      </c>
      <c r="Q47" s="710">
        <v>184</v>
      </c>
      <c r="R47" s="710">
        <v>60</v>
      </c>
      <c r="S47" s="711">
        <f t="shared" si="25"/>
        <v>32.608695652173914</v>
      </c>
      <c r="T47" s="710">
        <v>222</v>
      </c>
      <c r="U47" s="710">
        <v>51</v>
      </c>
      <c r="V47" s="711">
        <f t="shared" si="24"/>
        <v>22.972972972972975</v>
      </c>
      <c r="W47" s="710">
        <v>260</v>
      </c>
      <c r="X47" s="710">
        <v>57</v>
      </c>
      <c r="Y47" s="711">
        <f t="shared" si="30"/>
        <v>21.923076923076923</v>
      </c>
      <c r="Z47" s="710">
        <v>216</v>
      </c>
      <c r="AA47" s="710">
        <v>49</v>
      </c>
      <c r="AB47" s="711">
        <f t="shared" si="22"/>
        <v>22.685185185185187</v>
      </c>
      <c r="AC47" s="710">
        <v>180</v>
      </c>
      <c r="AD47" s="710">
        <v>52</v>
      </c>
      <c r="AE47" s="711">
        <f t="shared" si="23"/>
        <v>28.888888888888886</v>
      </c>
    </row>
    <row r="48" spans="1:31" ht="18.95" customHeight="1">
      <c r="A48" s="707" t="s">
        <v>151</v>
      </c>
      <c r="B48" s="710">
        <v>28</v>
      </c>
      <c r="C48" s="710">
        <v>7</v>
      </c>
      <c r="D48" s="711">
        <f t="shared" si="21"/>
        <v>25</v>
      </c>
      <c r="E48" s="710">
        <v>81</v>
      </c>
      <c r="F48" s="710">
        <v>24</v>
      </c>
      <c r="G48" s="711">
        <f t="shared" si="26"/>
        <v>29.629629629629626</v>
      </c>
      <c r="H48" s="710">
        <v>125</v>
      </c>
      <c r="I48" s="710">
        <v>35</v>
      </c>
      <c r="J48" s="711">
        <f t="shared" si="27"/>
        <v>28.000000000000004</v>
      </c>
      <c r="K48" s="710">
        <v>126</v>
      </c>
      <c r="L48" s="710">
        <v>29</v>
      </c>
      <c r="M48" s="711">
        <f t="shared" si="28"/>
        <v>23.015873015873016</v>
      </c>
      <c r="N48" s="710">
        <v>158</v>
      </c>
      <c r="O48" s="710">
        <v>37</v>
      </c>
      <c r="P48" s="711">
        <f t="shared" si="29"/>
        <v>23.417721518987342</v>
      </c>
      <c r="Q48" s="710">
        <v>115</v>
      </c>
      <c r="R48" s="710">
        <v>17</v>
      </c>
      <c r="S48" s="711">
        <f t="shared" si="25"/>
        <v>14.782608695652174</v>
      </c>
      <c r="T48" s="710">
        <v>129</v>
      </c>
      <c r="U48" s="710">
        <v>26</v>
      </c>
      <c r="V48" s="711">
        <f t="shared" si="24"/>
        <v>20.155038759689923</v>
      </c>
      <c r="W48" s="710">
        <v>81</v>
      </c>
      <c r="X48" s="710">
        <v>19</v>
      </c>
      <c r="Y48" s="711">
        <f t="shared" si="30"/>
        <v>23.456790123456788</v>
      </c>
      <c r="Z48" s="710">
        <v>147</v>
      </c>
      <c r="AA48" s="710">
        <v>40</v>
      </c>
      <c r="AB48" s="711">
        <f t="shared" si="22"/>
        <v>27.210884353741498</v>
      </c>
      <c r="AC48" s="710">
        <v>159</v>
      </c>
      <c r="AD48" s="710">
        <v>45</v>
      </c>
      <c r="AE48" s="711">
        <f t="shared" si="23"/>
        <v>28.30188679245283</v>
      </c>
    </row>
    <row r="49" spans="1:31" ht="18.95" customHeight="1">
      <c r="A49" s="707" t="s">
        <v>144</v>
      </c>
      <c r="B49" s="710">
        <v>2360</v>
      </c>
      <c r="C49" s="710">
        <v>824</v>
      </c>
      <c r="D49" s="711">
        <f t="shared" ref="D49:D65" si="31">C49/B49*100</f>
        <v>34.915254237288131</v>
      </c>
      <c r="E49" s="710">
        <v>2488</v>
      </c>
      <c r="F49" s="710">
        <v>753</v>
      </c>
      <c r="G49" s="711">
        <f t="shared" si="26"/>
        <v>30.265273311897108</v>
      </c>
      <c r="H49" s="710">
        <v>1660</v>
      </c>
      <c r="I49" s="710">
        <v>793</v>
      </c>
      <c r="J49" s="711">
        <f t="shared" si="27"/>
        <v>47.771084337349393</v>
      </c>
      <c r="K49" s="710">
        <v>1494</v>
      </c>
      <c r="L49" s="710">
        <v>561</v>
      </c>
      <c r="M49" s="711">
        <f t="shared" si="28"/>
        <v>37.550200803212853</v>
      </c>
      <c r="N49" s="710">
        <v>1139</v>
      </c>
      <c r="O49" s="710">
        <v>499</v>
      </c>
      <c r="P49" s="711">
        <f t="shared" si="29"/>
        <v>43.810359964881471</v>
      </c>
      <c r="Q49" s="710">
        <v>1079</v>
      </c>
      <c r="R49" s="710">
        <v>372</v>
      </c>
      <c r="S49" s="711">
        <f t="shared" si="25"/>
        <v>34.476367006487493</v>
      </c>
      <c r="T49" s="710">
        <v>1107</v>
      </c>
      <c r="U49" s="710">
        <v>453</v>
      </c>
      <c r="V49" s="711">
        <f t="shared" si="24"/>
        <v>40.921409214092144</v>
      </c>
      <c r="W49" s="710">
        <v>1309</v>
      </c>
      <c r="X49" s="710">
        <v>377</v>
      </c>
      <c r="Y49" s="711">
        <f t="shared" si="30"/>
        <v>28.800611153552332</v>
      </c>
      <c r="Z49" s="710">
        <v>998</v>
      </c>
      <c r="AA49" s="710">
        <v>348</v>
      </c>
      <c r="AB49" s="711">
        <f t="shared" si="22"/>
        <v>34.869739478957918</v>
      </c>
      <c r="AC49" s="710">
        <v>1369</v>
      </c>
      <c r="AD49" s="710">
        <v>385</v>
      </c>
      <c r="AE49" s="711">
        <f t="shared" si="23"/>
        <v>28.122717311906502</v>
      </c>
    </row>
    <row r="50" spans="1:31" ht="18.95" customHeight="1">
      <c r="A50" s="707" t="s">
        <v>171</v>
      </c>
      <c r="B50" s="710">
        <v>1500</v>
      </c>
      <c r="C50" s="710">
        <v>573</v>
      </c>
      <c r="D50" s="711">
        <f t="shared" si="31"/>
        <v>38.200000000000003</v>
      </c>
      <c r="E50" s="710">
        <v>1232</v>
      </c>
      <c r="F50" s="710">
        <v>493</v>
      </c>
      <c r="G50" s="711">
        <f t="shared" si="26"/>
        <v>40.016233766233768</v>
      </c>
      <c r="H50" s="710">
        <v>1526</v>
      </c>
      <c r="I50" s="710">
        <v>634</v>
      </c>
      <c r="J50" s="711">
        <f t="shared" si="27"/>
        <v>41.54652686762779</v>
      </c>
      <c r="K50" s="710">
        <v>1767</v>
      </c>
      <c r="L50" s="710">
        <v>677</v>
      </c>
      <c r="M50" s="711">
        <f t="shared" si="28"/>
        <v>38.31352574985852</v>
      </c>
      <c r="N50" s="710">
        <v>1705</v>
      </c>
      <c r="O50" s="710">
        <v>613</v>
      </c>
      <c r="P50" s="711">
        <f t="shared" si="29"/>
        <v>35.953079178885631</v>
      </c>
      <c r="Q50" s="710">
        <v>1652</v>
      </c>
      <c r="R50" s="710">
        <v>593</v>
      </c>
      <c r="S50" s="711">
        <f t="shared" si="25"/>
        <v>35.89588377723971</v>
      </c>
      <c r="T50" s="710">
        <v>1502</v>
      </c>
      <c r="U50" s="710">
        <v>514</v>
      </c>
      <c r="V50" s="711">
        <f t="shared" si="24"/>
        <v>34.221038615179758</v>
      </c>
      <c r="W50" s="710">
        <v>1174</v>
      </c>
      <c r="X50" s="710">
        <v>411</v>
      </c>
      <c r="Y50" s="711">
        <f t="shared" si="30"/>
        <v>35.008517887563883</v>
      </c>
      <c r="Z50" s="710">
        <v>764</v>
      </c>
      <c r="AA50" s="710">
        <v>241</v>
      </c>
      <c r="AB50" s="711">
        <f t="shared" si="22"/>
        <v>31.544502617801047</v>
      </c>
      <c r="AC50" s="710">
        <v>769</v>
      </c>
      <c r="AD50" s="710">
        <v>211</v>
      </c>
      <c r="AE50" s="711">
        <f t="shared" si="23"/>
        <v>27.438231469440833</v>
      </c>
    </row>
    <row r="51" spans="1:31" ht="18.95" customHeight="1">
      <c r="A51" s="707" t="s">
        <v>145</v>
      </c>
      <c r="B51" s="710">
        <v>1892</v>
      </c>
      <c r="C51" s="710">
        <v>402</v>
      </c>
      <c r="D51" s="711">
        <f t="shared" si="31"/>
        <v>21.247357293868919</v>
      </c>
      <c r="E51" s="710">
        <v>1237</v>
      </c>
      <c r="F51" s="710">
        <v>495</v>
      </c>
      <c r="G51" s="711">
        <f t="shared" si="26"/>
        <v>40.016168148746964</v>
      </c>
      <c r="H51" s="710">
        <v>1563</v>
      </c>
      <c r="I51" s="710">
        <v>598</v>
      </c>
      <c r="J51" s="711">
        <f t="shared" si="27"/>
        <v>38.259756877799106</v>
      </c>
      <c r="K51" s="710">
        <v>1539</v>
      </c>
      <c r="L51" s="710">
        <v>510</v>
      </c>
      <c r="M51" s="711">
        <f t="shared" si="28"/>
        <v>33.138401559454188</v>
      </c>
      <c r="N51" s="710">
        <v>1840</v>
      </c>
      <c r="O51" s="710">
        <v>608</v>
      </c>
      <c r="P51" s="711">
        <f t="shared" si="29"/>
        <v>33.043478260869563</v>
      </c>
      <c r="Q51" s="710">
        <v>1757</v>
      </c>
      <c r="R51" s="710">
        <v>501</v>
      </c>
      <c r="S51" s="711">
        <f t="shared" si="25"/>
        <v>28.514513375071143</v>
      </c>
      <c r="T51" s="710">
        <v>1876</v>
      </c>
      <c r="U51" s="710">
        <v>553</v>
      </c>
      <c r="V51" s="711">
        <f t="shared" si="24"/>
        <v>29.477611940298509</v>
      </c>
      <c r="W51" s="710">
        <v>2399</v>
      </c>
      <c r="X51" s="710">
        <v>763</v>
      </c>
      <c r="Y51" s="711">
        <f t="shared" si="30"/>
        <v>31.80491871613172</v>
      </c>
      <c r="Z51" s="710">
        <v>3202</v>
      </c>
      <c r="AA51" s="710">
        <v>881</v>
      </c>
      <c r="AB51" s="711">
        <f t="shared" si="22"/>
        <v>27.514053716427235</v>
      </c>
      <c r="AC51" s="710">
        <v>4916</v>
      </c>
      <c r="AD51" s="710">
        <v>1266</v>
      </c>
      <c r="AE51" s="711">
        <f t="shared" si="23"/>
        <v>25.752644426362899</v>
      </c>
    </row>
    <row r="52" spans="1:31" ht="18.95" customHeight="1">
      <c r="A52" s="707" t="s">
        <v>141</v>
      </c>
      <c r="B52" s="710">
        <v>279</v>
      </c>
      <c r="C52" s="710">
        <v>77</v>
      </c>
      <c r="D52" s="711">
        <f t="shared" si="31"/>
        <v>27.598566308243726</v>
      </c>
      <c r="E52" s="710">
        <v>394</v>
      </c>
      <c r="F52" s="710">
        <v>144</v>
      </c>
      <c r="G52" s="711">
        <f t="shared" si="26"/>
        <v>36.548223350253807</v>
      </c>
      <c r="H52" s="710">
        <v>395</v>
      </c>
      <c r="I52" s="710">
        <v>167</v>
      </c>
      <c r="J52" s="711">
        <f t="shared" si="27"/>
        <v>42.278481012658226</v>
      </c>
      <c r="K52" s="710">
        <v>359</v>
      </c>
      <c r="L52" s="710">
        <v>82</v>
      </c>
      <c r="M52" s="711">
        <f t="shared" si="28"/>
        <v>22.841225626740947</v>
      </c>
      <c r="N52" s="710">
        <v>189</v>
      </c>
      <c r="O52" s="710">
        <v>45</v>
      </c>
      <c r="P52" s="711">
        <f t="shared" si="29"/>
        <v>23.809523809523807</v>
      </c>
      <c r="Q52" s="710">
        <v>301</v>
      </c>
      <c r="R52" s="710">
        <v>106</v>
      </c>
      <c r="S52" s="711">
        <f t="shared" si="25"/>
        <v>35.215946843853821</v>
      </c>
      <c r="T52" s="710">
        <v>127</v>
      </c>
      <c r="U52" s="710">
        <v>40</v>
      </c>
      <c r="V52" s="711">
        <f t="shared" si="24"/>
        <v>31.496062992125985</v>
      </c>
      <c r="W52" s="710">
        <v>269</v>
      </c>
      <c r="X52" s="710">
        <v>42</v>
      </c>
      <c r="Y52" s="711">
        <f t="shared" si="30"/>
        <v>15.613382899628252</v>
      </c>
      <c r="Z52" s="710">
        <v>235</v>
      </c>
      <c r="AA52" s="710">
        <v>35</v>
      </c>
      <c r="AB52" s="711">
        <f t="shared" si="22"/>
        <v>14.893617021276595</v>
      </c>
      <c r="AC52" s="710">
        <v>303</v>
      </c>
      <c r="AD52" s="710">
        <v>77</v>
      </c>
      <c r="AE52" s="711">
        <f t="shared" si="23"/>
        <v>25.412541254125415</v>
      </c>
    </row>
    <row r="53" spans="1:31" ht="18.95" customHeight="1">
      <c r="A53" s="707" t="s">
        <v>139</v>
      </c>
      <c r="B53" s="710">
        <v>246</v>
      </c>
      <c r="C53" s="710">
        <v>92</v>
      </c>
      <c r="D53" s="711">
        <f t="shared" si="31"/>
        <v>37.398373983739837</v>
      </c>
      <c r="E53" s="710">
        <v>150</v>
      </c>
      <c r="F53" s="710">
        <v>70</v>
      </c>
      <c r="G53" s="711">
        <f t="shared" si="26"/>
        <v>46.666666666666664</v>
      </c>
      <c r="H53" s="710">
        <v>231</v>
      </c>
      <c r="I53" s="710">
        <v>85</v>
      </c>
      <c r="J53" s="711">
        <f t="shared" si="27"/>
        <v>36.796536796536792</v>
      </c>
      <c r="K53" s="710">
        <v>237</v>
      </c>
      <c r="L53" s="710">
        <v>142</v>
      </c>
      <c r="M53" s="711">
        <f t="shared" si="28"/>
        <v>59.915611814345993</v>
      </c>
      <c r="N53" s="710">
        <v>166</v>
      </c>
      <c r="O53" s="710">
        <v>114</v>
      </c>
      <c r="P53" s="711">
        <f t="shared" si="29"/>
        <v>68.674698795180717</v>
      </c>
      <c r="Q53" s="710">
        <v>2752</v>
      </c>
      <c r="R53" s="710">
        <v>377</v>
      </c>
      <c r="S53" s="711">
        <f t="shared" si="25"/>
        <v>13.699127906976743</v>
      </c>
      <c r="T53" s="710">
        <v>4772</v>
      </c>
      <c r="U53" s="710">
        <v>917</v>
      </c>
      <c r="V53" s="711">
        <f t="shared" si="24"/>
        <v>19.216261525565802</v>
      </c>
      <c r="W53" s="710">
        <v>6449</v>
      </c>
      <c r="X53" s="710">
        <v>1997</v>
      </c>
      <c r="Y53" s="711">
        <f t="shared" si="30"/>
        <v>30.966041246704918</v>
      </c>
      <c r="Z53" s="710">
        <v>19301</v>
      </c>
      <c r="AA53" s="710">
        <v>4344</v>
      </c>
      <c r="AB53" s="711">
        <f t="shared" si="22"/>
        <v>22.506605875343247</v>
      </c>
      <c r="AC53" s="710">
        <v>60992</v>
      </c>
      <c r="AD53" s="710">
        <v>15123</v>
      </c>
      <c r="AE53" s="711">
        <f t="shared" si="23"/>
        <v>24.795055089192026</v>
      </c>
    </row>
    <row r="54" spans="1:31" ht="18.95" customHeight="1">
      <c r="A54" s="707" t="s">
        <v>849</v>
      </c>
      <c r="B54" s="710">
        <v>39</v>
      </c>
      <c r="C54" s="710">
        <v>6</v>
      </c>
      <c r="D54" s="711">
        <f t="shared" si="31"/>
        <v>15.384615384615385</v>
      </c>
      <c r="E54" s="710">
        <v>47</v>
      </c>
      <c r="F54" s="710">
        <v>3</v>
      </c>
      <c r="G54" s="711">
        <f t="shared" si="26"/>
        <v>6.3829787234042552</v>
      </c>
      <c r="H54" s="710">
        <v>58</v>
      </c>
      <c r="I54" s="710">
        <v>13</v>
      </c>
      <c r="J54" s="711">
        <f t="shared" si="27"/>
        <v>22.413793103448278</v>
      </c>
      <c r="K54" s="710">
        <v>47</v>
      </c>
      <c r="L54" s="710">
        <v>14</v>
      </c>
      <c r="M54" s="711">
        <f t="shared" si="28"/>
        <v>29.787234042553191</v>
      </c>
      <c r="N54" s="710">
        <v>26</v>
      </c>
      <c r="O54" s="710">
        <v>0</v>
      </c>
      <c r="P54" s="711">
        <f t="shared" si="29"/>
        <v>0</v>
      </c>
      <c r="Q54" s="710">
        <v>61</v>
      </c>
      <c r="R54" s="710">
        <v>16</v>
      </c>
      <c r="S54" s="711">
        <f t="shared" si="25"/>
        <v>26.229508196721312</v>
      </c>
      <c r="T54" s="710">
        <v>59</v>
      </c>
      <c r="U54" s="710">
        <v>8</v>
      </c>
      <c r="V54" s="711">
        <f t="shared" si="24"/>
        <v>13.559322033898304</v>
      </c>
      <c r="W54" s="710">
        <v>84</v>
      </c>
      <c r="X54" s="710">
        <v>19</v>
      </c>
      <c r="Y54" s="711">
        <f t="shared" si="30"/>
        <v>22.61904761904762</v>
      </c>
      <c r="Z54" s="710">
        <v>51</v>
      </c>
      <c r="AA54" s="710">
        <v>6</v>
      </c>
      <c r="AB54" s="711">
        <f t="shared" si="22"/>
        <v>11.76470588235294</v>
      </c>
      <c r="AC54" s="710">
        <v>96</v>
      </c>
      <c r="AD54" s="710">
        <v>23</v>
      </c>
      <c r="AE54" s="711">
        <f t="shared" si="23"/>
        <v>23.958333333333336</v>
      </c>
    </row>
    <row r="55" spans="1:31" ht="18.95" customHeight="1">
      <c r="A55" s="707" t="s">
        <v>140</v>
      </c>
      <c r="B55" s="710">
        <v>47</v>
      </c>
      <c r="C55" s="710">
        <v>18</v>
      </c>
      <c r="D55" s="711">
        <f t="shared" si="31"/>
        <v>38.297872340425535</v>
      </c>
      <c r="E55" s="710">
        <v>38</v>
      </c>
      <c r="F55" s="710">
        <v>16</v>
      </c>
      <c r="G55" s="711">
        <f t="shared" si="26"/>
        <v>42.105263157894733</v>
      </c>
      <c r="H55" s="710">
        <v>103</v>
      </c>
      <c r="I55" s="710">
        <v>19</v>
      </c>
      <c r="J55" s="711">
        <f t="shared" si="27"/>
        <v>18.446601941747574</v>
      </c>
      <c r="K55" s="710">
        <v>297</v>
      </c>
      <c r="L55" s="710">
        <v>42</v>
      </c>
      <c r="M55" s="711">
        <f t="shared" si="28"/>
        <v>14.14141414141414</v>
      </c>
      <c r="N55" s="710">
        <v>279</v>
      </c>
      <c r="O55" s="710">
        <v>51</v>
      </c>
      <c r="P55" s="711">
        <f t="shared" si="29"/>
        <v>18.27956989247312</v>
      </c>
      <c r="Q55" s="710">
        <v>428</v>
      </c>
      <c r="R55" s="710">
        <v>74</v>
      </c>
      <c r="S55" s="711">
        <f t="shared" si="25"/>
        <v>17.289719626168225</v>
      </c>
      <c r="T55" s="710">
        <v>211</v>
      </c>
      <c r="U55" s="710">
        <v>38</v>
      </c>
      <c r="V55" s="711">
        <f t="shared" si="24"/>
        <v>18.009478672985782</v>
      </c>
      <c r="W55" s="710">
        <v>144</v>
      </c>
      <c r="X55" s="710">
        <v>34</v>
      </c>
      <c r="Y55" s="711">
        <f t="shared" si="30"/>
        <v>23.611111111111111</v>
      </c>
      <c r="Z55" s="710">
        <v>137</v>
      </c>
      <c r="AA55" s="710">
        <v>48</v>
      </c>
      <c r="AB55" s="711">
        <f t="shared" si="22"/>
        <v>35.036496350364963</v>
      </c>
      <c r="AC55" s="710">
        <v>108</v>
      </c>
      <c r="AD55" s="710">
        <v>25</v>
      </c>
      <c r="AE55" s="711">
        <f t="shared" si="23"/>
        <v>23.148148148148149</v>
      </c>
    </row>
    <row r="56" spans="1:31" ht="18.95" customHeight="1">
      <c r="A56" s="707" t="s">
        <v>149</v>
      </c>
      <c r="B56" s="710">
        <v>91</v>
      </c>
      <c r="C56" s="710">
        <v>34</v>
      </c>
      <c r="D56" s="711">
        <f t="shared" si="31"/>
        <v>37.362637362637365</v>
      </c>
      <c r="E56" s="710">
        <v>143</v>
      </c>
      <c r="F56" s="710">
        <v>42</v>
      </c>
      <c r="G56" s="711">
        <f t="shared" si="26"/>
        <v>29.37062937062937</v>
      </c>
      <c r="H56" s="710">
        <v>72</v>
      </c>
      <c r="I56" s="710">
        <v>37</v>
      </c>
      <c r="J56" s="711">
        <f t="shared" si="27"/>
        <v>51.388888888888886</v>
      </c>
      <c r="K56" s="710">
        <v>122</v>
      </c>
      <c r="L56" s="710">
        <v>55</v>
      </c>
      <c r="M56" s="711">
        <f t="shared" si="28"/>
        <v>45.081967213114751</v>
      </c>
      <c r="N56" s="710">
        <v>133</v>
      </c>
      <c r="O56" s="710">
        <v>47</v>
      </c>
      <c r="P56" s="711">
        <f t="shared" si="29"/>
        <v>35.338345864661655</v>
      </c>
      <c r="Q56" s="710">
        <v>223</v>
      </c>
      <c r="R56" s="710">
        <v>93</v>
      </c>
      <c r="S56" s="711">
        <f t="shared" si="25"/>
        <v>41.704035874439462</v>
      </c>
      <c r="T56" s="710">
        <v>132</v>
      </c>
      <c r="U56" s="710">
        <v>48</v>
      </c>
      <c r="V56" s="711">
        <f t="shared" si="24"/>
        <v>36.363636363636367</v>
      </c>
      <c r="W56" s="710">
        <v>86</v>
      </c>
      <c r="X56" s="710">
        <v>30</v>
      </c>
      <c r="Y56" s="711">
        <f t="shared" si="30"/>
        <v>34.883720930232556</v>
      </c>
      <c r="Z56" s="710">
        <v>69</v>
      </c>
      <c r="AA56" s="710">
        <v>26</v>
      </c>
      <c r="AB56" s="711">
        <f t="shared" si="22"/>
        <v>37.681159420289859</v>
      </c>
      <c r="AC56" s="710">
        <v>80</v>
      </c>
      <c r="AD56" s="710">
        <v>18</v>
      </c>
      <c r="AE56" s="711">
        <f t="shared" si="23"/>
        <v>22.5</v>
      </c>
    </row>
    <row r="57" spans="1:31" ht="18.95" customHeight="1">
      <c r="A57" s="707" t="s">
        <v>155</v>
      </c>
      <c r="B57" s="710">
        <v>396</v>
      </c>
      <c r="C57" s="710">
        <v>67</v>
      </c>
      <c r="D57" s="711">
        <f t="shared" si="31"/>
        <v>16.91919191919192</v>
      </c>
      <c r="E57" s="710">
        <v>337</v>
      </c>
      <c r="F57" s="710">
        <v>92</v>
      </c>
      <c r="G57" s="711">
        <f t="shared" si="26"/>
        <v>27.299703264094955</v>
      </c>
      <c r="H57" s="710">
        <v>476</v>
      </c>
      <c r="I57" s="710">
        <v>100</v>
      </c>
      <c r="J57" s="711">
        <f t="shared" si="27"/>
        <v>21.008403361344538</v>
      </c>
      <c r="K57" s="710">
        <v>538</v>
      </c>
      <c r="L57" s="710">
        <v>109</v>
      </c>
      <c r="M57" s="711">
        <f t="shared" si="28"/>
        <v>20.260223048327138</v>
      </c>
      <c r="N57" s="710">
        <v>545</v>
      </c>
      <c r="O57" s="710">
        <v>103</v>
      </c>
      <c r="P57" s="711">
        <f t="shared" si="29"/>
        <v>18.899082568807341</v>
      </c>
      <c r="Q57" s="710">
        <v>1011</v>
      </c>
      <c r="R57" s="710">
        <v>160</v>
      </c>
      <c r="S57" s="711">
        <f t="shared" si="25"/>
        <v>15.825914935707219</v>
      </c>
      <c r="T57" s="710">
        <v>1381</v>
      </c>
      <c r="U57" s="710">
        <v>273</v>
      </c>
      <c r="V57" s="711">
        <f t="shared" si="24"/>
        <v>19.768283852280955</v>
      </c>
      <c r="W57" s="710">
        <v>1277</v>
      </c>
      <c r="X57" s="710">
        <v>211</v>
      </c>
      <c r="Y57" s="711">
        <f t="shared" si="30"/>
        <v>16.523101018010962</v>
      </c>
      <c r="Z57" s="710">
        <v>735</v>
      </c>
      <c r="AA57" s="710">
        <v>171</v>
      </c>
      <c r="AB57" s="711">
        <f t="shared" si="22"/>
        <v>23.26530612244898</v>
      </c>
      <c r="AC57" s="710">
        <v>1062</v>
      </c>
      <c r="AD57" s="710">
        <v>226</v>
      </c>
      <c r="AE57" s="711">
        <f t="shared" si="23"/>
        <v>21.280602636534841</v>
      </c>
    </row>
    <row r="58" spans="1:31" ht="18.95" customHeight="1">
      <c r="A58" s="707" t="s">
        <v>167</v>
      </c>
      <c r="B58" s="710">
        <v>1810</v>
      </c>
      <c r="C58" s="710">
        <v>477</v>
      </c>
      <c r="D58" s="711">
        <f t="shared" si="31"/>
        <v>26.353591160220997</v>
      </c>
      <c r="E58" s="710">
        <v>1824</v>
      </c>
      <c r="F58" s="710">
        <v>418</v>
      </c>
      <c r="G58" s="711">
        <f t="shared" si="26"/>
        <v>22.916666666666664</v>
      </c>
      <c r="H58" s="710">
        <v>1804</v>
      </c>
      <c r="I58" s="710">
        <v>492</v>
      </c>
      <c r="J58" s="711">
        <f t="shared" si="27"/>
        <v>27.27272727272727</v>
      </c>
      <c r="K58" s="710">
        <v>1738</v>
      </c>
      <c r="L58" s="710">
        <v>423</v>
      </c>
      <c r="M58" s="711">
        <f t="shared" si="28"/>
        <v>24.338319907940161</v>
      </c>
      <c r="N58" s="710">
        <v>1605</v>
      </c>
      <c r="O58" s="710">
        <v>458</v>
      </c>
      <c r="P58" s="711">
        <f t="shared" si="29"/>
        <v>28.535825545171338</v>
      </c>
      <c r="Q58" s="710">
        <v>1301</v>
      </c>
      <c r="R58" s="710">
        <v>360</v>
      </c>
      <c r="S58" s="711">
        <f t="shared" si="25"/>
        <v>27.671022290545732</v>
      </c>
      <c r="T58" s="710">
        <v>1489</v>
      </c>
      <c r="U58" s="710">
        <v>434</v>
      </c>
      <c r="V58" s="711">
        <f t="shared" si="24"/>
        <v>29.147078576225656</v>
      </c>
      <c r="W58" s="710">
        <v>1370</v>
      </c>
      <c r="X58" s="710">
        <v>373</v>
      </c>
      <c r="Y58" s="711">
        <f t="shared" si="30"/>
        <v>27.226277372262775</v>
      </c>
      <c r="Z58" s="710">
        <v>1212</v>
      </c>
      <c r="AA58" s="710">
        <v>365</v>
      </c>
      <c r="AB58" s="711">
        <f t="shared" si="22"/>
        <v>30.115511551155116</v>
      </c>
      <c r="AC58" s="710">
        <v>1666</v>
      </c>
      <c r="AD58" s="710">
        <v>341</v>
      </c>
      <c r="AE58" s="711">
        <f t="shared" si="23"/>
        <v>20.468187274909962</v>
      </c>
    </row>
    <row r="59" spans="1:31" ht="18.95" customHeight="1">
      <c r="A59" s="707" t="s">
        <v>840</v>
      </c>
      <c r="B59" s="710">
        <v>12</v>
      </c>
      <c r="C59" s="710">
        <v>1</v>
      </c>
      <c r="D59" s="711">
        <f t="shared" si="31"/>
        <v>8.3333333333333321</v>
      </c>
      <c r="E59" s="710">
        <v>19</v>
      </c>
      <c r="F59" s="710">
        <v>3</v>
      </c>
      <c r="G59" s="711">
        <f t="shared" si="26"/>
        <v>15.789473684210526</v>
      </c>
      <c r="H59" s="710">
        <v>8</v>
      </c>
      <c r="I59" s="710">
        <v>4</v>
      </c>
      <c r="J59" s="711">
        <f t="shared" si="27"/>
        <v>50</v>
      </c>
      <c r="K59" s="710">
        <v>18</v>
      </c>
      <c r="L59" s="710">
        <v>4</v>
      </c>
      <c r="M59" s="711">
        <f t="shared" si="28"/>
        <v>22.222222222222221</v>
      </c>
      <c r="N59" s="710">
        <v>20</v>
      </c>
      <c r="O59" s="710">
        <v>7</v>
      </c>
      <c r="P59" s="711">
        <f t="shared" si="29"/>
        <v>35</v>
      </c>
      <c r="Q59" s="710">
        <v>21</v>
      </c>
      <c r="R59" s="710">
        <v>1</v>
      </c>
      <c r="S59" s="711">
        <f t="shared" si="25"/>
        <v>4.7619047619047619</v>
      </c>
      <c r="T59" s="710">
        <v>8</v>
      </c>
      <c r="U59" s="710">
        <v>6</v>
      </c>
      <c r="V59" s="711">
        <f t="shared" si="24"/>
        <v>75</v>
      </c>
      <c r="W59" s="710">
        <v>21</v>
      </c>
      <c r="X59" s="710">
        <v>3</v>
      </c>
      <c r="Y59" s="711">
        <f t="shared" si="30"/>
        <v>14.285714285714285</v>
      </c>
      <c r="Z59" s="710">
        <v>18</v>
      </c>
      <c r="AA59" s="710">
        <v>6</v>
      </c>
      <c r="AB59" s="711">
        <f t="shared" si="22"/>
        <v>33.333333333333329</v>
      </c>
      <c r="AC59" s="710">
        <v>11</v>
      </c>
      <c r="AD59" s="710">
        <v>2</v>
      </c>
      <c r="AE59" s="711">
        <f t="shared" si="23"/>
        <v>18.181818181818183</v>
      </c>
    </row>
    <row r="60" spans="1:31" ht="18.95" customHeight="1">
      <c r="A60" s="707" t="s">
        <v>366</v>
      </c>
      <c r="B60" s="710">
        <v>62</v>
      </c>
      <c r="C60" s="710">
        <v>24</v>
      </c>
      <c r="D60" s="711">
        <f t="shared" si="31"/>
        <v>38.70967741935484</v>
      </c>
      <c r="E60" s="710">
        <v>77</v>
      </c>
      <c r="F60" s="710">
        <v>12</v>
      </c>
      <c r="G60" s="711">
        <f t="shared" si="26"/>
        <v>15.584415584415584</v>
      </c>
      <c r="H60" s="710">
        <v>86</v>
      </c>
      <c r="I60" s="710">
        <v>19</v>
      </c>
      <c r="J60" s="711">
        <f t="shared" si="27"/>
        <v>22.093023255813954</v>
      </c>
      <c r="K60" s="710">
        <v>100</v>
      </c>
      <c r="L60" s="710">
        <v>20</v>
      </c>
      <c r="M60" s="711">
        <f t="shared" si="28"/>
        <v>20</v>
      </c>
      <c r="N60" s="710">
        <v>52</v>
      </c>
      <c r="O60" s="710">
        <v>17</v>
      </c>
      <c r="P60" s="711">
        <f t="shared" si="29"/>
        <v>32.692307692307693</v>
      </c>
      <c r="Q60" s="710">
        <v>37</v>
      </c>
      <c r="R60" s="710">
        <v>12</v>
      </c>
      <c r="S60" s="711">
        <f t="shared" si="25"/>
        <v>32.432432432432435</v>
      </c>
      <c r="T60" s="710">
        <v>96</v>
      </c>
      <c r="U60" s="710">
        <v>20</v>
      </c>
      <c r="V60" s="711">
        <f t="shared" si="24"/>
        <v>20.833333333333336</v>
      </c>
      <c r="W60" s="710">
        <v>52</v>
      </c>
      <c r="X60" s="710">
        <v>15</v>
      </c>
      <c r="Y60" s="711">
        <f t="shared" si="30"/>
        <v>28.846153846153843</v>
      </c>
      <c r="Z60" s="710">
        <v>55</v>
      </c>
      <c r="AA60" s="710">
        <v>7</v>
      </c>
      <c r="AB60" s="711">
        <f t="shared" si="22"/>
        <v>12.727272727272727</v>
      </c>
      <c r="AC60" s="710">
        <v>134</v>
      </c>
      <c r="AD60" s="710">
        <v>24</v>
      </c>
      <c r="AE60" s="711">
        <f t="shared" si="23"/>
        <v>17.910447761194028</v>
      </c>
    </row>
    <row r="61" spans="1:31" ht="18.95" customHeight="1">
      <c r="A61" s="707" t="s">
        <v>150</v>
      </c>
      <c r="B61" s="710">
        <v>20</v>
      </c>
      <c r="C61" s="710">
        <v>3</v>
      </c>
      <c r="D61" s="711">
        <f t="shared" si="31"/>
        <v>15</v>
      </c>
      <c r="E61" s="710">
        <v>25</v>
      </c>
      <c r="F61" s="710">
        <v>6</v>
      </c>
      <c r="G61" s="711">
        <f t="shared" si="26"/>
        <v>24</v>
      </c>
      <c r="H61" s="710">
        <v>55</v>
      </c>
      <c r="I61" s="710">
        <v>7</v>
      </c>
      <c r="J61" s="711">
        <f t="shared" si="27"/>
        <v>12.727272727272727</v>
      </c>
      <c r="K61" s="710">
        <v>31</v>
      </c>
      <c r="L61" s="710">
        <v>2</v>
      </c>
      <c r="M61" s="711">
        <f t="shared" si="28"/>
        <v>6.4516129032258061</v>
      </c>
      <c r="N61" s="710">
        <v>39</v>
      </c>
      <c r="O61" s="710">
        <v>9</v>
      </c>
      <c r="P61" s="711">
        <f t="shared" si="29"/>
        <v>23.076923076923077</v>
      </c>
      <c r="Q61" s="710">
        <v>58</v>
      </c>
      <c r="R61" s="710">
        <v>15</v>
      </c>
      <c r="S61" s="711">
        <f t="shared" si="25"/>
        <v>25.862068965517242</v>
      </c>
      <c r="T61" s="710">
        <v>88</v>
      </c>
      <c r="U61" s="710">
        <v>16</v>
      </c>
      <c r="V61" s="711">
        <f t="shared" si="24"/>
        <v>18.181818181818183</v>
      </c>
      <c r="W61" s="710">
        <v>95</v>
      </c>
      <c r="X61" s="710">
        <v>13</v>
      </c>
      <c r="Y61" s="711">
        <f t="shared" si="30"/>
        <v>13.684210526315791</v>
      </c>
      <c r="Z61" s="710">
        <v>34</v>
      </c>
      <c r="AA61" s="710">
        <v>14</v>
      </c>
      <c r="AB61" s="711">
        <f t="shared" si="22"/>
        <v>41.17647058823529</v>
      </c>
      <c r="AC61" s="710">
        <v>65</v>
      </c>
      <c r="AD61" s="710">
        <v>11</v>
      </c>
      <c r="AE61" s="711">
        <f t="shared" si="23"/>
        <v>16.923076923076923</v>
      </c>
    </row>
    <row r="62" spans="1:31" ht="18.95" customHeight="1">
      <c r="A62" s="707" t="s">
        <v>143</v>
      </c>
      <c r="B62" s="710">
        <v>66</v>
      </c>
      <c r="C62" s="710">
        <v>12</v>
      </c>
      <c r="D62" s="711">
        <f t="shared" si="31"/>
        <v>18.181818181818183</v>
      </c>
      <c r="E62" s="710">
        <v>75</v>
      </c>
      <c r="F62" s="710">
        <v>7</v>
      </c>
      <c r="G62" s="711">
        <f t="shared" si="26"/>
        <v>9.3333333333333339</v>
      </c>
      <c r="H62" s="710">
        <v>44</v>
      </c>
      <c r="I62" s="710">
        <v>0</v>
      </c>
      <c r="J62" s="711">
        <f t="shared" si="27"/>
        <v>0</v>
      </c>
      <c r="K62" s="710">
        <v>57</v>
      </c>
      <c r="L62" s="710">
        <v>13</v>
      </c>
      <c r="M62" s="711">
        <f t="shared" si="28"/>
        <v>22.807017543859647</v>
      </c>
      <c r="N62" s="710">
        <v>64</v>
      </c>
      <c r="O62" s="710">
        <v>3</v>
      </c>
      <c r="P62" s="711">
        <f t="shared" si="29"/>
        <v>4.6875</v>
      </c>
      <c r="Q62" s="710">
        <v>65</v>
      </c>
      <c r="R62" s="710">
        <v>4</v>
      </c>
      <c r="S62" s="711">
        <f t="shared" si="25"/>
        <v>6.1538461538461542</v>
      </c>
      <c r="T62" s="710">
        <v>67</v>
      </c>
      <c r="U62" s="710">
        <v>13</v>
      </c>
      <c r="V62" s="711">
        <f t="shared" si="24"/>
        <v>19.402985074626866</v>
      </c>
      <c r="W62" s="710">
        <v>50</v>
      </c>
      <c r="X62" s="710">
        <v>4</v>
      </c>
      <c r="Y62" s="711">
        <f t="shared" si="30"/>
        <v>8</v>
      </c>
      <c r="Z62" s="710">
        <v>31</v>
      </c>
      <c r="AA62" s="710">
        <v>3</v>
      </c>
      <c r="AB62" s="711">
        <f t="shared" si="22"/>
        <v>9.67741935483871</v>
      </c>
      <c r="AC62" s="710">
        <v>26</v>
      </c>
      <c r="AD62" s="710">
        <v>1</v>
      </c>
      <c r="AE62" s="711">
        <f t="shared" si="23"/>
        <v>3.8461538461538463</v>
      </c>
    </row>
    <row r="63" spans="1:31" ht="18.95" customHeight="1">
      <c r="A63" s="707" t="s">
        <v>837</v>
      </c>
      <c r="B63" s="710">
        <v>7</v>
      </c>
      <c r="C63" s="710">
        <v>0</v>
      </c>
      <c r="D63" s="711">
        <f t="shared" si="31"/>
        <v>0</v>
      </c>
      <c r="E63" s="710">
        <v>1</v>
      </c>
      <c r="F63" s="710">
        <v>0</v>
      </c>
      <c r="G63" s="711">
        <f t="shared" si="26"/>
        <v>0</v>
      </c>
      <c r="H63" s="710">
        <v>1</v>
      </c>
      <c r="I63" s="710">
        <v>0</v>
      </c>
      <c r="J63" s="711">
        <f t="shared" si="27"/>
        <v>0</v>
      </c>
      <c r="K63" s="710">
        <v>0</v>
      </c>
      <c r="L63" s="710">
        <v>0</v>
      </c>
      <c r="M63" s="710">
        <v>0</v>
      </c>
      <c r="N63" s="710">
        <v>0</v>
      </c>
      <c r="O63" s="710">
        <v>0</v>
      </c>
      <c r="P63" s="710">
        <v>0</v>
      </c>
      <c r="Q63" s="710">
        <v>0</v>
      </c>
      <c r="R63" s="710">
        <v>0</v>
      </c>
      <c r="S63" s="710">
        <v>0</v>
      </c>
      <c r="T63" s="710">
        <v>8</v>
      </c>
      <c r="U63" s="710">
        <v>0</v>
      </c>
      <c r="V63" s="711">
        <f t="shared" si="24"/>
        <v>0</v>
      </c>
      <c r="W63" s="710">
        <v>8</v>
      </c>
      <c r="X63" s="710">
        <v>3</v>
      </c>
      <c r="Y63" s="711">
        <f t="shared" si="30"/>
        <v>37.5</v>
      </c>
      <c r="Z63" s="710">
        <v>28</v>
      </c>
      <c r="AA63" s="710">
        <v>27</v>
      </c>
      <c r="AB63" s="711">
        <f t="shared" si="22"/>
        <v>96.428571428571431</v>
      </c>
      <c r="AC63" s="710">
        <v>1</v>
      </c>
      <c r="AD63" s="710">
        <v>0</v>
      </c>
      <c r="AE63" s="711">
        <f t="shared" si="23"/>
        <v>0</v>
      </c>
    </row>
    <row r="64" spans="1:31" ht="18.95" customHeight="1">
      <c r="A64" s="707" t="s">
        <v>848</v>
      </c>
      <c r="B64" s="710">
        <v>286</v>
      </c>
      <c r="C64" s="710">
        <v>70</v>
      </c>
      <c r="D64" s="711">
        <f t="shared" si="31"/>
        <v>24.475524475524477</v>
      </c>
      <c r="E64" s="710">
        <v>377</v>
      </c>
      <c r="F64" s="710">
        <v>73</v>
      </c>
      <c r="G64" s="711">
        <f t="shared" si="26"/>
        <v>19.363395225464192</v>
      </c>
      <c r="H64" s="710">
        <v>272</v>
      </c>
      <c r="I64" s="710">
        <v>55</v>
      </c>
      <c r="J64" s="711">
        <f t="shared" si="27"/>
        <v>20.22058823529412</v>
      </c>
      <c r="K64" s="710">
        <v>240</v>
      </c>
      <c r="L64" s="710">
        <v>62</v>
      </c>
      <c r="M64" s="711">
        <f>L64/K64*100</f>
        <v>25.833333333333336</v>
      </c>
      <c r="N64" s="710">
        <v>49</v>
      </c>
      <c r="O64" s="710">
        <v>26</v>
      </c>
      <c r="P64" s="711">
        <f>O64/N64*100</f>
        <v>53.061224489795919</v>
      </c>
      <c r="Q64" s="710">
        <v>16</v>
      </c>
      <c r="R64" s="710">
        <v>5</v>
      </c>
      <c r="S64" s="711">
        <f>R64/Q64*100</f>
        <v>31.25</v>
      </c>
      <c r="T64" s="710">
        <v>10</v>
      </c>
      <c r="U64" s="710">
        <v>4</v>
      </c>
      <c r="V64" s="711">
        <f t="shared" si="24"/>
        <v>40</v>
      </c>
      <c r="W64" s="710">
        <v>11</v>
      </c>
      <c r="X64" s="710">
        <v>10</v>
      </c>
      <c r="Y64" s="711">
        <f t="shared" si="30"/>
        <v>90.909090909090907</v>
      </c>
      <c r="Z64" s="710">
        <v>0</v>
      </c>
      <c r="AA64" s="710">
        <v>0</v>
      </c>
      <c r="AB64" s="710">
        <v>0</v>
      </c>
      <c r="AC64" s="710">
        <v>0</v>
      </c>
      <c r="AD64" s="710">
        <v>0</v>
      </c>
      <c r="AE64" s="710">
        <v>0</v>
      </c>
    </row>
    <row r="65" spans="1:31" ht="18.95" customHeight="1">
      <c r="A65" s="707" t="s">
        <v>866</v>
      </c>
      <c r="B65" s="710">
        <v>4</v>
      </c>
      <c r="C65" s="710">
        <v>4</v>
      </c>
      <c r="D65" s="711">
        <f t="shared" si="31"/>
        <v>100</v>
      </c>
      <c r="E65" s="710">
        <v>0</v>
      </c>
      <c r="F65" s="710">
        <v>0</v>
      </c>
      <c r="G65" s="710">
        <v>0</v>
      </c>
      <c r="H65" s="710">
        <v>0</v>
      </c>
      <c r="I65" s="710">
        <v>0</v>
      </c>
      <c r="J65" s="710">
        <v>0</v>
      </c>
      <c r="K65" s="710">
        <v>3</v>
      </c>
      <c r="L65" s="710">
        <v>0</v>
      </c>
      <c r="M65" s="711">
        <f>L65/K65*100</f>
        <v>0</v>
      </c>
      <c r="N65" s="710">
        <v>14</v>
      </c>
      <c r="O65" s="710">
        <v>0</v>
      </c>
      <c r="P65" s="711">
        <f>O65/N65*100</f>
        <v>0</v>
      </c>
      <c r="Q65" s="710">
        <v>2</v>
      </c>
      <c r="R65" s="710">
        <v>1</v>
      </c>
      <c r="S65" s="711">
        <f>R65/Q65*100</f>
        <v>50</v>
      </c>
      <c r="T65" s="710">
        <v>6</v>
      </c>
      <c r="U65" s="710">
        <v>0</v>
      </c>
      <c r="V65" s="711">
        <f t="shared" si="24"/>
        <v>0</v>
      </c>
      <c r="W65" s="710">
        <v>6</v>
      </c>
      <c r="X65" s="710">
        <v>6</v>
      </c>
      <c r="Y65" s="711">
        <f t="shared" si="30"/>
        <v>100</v>
      </c>
      <c r="Z65" s="710">
        <v>7</v>
      </c>
      <c r="AA65" s="710">
        <v>3</v>
      </c>
      <c r="AB65" s="711">
        <f>AA65/Z65*100</f>
        <v>42.857142857142854</v>
      </c>
      <c r="AC65" s="710">
        <v>0</v>
      </c>
      <c r="AD65" s="710">
        <v>0</v>
      </c>
      <c r="AE65" s="710">
        <v>0</v>
      </c>
    </row>
    <row r="66" spans="1:31" ht="18.95" customHeight="1">
      <c r="A66" s="707" t="s">
        <v>845</v>
      </c>
      <c r="B66" s="710">
        <v>0</v>
      </c>
      <c r="C66" s="710">
        <v>0</v>
      </c>
      <c r="D66" s="710">
        <v>0</v>
      </c>
      <c r="E66" s="710">
        <v>0</v>
      </c>
      <c r="F66" s="710">
        <v>0</v>
      </c>
      <c r="G66" s="710">
        <v>0</v>
      </c>
      <c r="H66" s="710">
        <v>1</v>
      </c>
      <c r="I66" s="710">
        <v>0</v>
      </c>
      <c r="J66" s="711">
        <f>I66/H66*100</f>
        <v>0</v>
      </c>
      <c r="K66" s="710">
        <v>0</v>
      </c>
      <c r="L66" s="710">
        <v>0</v>
      </c>
      <c r="M66" s="710">
        <v>0</v>
      </c>
      <c r="N66" s="710">
        <v>0</v>
      </c>
      <c r="O66" s="710">
        <v>0</v>
      </c>
      <c r="P66" s="710">
        <v>0</v>
      </c>
      <c r="Q66" s="710">
        <v>0</v>
      </c>
      <c r="R66" s="710">
        <v>0</v>
      </c>
      <c r="S66" s="710">
        <v>0</v>
      </c>
      <c r="T66" s="710">
        <v>0</v>
      </c>
      <c r="U66" s="710">
        <v>0</v>
      </c>
      <c r="V66" s="710">
        <v>0</v>
      </c>
      <c r="W66" s="710">
        <v>0</v>
      </c>
      <c r="X66" s="710">
        <v>0</v>
      </c>
      <c r="Y66" s="710">
        <v>0</v>
      </c>
      <c r="Z66" s="710">
        <v>0</v>
      </c>
      <c r="AA66" s="710">
        <v>0</v>
      </c>
      <c r="AB66" s="710">
        <v>0</v>
      </c>
      <c r="AC66" s="710">
        <v>0</v>
      </c>
      <c r="AD66" s="710">
        <v>0</v>
      </c>
      <c r="AE66" s="710">
        <v>0</v>
      </c>
    </row>
    <row r="67" spans="1:31" ht="18.95" customHeight="1">
      <c r="A67" s="707" t="s">
        <v>867</v>
      </c>
      <c r="B67" s="710">
        <v>0</v>
      </c>
      <c r="C67" s="710">
        <v>0</v>
      </c>
      <c r="D67" s="710">
        <v>0</v>
      </c>
      <c r="E67" s="710">
        <v>0</v>
      </c>
      <c r="F67" s="710">
        <v>0</v>
      </c>
      <c r="G67" s="710">
        <v>0</v>
      </c>
      <c r="H67" s="710">
        <v>4</v>
      </c>
      <c r="I67" s="710">
        <v>4</v>
      </c>
      <c r="J67" s="711">
        <f>I67/H67*100</f>
        <v>100</v>
      </c>
      <c r="K67" s="710">
        <v>1</v>
      </c>
      <c r="L67" s="710">
        <v>0</v>
      </c>
      <c r="M67" s="711">
        <f>L67/K67*100</f>
        <v>0</v>
      </c>
      <c r="N67" s="710">
        <v>1</v>
      </c>
      <c r="O67" s="710">
        <v>1</v>
      </c>
      <c r="P67" s="711">
        <f>O67/N67*100</f>
        <v>100</v>
      </c>
      <c r="Q67" s="710">
        <v>0</v>
      </c>
      <c r="R67" s="710">
        <v>0</v>
      </c>
      <c r="S67" s="710">
        <v>0</v>
      </c>
      <c r="T67" s="710">
        <v>0</v>
      </c>
      <c r="U67" s="710">
        <v>0</v>
      </c>
      <c r="V67" s="710">
        <v>0</v>
      </c>
      <c r="W67" s="710">
        <v>0</v>
      </c>
      <c r="X67" s="710">
        <v>0</v>
      </c>
      <c r="Y67" s="710">
        <v>0</v>
      </c>
      <c r="Z67" s="710">
        <v>0</v>
      </c>
      <c r="AA67" s="710">
        <v>0</v>
      </c>
      <c r="AB67" s="710">
        <v>0</v>
      </c>
      <c r="AC67" s="710">
        <v>0</v>
      </c>
      <c r="AD67" s="710">
        <v>0</v>
      </c>
      <c r="AE67" s="710">
        <v>0</v>
      </c>
    </row>
    <row r="68" spans="1:31" ht="18.95" customHeight="1">
      <c r="A68" s="707" t="s">
        <v>852</v>
      </c>
      <c r="B68" s="710">
        <v>1</v>
      </c>
      <c r="C68" s="710">
        <v>0</v>
      </c>
      <c r="D68" s="711">
        <f>C68/B68*100</f>
        <v>0</v>
      </c>
      <c r="E68" s="710">
        <v>1</v>
      </c>
      <c r="F68" s="710">
        <v>1</v>
      </c>
      <c r="G68" s="711">
        <f>F68/E68*100</f>
        <v>100</v>
      </c>
      <c r="H68" s="710">
        <v>1</v>
      </c>
      <c r="I68" s="710">
        <v>0</v>
      </c>
      <c r="J68" s="711">
        <f>I68/H68*100</f>
        <v>0</v>
      </c>
      <c r="K68" s="710">
        <v>4</v>
      </c>
      <c r="L68" s="710">
        <v>0</v>
      </c>
      <c r="M68" s="711">
        <f>L68/K68*100</f>
        <v>0</v>
      </c>
      <c r="N68" s="710">
        <v>3</v>
      </c>
      <c r="O68" s="710">
        <v>3</v>
      </c>
      <c r="P68" s="711">
        <f>O68/N68*100</f>
        <v>100</v>
      </c>
      <c r="Q68" s="710">
        <v>5</v>
      </c>
      <c r="R68" s="710">
        <v>5</v>
      </c>
      <c r="S68" s="711">
        <f>R68/Q68*100</f>
        <v>100</v>
      </c>
      <c r="T68" s="710">
        <v>1</v>
      </c>
      <c r="U68" s="710">
        <v>0</v>
      </c>
      <c r="V68" s="711">
        <f>U68/T68*100</f>
        <v>0</v>
      </c>
      <c r="W68" s="710">
        <v>0</v>
      </c>
      <c r="X68" s="710">
        <v>0</v>
      </c>
      <c r="Y68" s="710">
        <v>0</v>
      </c>
      <c r="Z68" s="710">
        <v>6</v>
      </c>
      <c r="AA68" s="710">
        <v>5</v>
      </c>
      <c r="AB68" s="711">
        <f>AA68/Z68*100</f>
        <v>83.333333333333343</v>
      </c>
      <c r="AC68" s="710">
        <v>0</v>
      </c>
      <c r="AD68" s="710">
        <v>0</v>
      </c>
      <c r="AE68" s="710">
        <v>0</v>
      </c>
    </row>
    <row r="69" spans="1:31" ht="18.95" customHeight="1">
      <c r="A69" s="707" t="s">
        <v>869</v>
      </c>
      <c r="B69" s="712">
        <v>0</v>
      </c>
      <c r="C69" s="712">
        <v>0</v>
      </c>
      <c r="D69" s="710">
        <v>0</v>
      </c>
      <c r="E69" s="712">
        <v>0</v>
      </c>
      <c r="F69" s="712">
        <v>0</v>
      </c>
      <c r="G69" s="710">
        <v>0</v>
      </c>
      <c r="H69" s="712">
        <v>1</v>
      </c>
      <c r="I69" s="712">
        <v>1</v>
      </c>
      <c r="J69" s="711">
        <f>I69/H69*100</f>
        <v>100</v>
      </c>
      <c r="K69" s="712">
        <v>0</v>
      </c>
      <c r="L69" s="712">
        <v>0</v>
      </c>
      <c r="M69" s="710">
        <v>0</v>
      </c>
      <c r="N69" s="712">
        <v>0</v>
      </c>
      <c r="O69" s="712">
        <v>0</v>
      </c>
      <c r="P69" s="710">
        <v>0</v>
      </c>
      <c r="Q69" s="712">
        <v>1</v>
      </c>
      <c r="R69" s="712">
        <v>1</v>
      </c>
      <c r="S69" s="711">
        <f>R69/Q69*100</f>
        <v>100</v>
      </c>
      <c r="T69" s="710">
        <v>1</v>
      </c>
      <c r="U69" s="710">
        <v>1</v>
      </c>
      <c r="V69" s="711">
        <f>U69/T69*100</f>
        <v>100</v>
      </c>
      <c r="W69" s="710">
        <v>0</v>
      </c>
      <c r="X69" s="710">
        <v>0</v>
      </c>
      <c r="Y69" s="710">
        <v>0</v>
      </c>
      <c r="Z69" s="710">
        <v>0</v>
      </c>
      <c r="AA69" s="710">
        <v>0</v>
      </c>
      <c r="AB69" s="710">
        <v>0</v>
      </c>
      <c r="AC69" s="710">
        <v>0</v>
      </c>
      <c r="AD69" s="710">
        <v>0</v>
      </c>
      <c r="AE69" s="710">
        <v>0</v>
      </c>
    </row>
    <row r="70" spans="1:31" ht="18.95" customHeight="1">
      <c r="A70" s="707" t="s">
        <v>872</v>
      </c>
      <c r="B70" s="710">
        <v>15</v>
      </c>
      <c r="C70" s="710">
        <v>0</v>
      </c>
      <c r="D70" s="711">
        <f>C70/B70*100</f>
        <v>0</v>
      </c>
      <c r="E70" s="710">
        <v>7</v>
      </c>
      <c r="F70" s="710">
        <v>6</v>
      </c>
      <c r="G70" s="711">
        <f>F70/E70*100</f>
        <v>85.714285714285708</v>
      </c>
      <c r="H70" s="710">
        <v>0</v>
      </c>
      <c r="I70" s="710">
        <v>0</v>
      </c>
      <c r="J70" s="710">
        <v>0</v>
      </c>
      <c r="K70" s="710">
        <v>0</v>
      </c>
      <c r="L70" s="710">
        <v>0</v>
      </c>
      <c r="M70" s="710">
        <v>0</v>
      </c>
      <c r="N70" s="710">
        <v>0</v>
      </c>
      <c r="O70" s="710">
        <v>0</v>
      </c>
      <c r="P70" s="710">
        <v>0</v>
      </c>
      <c r="Q70" s="710">
        <v>11</v>
      </c>
      <c r="R70" s="710">
        <v>2</v>
      </c>
      <c r="S70" s="711">
        <f>R70/Q70*100</f>
        <v>18.181818181818183</v>
      </c>
      <c r="T70" s="710">
        <v>0</v>
      </c>
      <c r="U70" s="710">
        <v>0</v>
      </c>
      <c r="V70" s="710">
        <v>0</v>
      </c>
      <c r="W70" s="710">
        <v>3</v>
      </c>
      <c r="X70" s="710">
        <v>0</v>
      </c>
      <c r="Y70" s="711">
        <f>X70/W70*100</f>
        <v>0</v>
      </c>
      <c r="Z70" s="710">
        <v>0</v>
      </c>
      <c r="AA70" s="710">
        <v>0</v>
      </c>
      <c r="AB70" s="710">
        <v>0</v>
      </c>
      <c r="AC70" s="710">
        <v>0</v>
      </c>
      <c r="AD70" s="710">
        <v>0</v>
      </c>
      <c r="AE70" s="710">
        <v>0</v>
      </c>
    </row>
    <row r="71" spans="1:31" ht="18.95" customHeight="1">
      <c r="A71" s="716" t="s">
        <v>187</v>
      </c>
      <c r="B71" s="717">
        <v>2</v>
      </c>
      <c r="C71" s="717">
        <v>0</v>
      </c>
      <c r="D71" s="718">
        <f>C71/B71*100</f>
        <v>0</v>
      </c>
      <c r="E71" s="717">
        <v>1</v>
      </c>
      <c r="F71" s="717">
        <v>0</v>
      </c>
      <c r="G71" s="718">
        <f>F71/E71*100</f>
        <v>0</v>
      </c>
      <c r="H71" s="717">
        <v>38</v>
      </c>
      <c r="I71" s="717">
        <v>0</v>
      </c>
      <c r="J71" s="718">
        <f>I71/H71*100</f>
        <v>0</v>
      </c>
      <c r="K71" s="717">
        <v>0</v>
      </c>
      <c r="L71" s="717">
        <v>0</v>
      </c>
      <c r="M71" s="717">
        <v>0</v>
      </c>
      <c r="N71" s="717">
        <v>1</v>
      </c>
      <c r="O71" s="717">
        <v>0</v>
      </c>
      <c r="P71" s="718">
        <f>O71/N71*100</f>
        <v>0</v>
      </c>
      <c r="Q71" s="717">
        <v>7</v>
      </c>
      <c r="R71" s="717">
        <v>0</v>
      </c>
      <c r="S71" s="718">
        <f>R71/Q71*100</f>
        <v>0</v>
      </c>
      <c r="T71" s="717">
        <v>19</v>
      </c>
      <c r="U71" s="717">
        <v>6</v>
      </c>
      <c r="V71" s="718">
        <f>U71/T71*100</f>
        <v>31.578947368421051</v>
      </c>
      <c r="W71" s="717">
        <v>104</v>
      </c>
      <c r="X71" s="717">
        <v>103</v>
      </c>
      <c r="Y71" s="718">
        <f>X71/W71*100</f>
        <v>99.038461538461547</v>
      </c>
      <c r="Z71" s="717">
        <v>5</v>
      </c>
      <c r="AA71" s="717">
        <v>5</v>
      </c>
      <c r="AB71" s="718">
        <f>AA71/Z71*100</f>
        <v>100</v>
      </c>
      <c r="AC71" s="717">
        <v>0</v>
      </c>
      <c r="AD71" s="717">
        <v>0</v>
      </c>
      <c r="AE71" s="717">
        <v>0</v>
      </c>
    </row>
    <row r="72" spans="1:31" ht="12.95" customHeight="1">
      <c r="A72" s="719" t="s">
        <v>173</v>
      </c>
      <c r="B72" s="701"/>
      <c r="C72" s="701"/>
      <c r="D72" s="701"/>
      <c r="E72" s="701"/>
      <c r="F72" s="701"/>
      <c r="G72" s="701"/>
      <c r="H72" s="701"/>
      <c r="I72" s="701"/>
      <c r="J72" s="701"/>
      <c r="K72" s="701"/>
      <c r="L72" s="701"/>
      <c r="M72" s="701"/>
      <c r="N72" s="701"/>
      <c r="O72" s="701"/>
      <c r="P72" s="701"/>
      <c r="Q72" s="701"/>
      <c r="R72" s="701"/>
      <c r="S72" s="701"/>
      <c r="T72" s="701"/>
      <c r="U72" s="701"/>
      <c r="V72" s="701"/>
      <c r="W72" s="701"/>
      <c r="X72" s="701"/>
      <c r="Y72" s="701"/>
      <c r="Z72" s="701"/>
      <c r="AA72" s="701"/>
      <c r="AB72" s="701"/>
      <c r="AC72" s="701"/>
      <c r="AD72" s="701"/>
      <c r="AE72" s="701"/>
    </row>
    <row r="73" spans="1:31" ht="14.1" customHeight="1">
      <c r="A73" s="720" t="s">
        <v>196</v>
      </c>
      <c r="B73" s="701"/>
      <c r="C73" s="701"/>
      <c r="D73" s="701"/>
      <c r="E73" s="701"/>
      <c r="F73" s="701"/>
      <c r="G73" s="701"/>
      <c r="H73" s="701"/>
      <c r="I73" s="701"/>
      <c r="J73" s="701"/>
      <c r="K73" s="701"/>
      <c r="L73" s="701"/>
      <c r="M73" s="701"/>
      <c r="N73" s="701"/>
      <c r="O73" s="701"/>
      <c r="P73" s="701"/>
      <c r="Q73" s="701"/>
      <c r="R73" s="701"/>
      <c r="S73" s="701"/>
      <c r="T73" s="701"/>
      <c r="U73" s="701"/>
      <c r="V73" s="701"/>
      <c r="W73" s="721"/>
      <c r="X73" s="721"/>
      <c r="Y73" s="721"/>
      <c r="Z73" s="721"/>
      <c r="AA73" s="721"/>
      <c r="AB73" s="721"/>
      <c r="AC73" s="721"/>
      <c r="AD73" s="721"/>
      <c r="AE73" s="721"/>
    </row>
    <row r="74" spans="1:31" ht="15" customHeight="1">
      <c r="A74" s="722" t="s">
        <v>197</v>
      </c>
      <c r="B74" s="721"/>
      <c r="C74" s="721"/>
      <c r="D74" s="721"/>
      <c r="E74" s="721"/>
      <c r="F74" s="721"/>
      <c r="G74" s="721"/>
      <c r="H74" s="721"/>
      <c r="I74" s="721"/>
      <c r="J74" s="721"/>
      <c r="K74" s="721"/>
      <c r="L74" s="721"/>
      <c r="M74" s="721"/>
      <c r="N74" s="721"/>
      <c r="O74" s="721"/>
      <c r="P74" s="721"/>
      <c r="Q74" s="721"/>
      <c r="R74" s="721"/>
      <c r="S74" s="721"/>
      <c r="T74" s="721"/>
      <c r="U74" s="721"/>
      <c r="V74" s="704" t="s">
        <v>195</v>
      </c>
      <c r="W74" s="721"/>
      <c r="X74" s="721"/>
      <c r="Y74" s="721"/>
      <c r="Z74" s="721"/>
      <c r="AA74" s="721"/>
      <c r="AB74" s="721"/>
      <c r="AC74" s="721"/>
      <c r="AD74" s="721"/>
      <c r="AE74" s="721"/>
    </row>
    <row r="75" spans="1:31">
      <c r="A75" s="723"/>
      <c r="B75" s="704"/>
      <c r="C75" s="704"/>
      <c r="D75" s="704"/>
      <c r="E75" s="704"/>
      <c r="F75" s="704"/>
      <c r="G75" s="704"/>
      <c r="H75" s="704"/>
      <c r="I75" s="704"/>
      <c r="J75" s="704"/>
      <c r="K75" s="704"/>
      <c r="L75" s="704"/>
      <c r="M75" s="704"/>
      <c r="N75" s="704"/>
      <c r="O75" s="704"/>
      <c r="P75" s="704"/>
      <c r="Q75" s="704"/>
      <c r="R75" s="704"/>
      <c r="S75" s="704"/>
      <c r="T75" s="704"/>
      <c r="U75" s="704"/>
      <c r="V75" s="704" t="s">
        <v>101</v>
      </c>
      <c r="W75" s="704"/>
      <c r="X75" s="704"/>
      <c r="Y75" s="704"/>
      <c r="Z75" s="704"/>
      <c r="AA75" s="704"/>
      <c r="AB75" s="704"/>
      <c r="AC75" s="704"/>
      <c r="AD75" s="704"/>
      <c r="AE75" s="704"/>
    </row>
  </sheetData>
  <mergeCells count="22">
    <mergeCell ref="X3:Y3"/>
    <mergeCell ref="I3:J3"/>
    <mergeCell ref="L3:M3"/>
    <mergeCell ref="O3:P3"/>
    <mergeCell ref="R3:S3"/>
    <mergeCell ref="U3:V3"/>
    <mergeCell ref="A1:AE1"/>
    <mergeCell ref="A2:A4"/>
    <mergeCell ref="B2:D2"/>
    <mergeCell ref="E2:G2"/>
    <mergeCell ref="H2:J2"/>
    <mergeCell ref="K2:M2"/>
    <mergeCell ref="N2:P2"/>
    <mergeCell ref="Q2:S2"/>
    <mergeCell ref="T2:V2"/>
    <mergeCell ref="W2:Y2"/>
    <mergeCell ref="AA3:AB3"/>
    <mergeCell ref="AD3:AE3"/>
    <mergeCell ref="Z2:AB2"/>
    <mergeCell ref="AC2:AE2"/>
    <mergeCell ref="C3:D3"/>
    <mergeCell ref="F3:G3"/>
  </mergeCells>
  <phoneticPr fontId="2" type="noConversion"/>
  <hyperlinks>
    <hyperlink ref="AF1" location="本篇表次!A1" display="回本篇表次"/>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16"/>
  <sheetViews>
    <sheetView showGridLines="0" workbookViewId="0">
      <selection activeCell="E1" sqref="E1"/>
    </sheetView>
  </sheetViews>
  <sheetFormatPr defaultColWidth="30.625" defaultRowHeight="16.5"/>
  <cols>
    <col min="1" max="1" width="15.875" customWidth="1"/>
    <col min="5" max="5" width="12.625" bestFit="1" customWidth="1"/>
  </cols>
  <sheetData>
    <row r="1" spans="1:5" ht="30" customHeight="1">
      <c r="A1" s="918" t="s">
        <v>924</v>
      </c>
      <c r="B1" s="918"/>
      <c r="C1" s="918"/>
      <c r="D1" s="918"/>
      <c r="E1" s="853" t="s">
        <v>914</v>
      </c>
    </row>
    <row r="2" spans="1:5" ht="59.1" customHeight="1">
      <c r="A2" s="99"/>
      <c r="B2" s="102" t="s">
        <v>198</v>
      </c>
      <c r="C2" s="103" t="s">
        <v>199</v>
      </c>
      <c r="D2" s="104" t="s">
        <v>200</v>
      </c>
    </row>
    <row r="3" spans="1:5" ht="26.1" customHeight="1">
      <c r="A3" s="23" t="s">
        <v>26</v>
      </c>
      <c r="B3" s="105">
        <v>5733</v>
      </c>
      <c r="C3" s="106">
        <v>47995</v>
      </c>
      <c r="D3" s="107">
        <f>B3/SUM(B3,C3)*100</f>
        <v>10.670413936867183</v>
      </c>
    </row>
    <row r="4" spans="1:5" ht="26.1" customHeight="1">
      <c r="A4" s="23" t="s">
        <v>27</v>
      </c>
      <c r="B4" s="105">
        <v>5364</v>
      </c>
      <c r="C4" s="106">
        <v>52324</v>
      </c>
      <c r="D4" s="107">
        <f t="shared" ref="D4:D12" si="0">B4/SUM(B4,C4)*100</f>
        <v>9.2982942726390245</v>
      </c>
    </row>
    <row r="5" spans="1:5" ht="26.1" customHeight="1">
      <c r="A5" s="23" t="s">
        <v>28</v>
      </c>
      <c r="B5" s="105">
        <v>5484</v>
      </c>
      <c r="C5" s="106">
        <v>54040</v>
      </c>
      <c r="D5" s="107">
        <f t="shared" si="0"/>
        <v>9.2130905181103415</v>
      </c>
    </row>
    <row r="6" spans="1:5" ht="26.1" customHeight="1">
      <c r="A6" s="23" t="s">
        <v>29</v>
      </c>
      <c r="B6" s="105">
        <v>5643</v>
      </c>
      <c r="C6" s="106">
        <v>57118</v>
      </c>
      <c r="D6" s="107">
        <f t="shared" si="0"/>
        <v>8.9912525294370695</v>
      </c>
    </row>
    <row r="7" spans="1:5" ht="26.1" customHeight="1">
      <c r="A7" s="23" t="s">
        <v>30</v>
      </c>
      <c r="B7" s="105">
        <v>6210</v>
      </c>
      <c r="C7" s="106">
        <v>57881</v>
      </c>
      <c r="D7" s="107">
        <f t="shared" si="0"/>
        <v>9.6893479583716893</v>
      </c>
    </row>
    <row r="8" spans="1:5" ht="26.1" customHeight="1">
      <c r="A8" s="23" t="s">
        <v>31</v>
      </c>
      <c r="B8" s="105">
        <v>6866</v>
      </c>
      <c r="C8" s="106">
        <v>54816</v>
      </c>
      <c r="D8" s="107">
        <f t="shared" si="0"/>
        <v>11.131286274764113</v>
      </c>
    </row>
    <row r="9" spans="1:5" ht="26.1" customHeight="1">
      <c r="A9" s="23" t="s">
        <v>32</v>
      </c>
      <c r="B9" s="105">
        <v>7506</v>
      </c>
      <c r="C9" s="106">
        <v>52744</v>
      </c>
      <c r="D9" s="107">
        <f t="shared" si="0"/>
        <v>12.458091286307054</v>
      </c>
    </row>
    <row r="10" spans="1:5" ht="26.1" customHeight="1">
      <c r="A10" s="23" t="s">
        <v>33</v>
      </c>
      <c r="B10" s="105">
        <v>7765</v>
      </c>
      <c r="C10" s="106">
        <v>48225</v>
      </c>
      <c r="D10" s="107">
        <f t="shared" si="0"/>
        <v>13.868547954991964</v>
      </c>
    </row>
    <row r="11" spans="1:5" ht="26.1" customHeight="1">
      <c r="A11" s="23" t="s">
        <v>34</v>
      </c>
      <c r="B11" s="105">
        <v>7852</v>
      </c>
      <c r="C11" s="112">
        <v>40405</v>
      </c>
      <c r="D11" s="107">
        <f t="shared" ref="D11" si="1">B11/SUM(B11,C11)*100</f>
        <v>16.271214538823383</v>
      </c>
    </row>
    <row r="12" spans="1:5" ht="26.1" customHeight="1">
      <c r="A12" s="27" t="s">
        <v>35</v>
      </c>
      <c r="B12" s="108">
        <v>8665</v>
      </c>
      <c r="C12" s="109">
        <v>45286</v>
      </c>
      <c r="D12" s="110">
        <f t="shared" si="0"/>
        <v>16.060870048747937</v>
      </c>
    </row>
    <row r="13" spans="1:5" ht="18.95" customHeight="1">
      <c r="A13" s="111" t="s">
        <v>201</v>
      </c>
      <c r="B13" s="94"/>
      <c r="C13" s="94"/>
      <c r="D13" s="94"/>
    </row>
    <row r="14" spans="1:5" ht="45.95" customHeight="1">
      <c r="A14" s="927" t="s">
        <v>202</v>
      </c>
      <c r="B14" s="927"/>
      <c r="C14" s="927"/>
      <c r="D14" s="927"/>
    </row>
    <row r="16" spans="1:5">
      <c r="C16" s="552"/>
    </row>
  </sheetData>
  <mergeCells count="2">
    <mergeCell ref="A1:D1"/>
    <mergeCell ref="A14:D14"/>
  </mergeCells>
  <phoneticPr fontId="2" type="noConversion"/>
  <hyperlinks>
    <hyperlink ref="E1" location="本篇表次!A1" display="回本篇表次"/>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P36"/>
  <sheetViews>
    <sheetView showGridLines="0" zoomScale="88" workbookViewId="0">
      <selection activeCell="L1" sqref="L1"/>
    </sheetView>
  </sheetViews>
  <sheetFormatPr defaultColWidth="10.5" defaultRowHeight="16.5"/>
  <cols>
    <col min="1" max="1" width="29.5" customWidth="1"/>
    <col min="3" max="3" width="9.625" customWidth="1"/>
    <col min="5" max="5" width="9.625" customWidth="1"/>
    <col min="7" max="7" width="9.625" customWidth="1"/>
    <col min="9" max="9" width="9.625" customWidth="1"/>
    <col min="11" max="11" width="9.625" customWidth="1"/>
    <col min="12" max="12" width="12.625" bestFit="1" customWidth="1"/>
  </cols>
  <sheetData>
    <row r="1" spans="1:16" ht="30" customHeight="1">
      <c r="A1" s="928" t="s">
        <v>925</v>
      </c>
      <c r="B1" s="872"/>
      <c r="C1" s="872"/>
      <c r="D1" s="872"/>
      <c r="E1" s="872"/>
      <c r="F1" s="872"/>
      <c r="G1" s="872"/>
      <c r="H1" s="872"/>
      <c r="I1" s="872"/>
      <c r="J1" s="872"/>
      <c r="K1" s="872"/>
      <c r="L1" s="853" t="s">
        <v>914</v>
      </c>
    </row>
    <row r="2" spans="1:16" ht="15.95" customHeight="1">
      <c r="A2" s="882"/>
      <c r="B2" s="873" t="s">
        <v>44</v>
      </c>
      <c r="C2" s="873"/>
      <c r="D2" s="873" t="s">
        <v>203</v>
      </c>
      <c r="E2" s="873"/>
      <c r="F2" s="873" t="s">
        <v>204</v>
      </c>
      <c r="G2" s="873"/>
      <c r="H2" s="873" t="s">
        <v>205</v>
      </c>
      <c r="I2" s="873"/>
      <c r="J2" s="873" t="s">
        <v>206</v>
      </c>
      <c r="K2" s="873"/>
    </row>
    <row r="3" spans="1:16" ht="15.95" customHeight="1">
      <c r="A3" s="883"/>
      <c r="B3" s="4" t="s">
        <v>0</v>
      </c>
      <c r="C3" s="113" t="s">
        <v>71</v>
      </c>
      <c r="D3" s="114" t="s">
        <v>0</v>
      </c>
      <c r="E3" s="113" t="s">
        <v>71</v>
      </c>
      <c r="F3" s="4" t="s">
        <v>0</v>
      </c>
      <c r="G3" s="113" t="s">
        <v>71</v>
      </c>
      <c r="H3" s="4" t="s">
        <v>0</v>
      </c>
      <c r="I3" s="113" t="s">
        <v>71</v>
      </c>
      <c r="J3" s="4" t="s">
        <v>0</v>
      </c>
      <c r="K3" s="113" t="s">
        <v>71</v>
      </c>
    </row>
    <row r="4" spans="1:16" ht="17.100000000000001" customHeight="1">
      <c r="A4" s="6" t="s">
        <v>207</v>
      </c>
      <c r="B4" s="10">
        <v>636468</v>
      </c>
      <c r="C4" s="9">
        <f>SUM(C5:C34)</f>
        <v>100</v>
      </c>
      <c r="D4" s="10">
        <v>214750</v>
      </c>
      <c r="E4" s="9">
        <f>SUM(E5:E34)</f>
        <v>100</v>
      </c>
      <c r="F4" s="10">
        <v>31073</v>
      </c>
      <c r="G4" s="9">
        <f>SUM(G5:G34)</f>
        <v>100.00000000000001</v>
      </c>
      <c r="H4" s="10">
        <v>262781</v>
      </c>
      <c r="I4" s="9">
        <f>SUM(I5:I34)</f>
        <v>99.999999999999972</v>
      </c>
      <c r="J4" s="10">
        <v>127864</v>
      </c>
      <c r="K4" s="9">
        <f>SUM(K5:K34)</f>
        <v>99.999999999999986</v>
      </c>
    </row>
    <row r="5" spans="1:16" ht="17.100000000000001" customHeight="1">
      <c r="A5" s="6" t="s">
        <v>45</v>
      </c>
      <c r="B5" s="115">
        <v>130484</v>
      </c>
      <c r="C5" s="8">
        <f t="shared" ref="C5:C33" si="0">B5/B$4*100</f>
        <v>20.501266363744914</v>
      </c>
      <c r="D5" s="115">
        <v>26401</v>
      </c>
      <c r="E5" s="8">
        <f t="shared" ref="E5:E33" si="1">D5/D$4*100</f>
        <v>12.29383003492433</v>
      </c>
      <c r="F5" s="115">
        <v>534</v>
      </c>
      <c r="G5" s="8">
        <f t="shared" ref="G5:G33" si="2">F5/F$4*100</f>
        <v>1.7185337753033179</v>
      </c>
      <c r="H5" s="115">
        <v>61668</v>
      </c>
      <c r="I5" s="8">
        <f t="shared" ref="I5:I33" si="3">H5/H$4*100</f>
        <v>23.467450082007453</v>
      </c>
      <c r="J5" s="7">
        <v>41881</v>
      </c>
      <c r="K5" s="8">
        <f t="shared" ref="K5:K33" si="4">J5/J$4*100</f>
        <v>32.754332728524055</v>
      </c>
    </row>
    <row r="6" spans="1:16" ht="17.100000000000001" customHeight="1">
      <c r="A6" s="6" t="s">
        <v>47</v>
      </c>
      <c r="B6" s="7">
        <v>99569</v>
      </c>
      <c r="C6" s="8">
        <f t="shared" si="0"/>
        <v>15.643991528246509</v>
      </c>
      <c r="D6" s="7">
        <v>19528</v>
      </c>
      <c r="E6" s="8">
        <f t="shared" si="1"/>
        <v>9.0933643771827715</v>
      </c>
      <c r="F6" s="7">
        <v>8508</v>
      </c>
      <c r="G6" s="8">
        <f t="shared" si="2"/>
        <v>27.380684195282079</v>
      </c>
      <c r="H6" s="7">
        <v>38382</v>
      </c>
      <c r="I6" s="8">
        <f t="shared" si="3"/>
        <v>14.606078826094732</v>
      </c>
      <c r="J6" s="7">
        <v>33151</v>
      </c>
      <c r="K6" s="8">
        <f t="shared" si="4"/>
        <v>25.926765938809986</v>
      </c>
    </row>
    <row r="7" spans="1:16" ht="17.100000000000001" customHeight="1">
      <c r="A7" s="6" t="s">
        <v>48</v>
      </c>
      <c r="B7" s="7">
        <v>72636</v>
      </c>
      <c r="C7" s="8">
        <f t="shared" si="0"/>
        <v>11.412356944889609</v>
      </c>
      <c r="D7" s="7">
        <v>25798</v>
      </c>
      <c r="E7" s="8">
        <f t="shared" si="1"/>
        <v>12.013038416763679</v>
      </c>
      <c r="F7" s="7">
        <v>89</v>
      </c>
      <c r="G7" s="8">
        <f t="shared" si="2"/>
        <v>0.28642229588388635</v>
      </c>
      <c r="H7" s="7">
        <v>33111</v>
      </c>
      <c r="I7" s="8">
        <f t="shared" si="3"/>
        <v>12.600226043739845</v>
      </c>
      <c r="J7" s="7">
        <v>13638</v>
      </c>
      <c r="K7" s="8">
        <f t="shared" si="4"/>
        <v>10.666020146405556</v>
      </c>
    </row>
    <row r="8" spans="1:16" s="101" customFormat="1" ht="17.100000000000001" customHeight="1">
      <c r="A8" s="619" t="s">
        <v>50</v>
      </c>
      <c r="B8" s="7">
        <v>54101</v>
      </c>
      <c r="C8" s="8">
        <f t="shared" si="0"/>
        <v>8.5001916828497261</v>
      </c>
      <c r="D8" s="7">
        <v>30125</v>
      </c>
      <c r="E8" s="8">
        <f t="shared" si="1"/>
        <v>14.027939464493597</v>
      </c>
      <c r="F8" s="7">
        <v>1034</v>
      </c>
      <c r="G8" s="8">
        <f t="shared" si="2"/>
        <v>3.3276477971229039</v>
      </c>
      <c r="H8" s="7">
        <v>17263</v>
      </c>
      <c r="I8" s="8">
        <f t="shared" si="3"/>
        <v>6.5693486210951324</v>
      </c>
      <c r="J8" s="7">
        <v>5679</v>
      </c>
      <c r="K8" s="8">
        <f t="shared" si="4"/>
        <v>4.4414377776387415</v>
      </c>
      <c r="M8"/>
      <c r="N8"/>
      <c r="O8"/>
      <c r="P8"/>
    </row>
    <row r="9" spans="1:16" s="101" customFormat="1" ht="17.100000000000001" customHeight="1">
      <c r="A9" s="299" t="s">
        <v>372</v>
      </c>
      <c r="B9" s="317">
        <v>51036</v>
      </c>
      <c r="C9" s="318">
        <f t="shared" si="0"/>
        <v>8.0186278021832997</v>
      </c>
      <c r="D9" s="317">
        <v>36540</v>
      </c>
      <c r="E9" s="318">
        <f t="shared" si="1"/>
        <v>17.0151338766007</v>
      </c>
      <c r="F9" s="317">
        <v>11739</v>
      </c>
      <c r="G9" s="318">
        <f t="shared" si="2"/>
        <v>37.778779004280246</v>
      </c>
      <c r="H9" s="317">
        <v>2306</v>
      </c>
      <c r="I9" s="318">
        <f t="shared" si="3"/>
        <v>0.87753680821672808</v>
      </c>
      <c r="J9" s="317">
        <v>451</v>
      </c>
      <c r="K9" s="318">
        <f t="shared" si="4"/>
        <v>0.35271851342050925</v>
      </c>
      <c r="M9"/>
      <c r="N9"/>
      <c r="O9"/>
      <c r="P9"/>
    </row>
    <row r="10" spans="1:16" ht="17.100000000000001" customHeight="1">
      <c r="A10" s="6" t="s">
        <v>52</v>
      </c>
      <c r="B10" s="7">
        <v>22892</v>
      </c>
      <c r="C10" s="8">
        <f t="shared" si="0"/>
        <v>3.5967244229089284</v>
      </c>
      <c r="D10" s="7">
        <v>4201</v>
      </c>
      <c r="E10" s="8">
        <f t="shared" si="1"/>
        <v>1.9562281722933643</v>
      </c>
      <c r="F10" s="7">
        <v>292</v>
      </c>
      <c r="G10" s="8">
        <f t="shared" si="2"/>
        <v>0.93972258874263825</v>
      </c>
      <c r="H10" s="7">
        <v>16100</v>
      </c>
      <c r="I10" s="8">
        <f t="shared" si="3"/>
        <v>6.1267747668210406</v>
      </c>
      <c r="J10" s="7">
        <v>2299</v>
      </c>
      <c r="K10" s="8">
        <f t="shared" si="4"/>
        <v>1.7980041293874742</v>
      </c>
    </row>
    <row r="11" spans="1:16" ht="17.100000000000001" customHeight="1">
      <c r="A11" s="6" t="s">
        <v>53</v>
      </c>
      <c r="B11" s="7">
        <v>19110</v>
      </c>
      <c r="C11" s="8">
        <f t="shared" si="0"/>
        <v>3.002507588755444</v>
      </c>
      <c r="D11" s="7">
        <v>2738</v>
      </c>
      <c r="E11" s="8">
        <f t="shared" si="1"/>
        <v>1.2749708963911526</v>
      </c>
      <c r="F11" s="7">
        <v>359</v>
      </c>
      <c r="G11" s="8">
        <f t="shared" si="2"/>
        <v>1.1553438676664629</v>
      </c>
      <c r="H11" s="7">
        <v>12128</v>
      </c>
      <c r="I11" s="8">
        <f t="shared" si="3"/>
        <v>4.6152499609941362</v>
      </c>
      <c r="J11" s="7">
        <v>3885</v>
      </c>
      <c r="K11" s="8">
        <f t="shared" si="4"/>
        <v>3.0383845335669148</v>
      </c>
    </row>
    <row r="12" spans="1:16" ht="17.100000000000001" customHeight="1">
      <c r="A12" s="6" t="s">
        <v>55</v>
      </c>
      <c r="B12" s="115">
        <v>18950</v>
      </c>
      <c r="C12" s="8">
        <f t="shared" si="0"/>
        <v>2.977368854365027</v>
      </c>
      <c r="D12" s="115">
        <v>2975</v>
      </c>
      <c r="E12" s="8">
        <f t="shared" si="1"/>
        <v>1.3853317811408614</v>
      </c>
      <c r="F12" s="115">
        <v>13</v>
      </c>
      <c r="G12" s="8">
        <f t="shared" si="2"/>
        <v>4.1836964567309239E-2</v>
      </c>
      <c r="H12" s="115">
        <v>13593</v>
      </c>
      <c r="I12" s="8">
        <f t="shared" si="3"/>
        <v>5.1727484102731935</v>
      </c>
      <c r="J12" s="7">
        <v>2369</v>
      </c>
      <c r="K12" s="8">
        <f t="shared" si="4"/>
        <v>1.8527497966589499</v>
      </c>
    </row>
    <row r="13" spans="1:16" ht="17.100000000000001" customHeight="1">
      <c r="A13" s="6" t="s">
        <v>51</v>
      </c>
      <c r="B13" s="7">
        <v>12545</v>
      </c>
      <c r="C13" s="8">
        <f t="shared" si="0"/>
        <v>1.9710338932986418</v>
      </c>
      <c r="D13" s="7">
        <v>3951</v>
      </c>
      <c r="E13" s="8">
        <f t="shared" si="1"/>
        <v>1.839813736903376</v>
      </c>
      <c r="F13" s="7">
        <v>1027</v>
      </c>
      <c r="G13" s="8">
        <f t="shared" si="2"/>
        <v>3.3051202008174299</v>
      </c>
      <c r="H13" s="7">
        <v>6218</v>
      </c>
      <c r="I13" s="8">
        <f t="shared" si="3"/>
        <v>2.3662289130492691</v>
      </c>
      <c r="J13" s="7">
        <v>1349</v>
      </c>
      <c r="K13" s="8">
        <f t="shared" si="4"/>
        <v>1.0550272164174435</v>
      </c>
    </row>
    <row r="14" spans="1:16" ht="17.100000000000001" customHeight="1">
      <c r="A14" s="319" t="s">
        <v>371</v>
      </c>
      <c r="B14" s="320">
        <v>12271</v>
      </c>
      <c r="C14" s="318">
        <f t="shared" si="0"/>
        <v>1.9279838106550526</v>
      </c>
      <c r="D14" s="320">
        <v>2970</v>
      </c>
      <c r="E14" s="318">
        <f t="shared" si="1"/>
        <v>1.3830034924330616</v>
      </c>
      <c r="F14" s="320">
        <v>2039</v>
      </c>
      <c r="G14" s="318">
        <f t="shared" si="2"/>
        <v>6.5619669809802712</v>
      </c>
      <c r="H14" s="320">
        <v>5525</v>
      </c>
      <c r="I14" s="318">
        <f t="shared" si="3"/>
        <v>2.1025112165643636</v>
      </c>
      <c r="J14" s="317">
        <v>1737</v>
      </c>
      <c r="K14" s="318">
        <f t="shared" si="4"/>
        <v>1.3584746292936245</v>
      </c>
    </row>
    <row r="15" spans="1:16" ht="17.100000000000001" customHeight="1">
      <c r="A15" s="6" t="s">
        <v>56</v>
      </c>
      <c r="B15" s="7">
        <v>11923</v>
      </c>
      <c r="C15" s="8">
        <f t="shared" si="0"/>
        <v>1.8733070633558953</v>
      </c>
      <c r="D15" s="7">
        <v>3124</v>
      </c>
      <c r="E15" s="8">
        <f t="shared" si="1"/>
        <v>1.4547147846332944</v>
      </c>
      <c r="F15" s="7">
        <v>8</v>
      </c>
      <c r="G15" s="8">
        <f t="shared" si="2"/>
        <v>2.5745824349113378E-2</v>
      </c>
      <c r="H15" s="7">
        <v>7080</v>
      </c>
      <c r="I15" s="8">
        <f t="shared" si="3"/>
        <v>2.694258717334967</v>
      </c>
      <c r="J15" s="7">
        <v>1711</v>
      </c>
      <c r="K15" s="8">
        <f t="shared" si="4"/>
        <v>1.3381405243070763</v>
      </c>
    </row>
    <row r="16" spans="1:16" ht="17.100000000000001" customHeight="1">
      <c r="A16" s="6" t="s">
        <v>46</v>
      </c>
      <c r="B16" s="7">
        <v>5403</v>
      </c>
      <c r="C16" s="8">
        <f t="shared" si="0"/>
        <v>0.84890363694639781</v>
      </c>
      <c r="D16" s="7">
        <v>2129</v>
      </c>
      <c r="E16" s="8">
        <f t="shared" si="1"/>
        <v>0.99138533178114097</v>
      </c>
      <c r="F16" s="7">
        <v>810</v>
      </c>
      <c r="G16" s="8">
        <f t="shared" si="2"/>
        <v>2.6067647153477296</v>
      </c>
      <c r="H16" s="7">
        <v>1381</v>
      </c>
      <c r="I16" s="8">
        <f t="shared" si="3"/>
        <v>0.52553266788694764</v>
      </c>
      <c r="J16" s="7">
        <v>1083</v>
      </c>
      <c r="K16" s="8">
        <f t="shared" si="4"/>
        <v>0.84699368078583492</v>
      </c>
    </row>
    <row r="17" spans="1:11" ht="17.100000000000001" customHeight="1">
      <c r="A17" s="6" t="s">
        <v>148</v>
      </c>
      <c r="B17" s="7">
        <v>5369</v>
      </c>
      <c r="C17" s="8">
        <f t="shared" si="0"/>
        <v>0.84356165588843435</v>
      </c>
      <c r="D17" s="7">
        <v>2564</v>
      </c>
      <c r="E17" s="8">
        <f t="shared" si="1"/>
        <v>1.1939464493597207</v>
      </c>
      <c r="F17" s="7">
        <v>127</v>
      </c>
      <c r="G17" s="8">
        <f t="shared" si="2"/>
        <v>0.4087149615421749</v>
      </c>
      <c r="H17" s="7">
        <v>2225</v>
      </c>
      <c r="I17" s="8">
        <f t="shared" si="3"/>
        <v>0.84671266187433636</v>
      </c>
      <c r="J17" s="7">
        <v>453</v>
      </c>
      <c r="K17" s="8">
        <f t="shared" si="4"/>
        <v>0.35428267534255142</v>
      </c>
    </row>
    <row r="18" spans="1:11" ht="17.100000000000001" customHeight="1">
      <c r="A18" s="6" t="s">
        <v>79</v>
      </c>
      <c r="B18" s="7">
        <v>4974</v>
      </c>
      <c r="C18" s="8">
        <f t="shared" si="0"/>
        <v>0.78150040536209209</v>
      </c>
      <c r="D18" s="7">
        <v>1717</v>
      </c>
      <c r="E18" s="8">
        <f t="shared" si="1"/>
        <v>0.79953434225844</v>
      </c>
      <c r="F18" s="7">
        <v>140</v>
      </c>
      <c r="G18" s="8">
        <f t="shared" si="2"/>
        <v>0.45055192610948414</v>
      </c>
      <c r="H18" s="7">
        <v>2578</v>
      </c>
      <c r="I18" s="8">
        <f t="shared" si="3"/>
        <v>0.98104505272451203</v>
      </c>
      <c r="J18" s="7">
        <v>539</v>
      </c>
      <c r="K18" s="8">
        <f t="shared" si="4"/>
        <v>0.4215416379903647</v>
      </c>
    </row>
    <row r="19" spans="1:11" ht="17.100000000000001" customHeight="1">
      <c r="A19" s="6" t="s">
        <v>49</v>
      </c>
      <c r="B19" s="7">
        <v>4277</v>
      </c>
      <c r="C19" s="8">
        <f t="shared" si="0"/>
        <v>0.67198979367383749</v>
      </c>
      <c r="D19" s="7">
        <v>506</v>
      </c>
      <c r="E19" s="8">
        <f t="shared" si="1"/>
        <v>0.23562281722933642</v>
      </c>
      <c r="F19" s="7">
        <v>108</v>
      </c>
      <c r="G19" s="8">
        <f t="shared" si="2"/>
        <v>0.34756862871303063</v>
      </c>
      <c r="H19" s="7">
        <v>3490</v>
      </c>
      <c r="I19" s="8">
        <f t="shared" si="3"/>
        <v>1.3281021078388469</v>
      </c>
      <c r="J19" s="7">
        <v>173</v>
      </c>
      <c r="K19" s="8">
        <f t="shared" si="4"/>
        <v>0.13530000625664768</v>
      </c>
    </row>
    <row r="20" spans="1:11" ht="17.100000000000001" customHeight="1">
      <c r="A20" s="6" t="s">
        <v>58</v>
      </c>
      <c r="B20" s="7">
        <v>3985</v>
      </c>
      <c r="C20" s="8">
        <f t="shared" si="0"/>
        <v>0.62611160341132621</v>
      </c>
      <c r="D20" s="7">
        <v>318</v>
      </c>
      <c r="E20" s="8">
        <f t="shared" si="1"/>
        <v>0.1480791618160652</v>
      </c>
      <c r="F20" s="7">
        <v>31</v>
      </c>
      <c r="G20" s="8">
        <f t="shared" si="2"/>
        <v>9.9765069352814345E-2</v>
      </c>
      <c r="H20" s="7">
        <v>2737</v>
      </c>
      <c r="I20" s="8">
        <f t="shared" si="3"/>
        <v>1.0415517103595771</v>
      </c>
      <c r="J20" s="7">
        <v>899</v>
      </c>
      <c r="K20" s="8">
        <f t="shared" si="4"/>
        <v>0.70309078395795532</v>
      </c>
    </row>
    <row r="21" spans="1:11" ht="17.100000000000001" customHeight="1">
      <c r="A21" s="6" t="s">
        <v>57</v>
      </c>
      <c r="B21" s="7">
        <v>3641</v>
      </c>
      <c r="C21" s="8">
        <f t="shared" si="0"/>
        <v>0.57206332447192942</v>
      </c>
      <c r="D21" s="7">
        <v>1950</v>
      </c>
      <c r="E21" s="8">
        <f t="shared" si="1"/>
        <v>0.90803259604190911</v>
      </c>
      <c r="F21" s="7">
        <v>334</v>
      </c>
      <c r="G21" s="8">
        <f t="shared" si="2"/>
        <v>1.0748881665754835</v>
      </c>
      <c r="H21" s="7">
        <v>1248</v>
      </c>
      <c r="I21" s="8">
        <f t="shared" si="3"/>
        <v>0.47492018068277392</v>
      </c>
      <c r="J21" s="7">
        <v>109</v>
      </c>
      <c r="K21" s="8">
        <f t="shared" si="4"/>
        <v>8.5246824751298259E-2</v>
      </c>
    </row>
    <row r="22" spans="1:11" ht="17.100000000000001" customHeight="1">
      <c r="A22" s="6" t="s">
        <v>80</v>
      </c>
      <c r="B22" s="7">
        <v>3613</v>
      </c>
      <c r="C22" s="8">
        <f t="shared" si="0"/>
        <v>0.56766404595360642</v>
      </c>
      <c r="D22" s="7">
        <v>345</v>
      </c>
      <c r="E22" s="8">
        <f t="shared" si="1"/>
        <v>0.16065192083818394</v>
      </c>
      <c r="F22" s="7">
        <v>64</v>
      </c>
      <c r="G22" s="8">
        <f t="shared" si="2"/>
        <v>0.20596659479290702</v>
      </c>
      <c r="H22" s="7">
        <v>2758</v>
      </c>
      <c r="I22" s="8">
        <f t="shared" si="3"/>
        <v>1.0495431557076045</v>
      </c>
      <c r="J22" s="7">
        <v>446</v>
      </c>
      <c r="K22" s="8">
        <f t="shared" si="4"/>
        <v>0.3488081086154039</v>
      </c>
    </row>
    <row r="23" spans="1:11" ht="17.100000000000001" customHeight="1">
      <c r="A23" s="6" t="s">
        <v>161</v>
      </c>
      <c r="B23" s="7">
        <v>2426</v>
      </c>
      <c r="C23" s="8">
        <f t="shared" si="0"/>
        <v>0.38116606019469951</v>
      </c>
      <c r="D23" s="7">
        <v>679</v>
      </c>
      <c r="E23" s="8">
        <f t="shared" si="1"/>
        <v>0.3161816065192084</v>
      </c>
      <c r="F23" s="7">
        <v>483</v>
      </c>
      <c r="G23" s="8">
        <f t="shared" si="2"/>
        <v>1.5544041450777202</v>
      </c>
      <c r="H23" s="7">
        <v>929</v>
      </c>
      <c r="I23" s="8">
        <f t="shared" si="3"/>
        <v>0.35352632039607124</v>
      </c>
      <c r="J23" s="7">
        <v>335</v>
      </c>
      <c r="K23" s="8">
        <f t="shared" si="4"/>
        <v>0.26199712194206343</v>
      </c>
    </row>
    <row r="24" spans="1:11" ht="17.100000000000001" customHeight="1">
      <c r="A24" s="6" t="s">
        <v>59</v>
      </c>
      <c r="B24" s="7">
        <v>2306</v>
      </c>
      <c r="C24" s="8">
        <f t="shared" si="0"/>
        <v>0.36231200940188668</v>
      </c>
      <c r="D24" s="7">
        <v>1335</v>
      </c>
      <c r="E24" s="8">
        <f t="shared" si="1"/>
        <v>0.6216530849825378</v>
      </c>
      <c r="F24" s="7">
        <v>67</v>
      </c>
      <c r="G24" s="8">
        <f t="shared" si="2"/>
        <v>0.21562127892382454</v>
      </c>
      <c r="H24" s="7">
        <v>676</v>
      </c>
      <c r="I24" s="8">
        <f t="shared" si="3"/>
        <v>0.25724843120316915</v>
      </c>
      <c r="J24" s="7">
        <v>228</v>
      </c>
      <c r="K24" s="8">
        <f t="shared" si="4"/>
        <v>0.17831445911280736</v>
      </c>
    </row>
    <row r="25" spans="1:11" ht="17.100000000000001" customHeight="1">
      <c r="A25" s="6" t="s">
        <v>81</v>
      </c>
      <c r="B25" s="7">
        <v>2053</v>
      </c>
      <c r="C25" s="8">
        <f t="shared" si="0"/>
        <v>0.32256138564703957</v>
      </c>
      <c r="D25" s="7">
        <v>1355</v>
      </c>
      <c r="E25" s="8">
        <f t="shared" si="1"/>
        <v>0.6309662398137369</v>
      </c>
      <c r="F25" s="7">
        <v>122</v>
      </c>
      <c r="G25" s="8">
        <f t="shared" si="2"/>
        <v>0.39262382132397899</v>
      </c>
      <c r="H25" s="7">
        <v>445</v>
      </c>
      <c r="I25" s="8">
        <f t="shared" si="3"/>
        <v>0.16934253237486727</v>
      </c>
      <c r="J25" s="7">
        <v>131</v>
      </c>
      <c r="K25" s="8">
        <f t="shared" si="4"/>
        <v>0.10245260589376212</v>
      </c>
    </row>
    <row r="26" spans="1:11" ht="17.100000000000001" customHeight="1">
      <c r="A26" s="6" t="s">
        <v>62</v>
      </c>
      <c r="B26" s="7">
        <v>1880</v>
      </c>
      <c r="C26" s="8">
        <f t="shared" si="0"/>
        <v>0.29538012908740108</v>
      </c>
      <c r="D26" s="7">
        <v>659</v>
      </c>
      <c r="E26" s="8">
        <f t="shared" si="1"/>
        <v>0.30686845168800936</v>
      </c>
      <c r="F26" s="7">
        <v>17</v>
      </c>
      <c r="G26" s="8">
        <f t="shared" si="2"/>
        <v>5.4709876741865934E-2</v>
      </c>
      <c r="H26" s="7">
        <v>924</v>
      </c>
      <c r="I26" s="8">
        <f t="shared" si="3"/>
        <v>0.35162359531320758</v>
      </c>
      <c r="J26" s="7">
        <v>280</v>
      </c>
      <c r="K26" s="8">
        <f t="shared" si="4"/>
        <v>0.21898266908590377</v>
      </c>
    </row>
    <row r="27" spans="1:11" ht="17.100000000000001" customHeight="1">
      <c r="A27" s="6" t="s">
        <v>83</v>
      </c>
      <c r="B27" s="7">
        <v>1552</v>
      </c>
      <c r="C27" s="8">
        <f t="shared" si="0"/>
        <v>0.24384572358704601</v>
      </c>
      <c r="D27" s="7">
        <v>587</v>
      </c>
      <c r="E27" s="8">
        <f t="shared" si="1"/>
        <v>0.2733410942956927</v>
      </c>
      <c r="F27" s="7">
        <v>110</v>
      </c>
      <c r="G27" s="8">
        <f t="shared" si="2"/>
        <v>0.35400508480030896</v>
      </c>
      <c r="H27" s="7">
        <v>698</v>
      </c>
      <c r="I27" s="8">
        <f t="shared" si="3"/>
        <v>0.26562042156776938</v>
      </c>
      <c r="J27" s="7">
        <v>157</v>
      </c>
      <c r="K27" s="8">
        <f t="shared" si="4"/>
        <v>0.12278671088031033</v>
      </c>
    </row>
    <row r="28" spans="1:11" ht="17.100000000000001" customHeight="1">
      <c r="A28" s="6" t="s">
        <v>146</v>
      </c>
      <c r="B28" s="7">
        <v>967</v>
      </c>
      <c r="C28" s="8">
        <f t="shared" si="0"/>
        <v>0.15193222597208342</v>
      </c>
      <c r="D28" s="7">
        <v>523</v>
      </c>
      <c r="E28" s="8">
        <f t="shared" si="1"/>
        <v>0.24353899883585564</v>
      </c>
      <c r="F28" s="7">
        <v>48</v>
      </c>
      <c r="G28" s="8">
        <f t="shared" si="2"/>
        <v>0.15447494609468027</v>
      </c>
      <c r="H28" s="7">
        <v>273</v>
      </c>
      <c r="I28" s="8">
        <f t="shared" si="3"/>
        <v>0.10388878952435679</v>
      </c>
      <c r="J28" s="7">
        <v>123</v>
      </c>
      <c r="K28" s="8">
        <f t="shared" si="4"/>
        <v>9.6195958205593443E-2</v>
      </c>
    </row>
    <row r="29" spans="1:11" ht="17.100000000000001" customHeight="1">
      <c r="A29" s="6" t="s">
        <v>84</v>
      </c>
      <c r="B29" s="7">
        <v>778</v>
      </c>
      <c r="C29" s="8">
        <f t="shared" si="0"/>
        <v>0.12223709597340322</v>
      </c>
      <c r="D29" s="7">
        <v>528</v>
      </c>
      <c r="E29" s="8">
        <f t="shared" si="1"/>
        <v>0.24586728754365542</v>
      </c>
      <c r="F29" s="7">
        <v>5</v>
      </c>
      <c r="G29" s="8">
        <f t="shared" si="2"/>
        <v>1.6091140218195861E-2</v>
      </c>
      <c r="H29" s="7">
        <v>196</v>
      </c>
      <c r="I29" s="8">
        <f t="shared" si="3"/>
        <v>7.4586823248256148E-2</v>
      </c>
      <c r="J29" s="7">
        <v>49</v>
      </c>
      <c r="K29" s="8">
        <f t="shared" si="4"/>
        <v>3.832196709003316E-2</v>
      </c>
    </row>
    <row r="30" spans="1:11" ht="17.100000000000001" customHeight="1">
      <c r="A30" s="6" t="s">
        <v>61</v>
      </c>
      <c r="B30" s="115">
        <v>640</v>
      </c>
      <c r="C30" s="8">
        <f t="shared" si="0"/>
        <v>0.10055493756166846</v>
      </c>
      <c r="D30" s="115">
        <v>29</v>
      </c>
      <c r="E30" s="8">
        <f t="shared" si="1"/>
        <v>1.3504074505238649E-2</v>
      </c>
      <c r="F30" s="115">
        <v>3</v>
      </c>
      <c r="G30" s="8">
        <f t="shared" si="2"/>
        <v>9.6546841309175166E-3</v>
      </c>
      <c r="H30" s="115">
        <v>550</v>
      </c>
      <c r="I30" s="8">
        <f t="shared" si="3"/>
        <v>0.20929975911500454</v>
      </c>
      <c r="J30" s="7">
        <v>58</v>
      </c>
      <c r="K30" s="8">
        <f t="shared" si="4"/>
        <v>4.5360695739222925E-2</v>
      </c>
    </row>
    <row r="31" spans="1:11" ht="17.100000000000001" customHeight="1">
      <c r="A31" s="6" t="s">
        <v>144</v>
      </c>
      <c r="B31" s="115">
        <v>510</v>
      </c>
      <c r="C31" s="8">
        <f t="shared" si="0"/>
        <v>8.0129715869454554E-2</v>
      </c>
      <c r="D31" s="115">
        <v>318</v>
      </c>
      <c r="E31" s="8">
        <f t="shared" si="1"/>
        <v>0.1480791618160652</v>
      </c>
      <c r="F31" s="115">
        <v>25</v>
      </c>
      <c r="G31" s="8">
        <f t="shared" si="2"/>
        <v>8.0455701090979298E-2</v>
      </c>
      <c r="H31" s="115">
        <v>152</v>
      </c>
      <c r="I31" s="8">
        <f t="shared" si="3"/>
        <v>5.784284251905579E-2</v>
      </c>
      <c r="J31" s="7">
        <v>15</v>
      </c>
      <c r="K31" s="8">
        <f t="shared" si="4"/>
        <v>1.1731214415316273E-2</v>
      </c>
    </row>
    <row r="32" spans="1:11" ht="17.100000000000001" customHeight="1">
      <c r="A32" s="6" t="s">
        <v>209</v>
      </c>
      <c r="B32" s="7">
        <v>335</v>
      </c>
      <c r="C32" s="8">
        <f t="shared" si="0"/>
        <v>5.2634225129935833E-2</v>
      </c>
      <c r="D32" s="7">
        <v>177</v>
      </c>
      <c r="E32" s="8">
        <f t="shared" si="1"/>
        <v>8.2421420256111766E-2</v>
      </c>
      <c r="F32" s="7">
        <v>11</v>
      </c>
      <c r="G32" s="8">
        <f t="shared" si="2"/>
        <v>3.5400508480030894E-2</v>
      </c>
      <c r="H32" s="7">
        <v>129</v>
      </c>
      <c r="I32" s="8">
        <f t="shared" si="3"/>
        <v>4.9090307137882871E-2</v>
      </c>
      <c r="J32" s="7">
        <v>18</v>
      </c>
      <c r="K32" s="8">
        <f t="shared" si="4"/>
        <v>1.4077457298379529E-2</v>
      </c>
    </row>
    <row r="33" spans="1:11" ht="17.100000000000001" customHeight="1">
      <c r="A33" s="6" t="s">
        <v>179</v>
      </c>
      <c r="B33" s="7">
        <v>225</v>
      </c>
      <c r="C33" s="8">
        <f t="shared" si="0"/>
        <v>3.5351345236524064E-2</v>
      </c>
      <c r="D33" s="7">
        <v>32</v>
      </c>
      <c r="E33" s="8">
        <f t="shared" si="1"/>
        <v>1.490104772991851E-2</v>
      </c>
      <c r="F33" s="7">
        <v>39</v>
      </c>
      <c r="G33" s="8">
        <f t="shared" si="2"/>
        <v>0.12551089370192772</v>
      </c>
      <c r="H33" s="7">
        <v>145</v>
      </c>
      <c r="I33" s="8">
        <f t="shared" si="3"/>
        <v>5.5179027403046643E-2</v>
      </c>
      <c r="J33" s="7">
        <v>9</v>
      </c>
      <c r="K33" s="8">
        <f t="shared" si="4"/>
        <v>7.0387286491897646E-3</v>
      </c>
    </row>
    <row r="34" spans="1:11" ht="17.100000000000001" customHeight="1">
      <c r="A34" s="12" t="s">
        <v>206</v>
      </c>
      <c r="B34" s="13">
        <v>86017</v>
      </c>
      <c r="C34" s="14">
        <f t="shared" ref="C34" si="5">B34/B$4*100</f>
        <v>13.51474072537818</v>
      </c>
      <c r="D34" s="13">
        <v>40648</v>
      </c>
      <c r="E34" s="14">
        <f t="shared" ref="E34" si="6">D34/D$4*100</f>
        <v>18.928055878928987</v>
      </c>
      <c r="F34" s="13">
        <v>2887</v>
      </c>
      <c r="G34" s="14">
        <f t="shared" ref="G34" si="7">F34/F$4*100</f>
        <v>9.29102436198629</v>
      </c>
      <c r="H34" s="13">
        <v>27873</v>
      </c>
      <c r="I34" s="14">
        <f t="shared" ref="I34" si="8">H34/H$4*100</f>
        <v>10.606931246931856</v>
      </c>
      <c r="J34" s="13">
        <v>14609</v>
      </c>
      <c r="K34" s="14">
        <f t="shared" ref="K34" si="9">J34/J$4*100</f>
        <v>11.42542075955703</v>
      </c>
    </row>
    <row r="35" spans="1:11" ht="12.95" customHeight="1">
      <c r="A35" s="15" t="s">
        <v>11</v>
      </c>
      <c r="B35" s="17"/>
      <c r="C35" s="18"/>
      <c r="D35" s="17"/>
      <c r="E35" s="18"/>
      <c r="F35" s="17"/>
      <c r="G35" s="18"/>
      <c r="H35" s="17"/>
      <c r="I35" s="8"/>
      <c r="J35" s="17"/>
      <c r="K35" s="18"/>
    </row>
    <row r="36" spans="1:11" ht="14.1" customHeight="1">
      <c r="A36" s="116" t="s">
        <v>208</v>
      </c>
      <c r="B36" s="17"/>
      <c r="C36" s="18"/>
      <c r="D36" s="17"/>
      <c r="E36" s="18"/>
      <c r="F36" s="17"/>
      <c r="G36" s="18"/>
      <c r="H36" s="17"/>
      <c r="I36" s="18"/>
      <c r="J36" s="17"/>
      <c r="K36" s="18"/>
    </row>
  </sheetData>
  <sortState ref="A5:K33">
    <sortCondition descending="1" ref="B5:B33"/>
  </sortState>
  <mergeCells count="7">
    <mergeCell ref="A1:K1"/>
    <mergeCell ref="A2:A3"/>
    <mergeCell ref="B2:C2"/>
    <mergeCell ref="D2:E2"/>
    <mergeCell ref="F2:G2"/>
    <mergeCell ref="H2:I2"/>
    <mergeCell ref="J2:K2"/>
  </mergeCells>
  <phoneticPr fontId="2" type="noConversion"/>
  <hyperlinks>
    <hyperlink ref="L1" location="本篇表次!A1" display="回本篇表次"/>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19"/>
  <sheetViews>
    <sheetView showGridLines="0" zoomScale="95" workbookViewId="0">
      <selection activeCell="J1" sqref="J1"/>
    </sheetView>
  </sheetViews>
  <sheetFormatPr defaultColWidth="10" defaultRowHeight="16.5"/>
  <cols>
    <col min="1" max="1" width="9.375" customWidth="1"/>
    <col min="6" max="6" width="11.125" customWidth="1"/>
    <col min="8" max="8" width="10" customWidth="1"/>
    <col min="10" max="10" width="12.625" bestFit="1" customWidth="1"/>
  </cols>
  <sheetData>
    <row r="1" spans="1:10" ht="27" customHeight="1">
      <c r="A1" s="934" t="s">
        <v>926</v>
      </c>
      <c r="B1" s="934"/>
      <c r="C1" s="934"/>
      <c r="D1" s="934"/>
      <c r="E1" s="934"/>
      <c r="F1" s="934"/>
      <c r="G1" s="934"/>
      <c r="H1" s="934"/>
      <c r="I1" s="934"/>
      <c r="J1" s="853" t="s">
        <v>914</v>
      </c>
    </row>
    <row r="2" spans="1:10">
      <c r="A2" s="117"/>
      <c r="B2" s="117"/>
      <c r="C2" s="117"/>
      <c r="D2" s="117"/>
      <c r="E2" s="117"/>
      <c r="F2" s="117"/>
      <c r="G2" s="117"/>
      <c r="H2" s="117"/>
      <c r="I2" s="118" t="s">
        <v>210</v>
      </c>
    </row>
    <row r="3" spans="1:10" ht="24" customHeight="1">
      <c r="A3" s="935"/>
      <c r="B3" s="937" t="s">
        <v>211</v>
      </c>
      <c r="C3" s="937" t="s">
        <v>212</v>
      </c>
      <c r="D3" s="937" t="s">
        <v>213</v>
      </c>
      <c r="E3" s="940" t="s">
        <v>214</v>
      </c>
      <c r="F3" s="943" t="s">
        <v>215</v>
      </c>
      <c r="G3" s="940" t="s">
        <v>876</v>
      </c>
      <c r="H3" s="937" t="s">
        <v>216</v>
      </c>
      <c r="I3" s="937" t="s">
        <v>217</v>
      </c>
    </row>
    <row r="4" spans="1:10" ht="24" customHeight="1">
      <c r="A4" s="936"/>
      <c r="B4" s="938"/>
      <c r="C4" s="938"/>
      <c r="D4" s="938"/>
      <c r="E4" s="941"/>
      <c r="F4" s="944"/>
      <c r="G4" s="941"/>
      <c r="H4" s="938"/>
      <c r="I4" s="938"/>
    </row>
    <row r="5" spans="1:10" ht="24" customHeight="1">
      <c r="A5" s="936"/>
      <c r="B5" s="938"/>
      <c r="C5" s="938"/>
      <c r="D5" s="938"/>
      <c r="E5" s="941"/>
      <c r="F5" s="944"/>
      <c r="G5" s="941"/>
      <c r="H5" s="938"/>
      <c r="I5" s="938"/>
    </row>
    <row r="6" spans="1:10" ht="24" customHeight="1">
      <c r="A6" s="936"/>
      <c r="B6" s="938"/>
      <c r="C6" s="938"/>
      <c r="D6" s="938"/>
      <c r="E6" s="941"/>
      <c r="F6" s="944"/>
      <c r="G6" s="941"/>
      <c r="H6" s="938"/>
      <c r="I6" s="938"/>
    </row>
    <row r="7" spans="1:10" ht="111.75" customHeight="1">
      <c r="A7" s="936"/>
      <c r="B7" s="939"/>
      <c r="C7" s="939"/>
      <c r="D7" s="939"/>
      <c r="E7" s="942"/>
      <c r="F7" s="945"/>
      <c r="G7" s="942"/>
      <c r="H7" s="939"/>
      <c r="I7" s="939"/>
    </row>
    <row r="8" spans="1:10" ht="21.95" customHeight="1">
      <c r="A8" s="23" t="s">
        <v>218</v>
      </c>
      <c r="B8" s="119">
        <v>253</v>
      </c>
      <c r="C8" s="119">
        <v>6666</v>
      </c>
      <c r="D8" s="119">
        <v>1252</v>
      </c>
      <c r="E8" s="119">
        <v>35694</v>
      </c>
      <c r="F8" s="119">
        <v>3113</v>
      </c>
      <c r="G8" s="119">
        <v>2886</v>
      </c>
      <c r="H8" s="119">
        <v>165</v>
      </c>
      <c r="I8" s="119">
        <v>17256</v>
      </c>
    </row>
    <row r="9" spans="1:10" ht="21.95" customHeight="1">
      <c r="A9" s="23" t="s">
        <v>219</v>
      </c>
      <c r="B9" s="119">
        <v>164</v>
      </c>
      <c r="C9" s="119">
        <v>5003</v>
      </c>
      <c r="D9" s="119">
        <v>854</v>
      </c>
      <c r="E9" s="119">
        <v>41844</v>
      </c>
      <c r="F9" s="119">
        <v>2448</v>
      </c>
      <c r="G9" s="119">
        <v>2457</v>
      </c>
      <c r="H9" s="119">
        <v>115</v>
      </c>
      <c r="I9" s="119">
        <v>18166</v>
      </c>
    </row>
    <row r="10" spans="1:10" ht="21.95" customHeight="1">
      <c r="A10" s="23" t="s">
        <v>220</v>
      </c>
      <c r="B10" s="119">
        <v>136</v>
      </c>
      <c r="C10" s="119">
        <v>3955</v>
      </c>
      <c r="D10" s="119">
        <v>825</v>
      </c>
      <c r="E10" s="119">
        <v>35238</v>
      </c>
      <c r="F10" s="119">
        <v>1839</v>
      </c>
      <c r="G10" s="119">
        <v>2396</v>
      </c>
      <c r="H10" s="119">
        <v>105</v>
      </c>
      <c r="I10" s="119">
        <v>17287</v>
      </c>
    </row>
    <row r="11" spans="1:10" ht="21.95" customHeight="1">
      <c r="A11" s="23" t="s">
        <v>221</v>
      </c>
      <c r="B11" s="119">
        <v>138</v>
      </c>
      <c r="C11" s="119">
        <v>3378</v>
      </c>
      <c r="D11" s="119">
        <v>728</v>
      </c>
      <c r="E11" s="119">
        <v>32429</v>
      </c>
      <c r="F11" s="119">
        <v>1660</v>
      </c>
      <c r="G11" s="119">
        <v>3396</v>
      </c>
      <c r="H11" s="119">
        <v>96</v>
      </c>
      <c r="I11" s="119">
        <v>16759</v>
      </c>
    </row>
    <row r="12" spans="1:10" ht="21.95" customHeight="1">
      <c r="A12" s="23" t="s">
        <v>117</v>
      </c>
      <c r="B12" s="119">
        <v>135</v>
      </c>
      <c r="C12" s="119">
        <v>2588</v>
      </c>
      <c r="D12" s="119">
        <v>790</v>
      </c>
      <c r="E12" s="119">
        <v>31478</v>
      </c>
      <c r="F12" s="119">
        <v>1478</v>
      </c>
      <c r="G12" s="119">
        <v>6815</v>
      </c>
      <c r="H12" s="119">
        <v>89</v>
      </c>
      <c r="I12" s="119">
        <v>19149</v>
      </c>
    </row>
    <row r="13" spans="1:10" ht="21.95" customHeight="1">
      <c r="A13" s="23" t="s">
        <v>38</v>
      </c>
      <c r="B13" s="119">
        <v>89</v>
      </c>
      <c r="C13" s="119">
        <v>2330</v>
      </c>
      <c r="D13" s="119">
        <v>764</v>
      </c>
      <c r="E13" s="119">
        <v>30004</v>
      </c>
      <c r="F13" s="119">
        <v>1151</v>
      </c>
      <c r="G13" s="119">
        <v>8076</v>
      </c>
      <c r="H13" s="119">
        <v>81</v>
      </c>
      <c r="I13" s="119">
        <v>19959</v>
      </c>
    </row>
    <row r="14" spans="1:10" ht="21.95" customHeight="1">
      <c r="A14" s="23" t="s">
        <v>39</v>
      </c>
      <c r="B14" s="119">
        <v>76</v>
      </c>
      <c r="C14" s="119">
        <v>2486</v>
      </c>
      <c r="D14" s="119">
        <v>816</v>
      </c>
      <c r="E14" s="119">
        <v>29162</v>
      </c>
      <c r="F14" s="119">
        <v>1081</v>
      </c>
      <c r="G14" s="119">
        <v>7381</v>
      </c>
      <c r="H14" s="119">
        <v>78</v>
      </c>
      <c r="I14" s="119">
        <v>19455</v>
      </c>
    </row>
    <row r="15" spans="1:10" ht="21.95" customHeight="1">
      <c r="A15" s="23" t="s">
        <v>40</v>
      </c>
      <c r="B15" s="119">
        <v>77</v>
      </c>
      <c r="C15" s="119">
        <v>1824</v>
      </c>
      <c r="D15" s="119">
        <v>821</v>
      </c>
      <c r="E15" s="119">
        <v>26801</v>
      </c>
      <c r="F15" s="119">
        <v>890</v>
      </c>
      <c r="G15" s="119">
        <v>6283</v>
      </c>
      <c r="H15" s="119">
        <v>77</v>
      </c>
      <c r="I15" s="119">
        <v>16802</v>
      </c>
    </row>
    <row r="16" spans="1:10" ht="21.95" customHeight="1">
      <c r="A16" s="23" t="s">
        <v>41</v>
      </c>
      <c r="B16" s="123">
        <v>50</v>
      </c>
      <c r="C16" s="123">
        <v>1303</v>
      </c>
      <c r="D16" s="123">
        <v>727</v>
      </c>
      <c r="E16" s="123">
        <v>21103</v>
      </c>
      <c r="F16" s="123">
        <v>684</v>
      </c>
      <c r="G16" s="123">
        <v>6925</v>
      </c>
      <c r="H16" s="123">
        <v>62</v>
      </c>
      <c r="I16" s="123">
        <v>14687</v>
      </c>
    </row>
    <row r="17" spans="1:9" ht="21.95" customHeight="1">
      <c r="A17" s="23" t="s">
        <v>17</v>
      </c>
      <c r="B17" s="120">
        <v>50</v>
      </c>
      <c r="C17" s="120">
        <v>1354</v>
      </c>
      <c r="D17" s="120">
        <v>721</v>
      </c>
      <c r="E17" s="120">
        <v>21668</v>
      </c>
      <c r="F17" s="120">
        <v>753</v>
      </c>
      <c r="G17" s="120">
        <v>7500</v>
      </c>
      <c r="H17" s="120">
        <v>32</v>
      </c>
      <c r="I17" s="120">
        <v>14433</v>
      </c>
    </row>
    <row r="18" spans="1:9" ht="15.95" customHeight="1">
      <c r="A18" s="929" t="s">
        <v>11</v>
      </c>
      <c r="B18" s="930"/>
      <c r="C18" s="930"/>
      <c r="D18" s="930"/>
      <c r="E18" s="930"/>
      <c r="F18" s="930"/>
      <c r="G18" s="930"/>
      <c r="H18" s="930"/>
      <c r="I18" s="931"/>
    </row>
    <row r="19" spans="1:9" ht="62.1" customHeight="1">
      <c r="A19" s="932" t="s">
        <v>877</v>
      </c>
      <c r="B19" s="933"/>
      <c r="C19" s="933"/>
      <c r="D19" s="933"/>
      <c r="E19" s="933"/>
      <c r="F19" s="933"/>
      <c r="G19" s="933"/>
      <c r="H19" s="933"/>
      <c r="I19" s="933"/>
    </row>
  </sheetData>
  <mergeCells count="12">
    <mergeCell ref="A18:I18"/>
    <mergeCell ref="A19:I19"/>
    <mergeCell ref="A1:I1"/>
    <mergeCell ref="A3:A7"/>
    <mergeCell ref="B3:B7"/>
    <mergeCell ref="C3:C7"/>
    <mergeCell ref="D3:D7"/>
    <mergeCell ref="E3:E7"/>
    <mergeCell ref="F3:F7"/>
    <mergeCell ref="G3:G7"/>
    <mergeCell ref="H3:H7"/>
    <mergeCell ref="I3:I7"/>
  </mergeCells>
  <phoneticPr fontId="2" type="noConversion"/>
  <hyperlinks>
    <hyperlink ref="J1" location="本篇表次!A1" display="回本篇表次"/>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30"/>
  <sheetViews>
    <sheetView showGridLines="0" zoomScale="89" workbookViewId="0">
      <selection activeCell="J1" sqref="J1"/>
    </sheetView>
  </sheetViews>
  <sheetFormatPr defaultColWidth="10.375" defaultRowHeight="15.75"/>
  <cols>
    <col min="1" max="2" width="10.625" style="132" customWidth="1"/>
    <col min="3" max="3" width="12.125" style="132" customWidth="1"/>
    <col min="4" max="7" width="10.625" style="132" customWidth="1"/>
    <col min="8" max="9" width="10.375" style="132" customWidth="1"/>
    <col min="10" max="10" width="12.625" style="132" bestFit="1" customWidth="1"/>
    <col min="11" max="16384" width="10.375" style="132"/>
  </cols>
  <sheetData>
    <row r="1" spans="1:10" s="126" customFormat="1" ht="30.95" customHeight="1">
      <c r="A1" s="948" t="s">
        <v>964</v>
      </c>
      <c r="B1" s="948"/>
      <c r="C1" s="948"/>
      <c r="D1" s="948"/>
      <c r="E1" s="948"/>
      <c r="F1" s="948"/>
      <c r="G1" s="948"/>
      <c r="H1" s="948"/>
      <c r="I1" s="948"/>
      <c r="J1" s="853" t="s">
        <v>914</v>
      </c>
    </row>
    <row r="2" spans="1:10" s="127" customFormat="1" ht="42" customHeight="1">
      <c r="A2" s="949"/>
      <c r="B2" s="951" t="s">
        <v>44</v>
      </c>
      <c r="C2" s="951"/>
      <c r="D2" s="951" t="s">
        <v>222</v>
      </c>
      <c r="E2" s="951"/>
      <c r="F2" s="952" t="s">
        <v>223</v>
      </c>
      <c r="G2" s="952"/>
      <c r="H2" s="952" t="s">
        <v>224</v>
      </c>
      <c r="I2" s="952"/>
    </row>
    <row r="3" spans="1:10" s="127" customFormat="1" ht="29.1" customHeight="1">
      <c r="A3" s="950"/>
      <c r="B3" s="128" t="s">
        <v>225</v>
      </c>
      <c r="C3" s="129" t="s">
        <v>226</v>
      </c>
      <c r="D3" s="128" t="s">
        <v>225</v>
      </c>
      <c r="E3" s="129" t="s">
        <v>226</v>
      </c>
      <c r="F3" s="128" t="s">
        <v>225</v>
      </c>
      <c r="G3" s="129" t="s">
        <v>226</v>
      </c>
      <c r="H3" s="128" t="s">
        <v>225</v>
      </c>
      <c r="I3" s="129" t="s">
        <v>226</v>
      </c>
    </row>
    <row r="4" spans="1:10" ht="27.95" customHeight="1">
      <c r="A4" s="23" t="s">
        <v>819</v>
      </c>
      <c r="B4" s="130">
        <v>35627</v>
      </c>
      <c r="C4" s="130">
        <v>182452.09030000001</v>
      </c>
      <c r="D4" s="131">
        <v>23776</v>
      </c>
      <c r="E4" s="131">
        <v>123602.8737</v>
      </c>
      <c r="F4" s="131">
        <v>11175</v>
      </c>
      <c r="G4" s="131">
        <v>55499.876600000003</v>
      </c>
      <c r="H4" s="131">
        <v>676</v>
      </c>
      <c r="I4" s="131">
        <v>3349.34</v>
      </c>
    </row>
    <row r="5" spans="1:10" ht="27.95" customHeight="1">
      <c r="A5" s="23" t="s">
        <v>219</v>
      </c>
      <c r="B5" s="130">
        <v>41841</v>
      </c>
      <c r="C5" s="130">
        <v>218287.58</v>
      </c>
      <c r="D5" s="131">
        <v>33318</v>
      </c>
      <c r="E5" s="131">
        <v>176755.51</v>
      </c>
      <c r="F5" s="131">
        <v>8363</v>
      </c>
      <c r="G5" s="131">
        <v>40723.07</v>
      </c>
      <c r="H5" s="131">
        <v>160</v>
      </c>
      <c r="I5" s="131">
        <v>809</v>
      </c>
    </row>
    <row r="6" spans="1:10" ht="27.95" customHeight="1">
      <c r="A6" s="23" t="s">
        <v>220</v>
      </c>
      <c r="B6" s="130">
        <v>35126</v>
      </c>
      <c r="C6" s="130">
        <v>184530.89490000001</v>
      </c>
      <c r="D6" s="131">
        <v>35123</v>
      </c>
      <c r="E6" s="131">
        <v>184515.79490000001</v>
      </c>
      <c r="F6" s="131">
        <v>3</v>
      </c>
      <c r="G6" s="131">
        <v>15.1</v>
      </c>
      <c r="H6" s="131" t="s">
        <v>227</v>
      </c>
      <c r="I6" s="131" t="s">
        <v>227</v>
      </c>
    </row>
    <row r="7" spans="1:10" ht="27.95" customHeight="1">
      <c r="A7" s="23" t="s">
        <v>221</v>
      </c>
      <c r="B7" s="130">
        <v>31989</v>
      </c>
      <c r="C7" s="130">
        <v>167291.20000000001</v>
      </c>
      <c r="D7" s="131">
        <v>31989</v>
      </c>
      <c r="E7" s="131">
        <v>167291.20000000001</v>
      </c>
      <c r="F7" s="131" t="s">
        <v>227</v>
      </c>
      <c r="G7" s="131" t="s">
        <v>227</v>
      </c>
      <c r="H7" s="131" t="s">
        <v>227</v>
      </c>
      <c r="I7" s="131" t="s">
        <v>227</v>
      </c>
    </row>
    <row r="8" spans="1:10" ht="27.95" customHeight="1">
      <c r="A8" s="23" t="s">
        <v>117</v>
      </c>
      <c r="B8" s="130">
        <v>31282</v>
      </c>
      <c r="C8" s="130">
        <v>175103.1678</v>
      </c>
      <c r="D8" s="131">
        <v>31282</v>
      </c>
      <c r="E8" s="131">
        <v>175103.1678</v>
      </c>
      <c r="F8" s="131" t="s">
        <v>227</v>
      </c>
      <c r="G8" s="131" t="s">
        <v>227</v>
      </c>
      <c r="H8" s="131" t="s">
        <v>227</v>
      </c>
      <c r="I8" s="131" t="s">
        <v>227</v>
      </c>
    </row>
    <row r="9" spans="1:10" ht="27.95" customHeight="1">
      <c r="A9" s="23" t="s">
        <v>38</v>
      </c>
      <c r="B9" s="130">
        <v>29873</v>
      </c>
      <c r="C9" s="130">
        <v>154498.76809999999</v>
      </c>
      <c r="D9" s="131">
        <v>29873</v>
      </c>
      <c r="E9" s="131">
        <v>154498.76809999999</v>
      </c>
      <c r="F9" s="131" t="s">
        <v>227</v>
      </c>
      <c r="G9" s="131" t="s">
        <v>227</v>
      </c>
      <c r="H9" s="131" t="s">
        <v>227</v>
      </c>
      <c r="I9" s="131" t="s">
        <v>227</v>
      </c>
    </row>
    <row r="10" spans="1:10" ht="27.95" customHeight="1">
      <c r="A10" s="23" t="s">
        <v>39</v>
      </c>
      <c r="B10" s="130">
        <v>29124</v>
      </c>
      <c r="C10" s="130">
        <v>144834.53</v>
      </c>
      <c r="D10" s="131">
        <v>29124</v>
      </c>
      <c r="E10" s="131">
        <v>144834.53</v>
      </c>
      <c r="F10" s="131" t="s">
        <v>227</v>
      </c>
      <c r="G10" s="131" t="s">
        <v>227</v>
      </c>
      <c r="H10" s="131" t="s">
        <v>227</v>
      </c>
      <c r="I10" s="131" t="s">
        <v>227</v>
      </c>
    </row>
    <row r="11" spans="1:10" ht="27.95" customHeight="1">
      <c r="A11" s="23" t="s">
        <v>40</v>
      </c>
      <c r="B11" s="130">
        <v>26748</v>
      </c>
      <c r="C11" s="130">
        <v>152690.39120000001</v>
      </c>
      <c r="D11" s="131">
        <v>26748</v>
      </c>
      <c r="E11" s="131">
        <v>152690.39120000001</v>
      </c>
      <c r="F11" s="131" t="s">
        <v>227</v>
      </c>
      <c r="G11" s="131" t="s">
        <v>227</v>
      </c>
      <c r="H11" s="131" t="s">
        <v>227</v>
      </c>
      <c r="I11" s="131" t="s">
        <v>227</v>
      </c>
    </row>
    <row r="12" spans="1:10" ht="27.95" customHeight="1">
      <c r="A12" s="23" t="s">
        <v>41</v>
      </c>
      <c r="B12" s="130">
        <v>21066</v>
      </c>
      <c r="C12" s="130">
        <v>233574.41990000001</v>
      </c>
      <c r="D12" s="131">
        <v>21066</v>
      </c>
      <c r="E12" s="131">
        <v>233574.41990000001</v>
      </c>
      <c r="F12" s="131" t="s">
        <v>227</v>
      </c>
      <c r="G12" s="131" t="s">
        <v>227</v>
      </c>
      <c r="H12" s="131" t="s">
        <v>227</v>
      </c>
      <c r="I12" s="131" t="s">
        <v>227</v>
      </c>
    </row>
    <row r="13" spans="1:10" ht="27.95" customHeight="1">
      <c r="A13" s="27" t="s">
        <v>17</v>
      </c>
      <c r="B13" s="133">
        <v>21619</v>
      </c>
      <c r="C13" s="133">
        <v>121882.43520000001</v>
      </c>
      <c r="D13" s="134">
        <v>21619</v>
      </c>
      <c r="E13" s="134">
        <v>121882.43520000001</v>
      </c>
      <c r="F13" s="134" t="s">
        <v>227</v>
      </c>
      <c r="G13" s="134" t="s">
        <v>227</v>
      </c>
      <c r="H13" s="134" t="s">
        <v>227</v>
      </c>
      <c r="I13" s="134" t="s">
        <v>227</v>
      </c>
    </row>
    <row r="14" spans="1:10">
      <c r="A14" s="124" t="s">
        <v>85</v>
      </c>
      <c r="B14" s="135"/>
      <c r="C14" s="135"/>
      <c r="D14" s="135"/>
      <c r="E14" s="135"/>
      <c r="F14" s="135"/>
      <c r="G14" s="135"/>
      <c r="H14" s="135"/>
      <c r="I14" s="135"/>
    </row>
    <row r="15" spans="1:10" ht="74.099999999999994" customHeight="1">
      <c r="A15" s="946" t="s">
        <v>228</v>
      </c>
      <c r="B15" s="946"/>
      <c r="C15" s="946"/>
      <c r="D15" s="946"/>
      <c r="E15" s="946"/>
      <c r="F15" s="946"/>
      <c r="G15" s="946"/>
      <c r="H15" s="946"/>
      <c r="I15" s="946"/>
    </row>
    <row r="16" spans="1:10">
      <c r="B16" s="947"/>
      <c r="C16" s="947"/>
      <c r="D16" s="947"/>
      <c r="E16" s="947"/>
      <c r="F16" s="947"/>
      <c r="G16" s="947"/>
      <c r="H16" s="947"/>
      <c r="I16" s="947"/>
    </row>
    <row r="17" spans="2:9">
      <c r="B17" s="947"/>
      <c r="C17" s="947"/>
      <c r="D17" s="947"/>
      <c r="E17" s="947"/>
      <c r="F17" s="947"/>
      <c r="G17" s="947"/>
      <c r="H17" s="947"/>
      <c r="I17" s="947"/>
    </row>
    <row r="18" spans="2:9">
      <c r="B18" s="947"/>
      <c r="C18" s="947"/>
      <c r="D18" s="947"/>
      <c r="E18" s="947"/>
      <c r="F18" s="947"/>
      <c r="G18" s="947"/>
      <c r="H18" s="947"/>
      <c r="I18" s="947"/>
    </row>
    <row r="19" spans="2:9">
      <c r="C19" s="135"/>
    </row>
    <row r="21" spans="2:9">
      <c r="C21" s="724"/>
    </row>
    <row r="22" spans="2:9">
      <c r="C22" s="724"/>
    </row>
    <row r="23" spans="2:9">
      <c r="C23" s="724"/>
    </row>
    <row r="24" spans="2:9">
      <c r="C24" s="724"/>
    </row>
    <row r="25" spans="2:9">
      <c r="C25" s="724"/>
    </row>
    <row r="26" spans="2:9">
      <c r="C26" s="724"/>
    </row>
    <row r="27" spans="2:9">
      <c r="C27" s="724"/>
    </row>
    <row r="28" spans="2:9">
      <c r="C28" s="724"/>
    </row>
    <row r="29" spans="2:9">
      <c r="C29" s="724"/>
    </row>
    <row r="30" spans="2:9">
      <c r="C30" s="724"/>
    </row>
  </sheetData>
  <mergeCells count="10">
    <mergeCell ref="A15:I15"/>
    <mergeCell ref="B16:I16"/>
    <mergeCell ref="B17:I17"/>
    <mergeCell ref="B18:I18"/>
    <mergeCell ref="A1:I1"/>
    <mergeCell ref="A2:A3"/>
    <mergeCell ref="B2:C2"/>
    <mergeCell ref="D2:E2"/>
    <mergeCell ref="F2:G2"/>
    <mergeCell ref="H2:I2"/>
  </mergeCells>
  <phoneticPr fontId="2" type="noConversion"/>
  <hyperlinks>
    <hyperlink ref="J1" location="本篇表次!A1" display="回本篇表次"/>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15"/>
  <sheetViews>
    <sheetView showGridLines="0" zoomScale="93" zoomScaleNormal="70" workbookViewId="0">
      <selection activeCell="K1" sqref="K1"/>
    </sheetView>
  </sheetViews>
  <sheetFormatPr defaultColWidth="11.625" defaultRowHeight="16.5"/>
  <cols>
    <col min="1" max="1" width="13.125" customWidth="1"/>
    <col min="2" max="4" width="11.625" customWidth="1"/>
    <col min="6" max="7" width="11.625" customWidth="1"/>
    <col min="11" max="11" width="12.75" bestFit="1" customWidth="1"/>
  </cols>
  <sheetData>
    <row r="1" spans="1:11" ht="30" customHeight="1">
      <c r="A1" s="872" t="s">
        <v>927</v>
      </c>
      <c r="B1" s="872"/>
      <c r="C1" s="872"/>
      <c r="D1" s="872"/>
      <c r="E1" s="872"/>
      <c r="F1" s="872"/>
      <c r="G1" s="872"/>
      <c r="H1" s="872"/>
      <c r="I1" s="872"/>
      <c r="J1" s="872"/>
      <c r="K1" s="853" t="s">
        <v>914</v>
      </c>
    </row>
    <row r="2" spans="1:11" ht="21" customHeight="1">
      <c r="A2" s="34"/>
      <c r="B2" s="34"/>
      <c r="C2" s="34"/>
      <c r="D2" s="34"/>
      <c r="E2" s="34"/>
      <c r="F2" s="34"/>
      <c r="G2" s="136"/>
      <c r="H2" s="137"/>
      <c r="I2" s="137"/>
      <c r="J2" s="138" t="s">
        <v>229</v>
      </c>
    </row>
    <row r="3" spans="1:11" ht="27" customHeight="1">
      <c r="A3" s="882"/>
      <c r="B3" s="953" t="s">
        <v>230</v>
      </c>
      <c r="C3" s="953"/>
      <c r="D3" s="953"/>
      <c r="E3" s="953"/>
      <c r="F3" s="954" t="s">
        <v>231</v>
      </c>
      <c r="G3" s="953"/>
      <c r="H3" s="953"/>
      <c r="I3" s="953"/>
      <c r="J3" s="953"/>
    </row>
    <row r="4" spans="1:11" ht="60.95" customHeight="1">
      <c r="A4" s="883"/>
      <c r="B4" s="139" t="s">
        <v>232</v>
      </c>
      <c r="C4" s="140" t="s">
        <v>233</v>
      </c>
      <c r="D4" s="140" t="s">
        <v>234</v>
      </c>
      <c r="E4" s="141" t="s">
        <v>235</v>
      </c>
      <c r="F4" s="142" t="s">
        <v>232</v>
      </c>
      <c r="G4" s="140" t="s">
        <v>236</v>
      </c>
      <c r="H4" s="140" t="s">
        <v>233</v>
      </c>
      <c r="I4" s="140" t="s">
        <v>234</v>
      </c>
      <c r="J4" s="140" t="s">
        <v>235</v>
      </c>
    </row>
    <row r="5" spans="1:11" ht="29.1" customHeight="1">
      <c r="A5" s="23" t="s">
        <v>218</v>
      </c>
      <c r="B5" s="131">
        <f t="shared" ref="B5:B13" si="0">SUM(C5:E5)</f>
        <v>132067</v>
      </c>
      <c r="C5" s="131">
        <v>38358</v>
      </c>
      <c r="D5" s="131">
        <v>87025</v>
      </c>
      <c r="E5" s="131">
        <v>6684</v>
      </c>
      <c r="F5" s="143">
        <f t="shared" ref="F5:F13" si="1">SUM(H5:J5)</f>
        <v>56433</v>
      </c>
      <c r="G5" s="144">
        <f t="shared" ref="G5:G12" si="2">F5/B5*100</f>
        <v>42.730583718869966</v>
      </c>
      <c r="H5" s="131">
        <v>36698</v>
      </c>
      <c r="I5" s="131">
        <v>19238</v>
      </c>
      <c r="J5" s="131">
        <v>497</v>
      </c>
    </row>
    <row r="6" spans="1:11" ht="29.1" customHeight="1">
      <c r="A6" s="23" t="s">
        <v>219</v>
      </c>
      <c r="B6" s="131">
        <f t="shared" si="0"/>
        <v>139141</v>
      </c>
      <c r="C6" s="131">
        <v>41534</v>
      </c>
      <c r="D6" s="131">
        <v>89687</v>
      </c>
      <c r="E6" s="131">
        <v>7920</v>
      </c>
      <c r="F6" s="143">
        <f t="shared" si="1"/>
        <v>60389</v>
      </c>
      <c r="G6" s="144">
        <f t="shared" si="2"/>
        <v>43.401297963935868</v>
      </c>
      <c r="H6" s="131">
        <v>40338</v>
      </c>
      <c r="I6" s="131">
        <v>19446</v>
      </c>
      <c r="J6" s="131">
        <v>605</v>
      </c>
    </row>
    <row r="7" spans="1:11" ht="29.1" customHeight="1">
      <c r="A7" s="23" t="s">
        <v>220</v>
      </c>
      <c r="B7" s="131">
        <f t="shared" si="0"/>
        <v>138972</v>
      </c>
      <c r="C7" s="131">
        <v>37567</v>
      </c>
      <c r="D7" s="131">
        <v>94579</v>
      </c>
      <c r="E7" s="131">
        <v>6826</v>
      </c>
      <c r="F7" s="143">
        <f t="shared" si="1"/>
        <v>57464</v>
      </c>
      <c r="G7" s="144">
        <f t="shared" si="2"/>
        <v>41.349336557004293</v>
      </c>
      <c r="H7" s="131">
        <v>35957</v>
      </c>
      <c r="I7" s="131">
        <v>21064</v>
      </c>
      <c r="J7" s="131">
        <v>443</v>
      </c>
    </row>
    <row r="8" spans="1:11" ht="29.1" customHeight="1">
      <c r="A8" s="23" t="s">
        <v>221</v>
      </c>
      <c r="B8" s="131">
        <f t="shared" si="0"/>
        <v>140520</v>
      </c>
      <c r="C8" s="131">
        <v>35350</v>
      </c>
      <c r="D8" s="131">
        <v>99088</v>
      </c>
      <c r="E8" s="131">
        <v>6082</v>
      </c>
      <c r="F8" s="143">
        <f t="shared" si="1"/>
        <v>54095</v>
      </c>
      <c r="G8" s="144">
        <f t="shared" si="2"/>
        <v>38.496299459151722</v>
      </c>
      <c r="H8" s="131">
        <v>33405</v>
      </c>
      <c r="I8" s="131">
        <v>20342</v>
      </c>
      <c r="J8" s="131">
        <v>348</v>
      </c>
    </row>
    <row r="9" spans="1:11" ht="29.1" customHeight="1">
      <c r="A9" s="23" t="s">
        <v>117</v>
      </c>
      <c r="B9" s="131">
        <f t="shared" si="0"/>
        <v>156206</v>
      </c>
      <c r="C9" s="131">
        <v>39439</v>
      </c>
      <c r="D9" s="131">
        <v>110457</v>
      </c>
      <c r="E9" s="131">
        <v>6310</v>
      </c>
      <c r="F9" s="143">
        <f t="shared" si="1"/>
        <v>57830</v>
      </c>
      <c r="G9" s="144">
        <f t="shared" si="2"/>
        <v>37.021625289681573</v>
      </c>
      <c r="H9" s="131">
        <v>36263</v>
      </c>
      <c r="I9" s="131">
        <v>21250</v>
      </c>
      <c r="J9" s="131">
        <v>317</v>
      </c>
    </row>
    <row r="10" spans="1:11" ht="29.1" customHeight="1">
      <c r="A10" s="23" t="s">
        <v>38</v>
      </c>
      <c r="B10" s="131">
        <f t="shared" si="0"/>
        <v>163507</v>
      </c>
      <c r="C10" s="131">
        <v>38189</v>
      </c>
      <c r="D10" s="131">
        <v>117491</v>
      </c>
      <c r="E10" s="131">
        <v>7827</v>
      </c>
      <c r="F10" s="143">
        <f t="shared" si="1"/>
        <v>57636</v>
      </c>
      <c r="G10" s="144">
        <f t="shared" si="2"/>
        <v>35.249866978172193</v>
      </c>
      <c r="H10" s="131">
        <v>35294</v>
      </c>
      <c r="I10" s="131">
        <v>21866</v>
      </c>
      <c r="J10" s="131">
        <v>476</v>
      </c>
    </row>
    <row r="11" spans="1:11" ht="29.1" customHeight="1">
      <c r="A11" s="23" t="s">
        <v>39</v>
      </c>
      <c r="B11" s="131">
        <f t="shared" si="0"/>
        <v>168321</v>
      </c>
      <c r="C11" s="131">
        <v>35094</v>
      </c>
      <c r="D11" s="131">
        <v>125231</v>
      </c>
      <c r="E11" s="131">
        <v>7996</v>
      </c>
      <c r="F11" s="143">
        <f t="shared" si="1"/>
        <v>56506</v>
      </c>
      <c r="G11" s="144">
        <f t="shared" si="2"/>
        <v>33.570380404108818</v>
      </c>
      <c r="H11" s="131">
        <v>32686</v>
      </c>
      <c r="I11" s="131">
        <v>23255</v>
      </c>
      <c r="J11" s="131">
        <v>565</v>
      </c>
    </row>
    <row r="12" spans="1:11" ht="29.1" customHeight="1">
      <c r="A12" s="23" t="s">
        <v>40</v>
      </c>
      <c r="B12" s="131">
        <f t="shared" si="0"/>
        <v>180353</v>
      </c>
      <c r="C12" s="131">
        <v>32502</v>
      </c>
      <c r="D12" s="131">
        <v>141064</v>
      </c>
      <c r="E12" s="131">
        <v>6787</v>
      </c>
      <c r="F12" s="143">
        <f t="shared" si="1"/>
        <v>53682</v>
      </c>
      <c r="G12" s="144">
        <f t="shared" si="2"/>
        <v>29.764960937716587</v>
      </c>
      <c r="H12" s="131">
        <v>29478</v>
      </c>
      <c r="I12" s="131">
        <v>23751</v>
      </c>
      <c r="J12" s="131">
        <v>453</v>
      </c>
    </row>
    <row r="13" spans="1:11" ht="29.1" customHeight="1">
      <c r="A13" s="23" t="s">
        <v>41</v>
      </c>
      <c r="B13" s="131">
        <f t="shared" si="0"/>
        <v>189036</v>
      </c>
      <c r="C13" s="131">
        <v>27312</v>
      </c>
      <c r="D13" s="131">
        <v>156331</v>
      </c>
      <c r="E13" s="131">
        <v>5393</v>
      </c>
      <c r="F13" s="143">
        <f t="shared" si="1"/>
        <v>46183</v>
      </c>
      <c r="G13" s="144">
        <f>F13/B13*100</f>
        <v>24.430796250449649</v>
      </c>
      <c r="H13" s="131">
        <v>23865</v>
      </c>
      <c r="I13" s="131">
        <v>21996</v>
      </c>
      <c r="J13" s="131">
        <v>322</v>
      </c>
    </row>
    <row r="14" spans="1:11" ht="29.1" customHeight="1">
      <c r="A14" s="23" t="s">
        <v>35</v>
      </c>
      <c r="B14" s="131">
        <v>227717</v>
      </c>
      <c r="C14" s="131">
        <v>28199</v>
      </c>
      <c r="D14" s="131">
        <v>193464</v>
      </c>
      <c r="E14" s="131">
        <v>6054</v>
      </c>
      <c r="F14" s="145">
        <v>49814</v>
      </c>
      <c r="G14" s="144">
        <v>21.875397972044247</v>
      </c>
      <c r="H14" s="131">
        <v>24778</v>
      </c>
      <c r="I14" s="131">
        <v>24585</v>
      </c>
      <c r="J14" s="131">
        <v>451</v>
      </c>
    </row>
    <row r="15" spans="1:11" ht="30.95" customHeight="1">
      <c r="A15" s="955" t="s">
        <v>237</v>
      </c>
      <c r="B15" s="955"/>
      <c r="C15" s="955"/>
      <c r="D15" s="955"/>
      <c r="E15" s="955"/>
      <c r="F15" s="955"/>
      <c r="G15" s="955"/>
      <c r="H15" s="955"/>
      <c r="I15" s="955"/>
      <c r="J15" s="955"/>
    </row>
  </sheetData>
  <mergeCells count="5">
    <mergeCell ref="A1:J1"/>
    <mergeCell ref="A3:A4"/>
    <mergeCell ref="B3:E3"/>
    <mergeCell ref="F3:J3"/>
    <mergeCell ref="A15:J15"/>
  </mergeCells>
  <phoneticPr fontId="2" type="noConversion"/>
  <hyperlinks>
    <hyperlink ref="K1" location="本篇表次!A1" display="回本篇表次"/>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15"/>
  <sheetViews>
    <sheetView showGridLines="0" zoomScale="90" zoomScaleNormal="90" workbookViewId="0">
      <pane xSplit="2" ySplit="3" topLeftCell="C4" activePane="bottomRight" state="frozen"/>
      <selection pane="topRight" activeCell="C1" sqref="C1"/>
      <selection pane="bottomLeft" activeCell="A4" sqref="A4"/>
      <selection pane="bottomRight" activeCell="W1" sqref="W1"/>
    </sheetView>
  </sheetViews>
  <sheetFormatPr defaultColWidth="8.875" defaultRowHeight="16.5"/>
  <cols>
    <col min="1" max="1" width="6.875" customWidth="1"/>
    <col min="2" max="2" width="13.625" customWidth="1"/>
    <col min="3" max="3" width="9.875" customWidth="1"/>
    <col min="4" max="4" width="7.625" customWidth="1"/>
    <col min="5" max="5" width="9.875" customWidth="1"/>
    <col min="6" max="6" width="7.625" customWidth="1"/>
    <col min="7" max="7" width="9.875" customWidth="1"/>
    <col min="8" max="8" width="7.625" customWidth="1"/>
    <col min="9" max="9" width="9.875" customWidth="1"/>
    <col min="10" max="10" width="7.625" customWidth="1"/>
    <col min="11" max="11" width="9.875" customWidth="1"/>
    <col min="12" max="12" width="7.625" customWidth="1"/>
    <col min="13" max="13" width="9.875" customWidth="1"/>
    <col min="14" max="14" width="7.625" customWidth="1"/>
    <col min="15" max="15" width="9.875" customWidth="1"/>
    <col min="16" max="16" width="7.625" customWidth="1"/>
    <col min="17" max="17" width="9.875" customWidth="1"/>
    <col min="18" max="18" width="7.625" customWidth="1"/>
    <col min="19" max="19" width="9.875" customWidth="1"/>
    <col min="20" max="20" width="7.625" customWidth="1"/>
    <col min="21" max="21" width="9.875" customWidth="1"/>
    <col min="22" max="22" width="7.625" customWidth="1"/>
    <col min="23" max="23" width="12.625" bestFit="1" customWidth="1"/>
  </cols>
  <sheetData>
    <row r="1" spans="1:23" ht="30" customHeight="1">
      <c r="A1" s="872" t="s">
        <v>784</v>
      </c>
      <c r="B1" s="872"/>
      <c r="C1" s="872"/>
      <c r="D1" s="872"/>
      <c r="E1" s="872"/>
      <c r="F1" s="872"/>
      <c r="G1" s="872"/>
      <c r="H1" s="872"/>
      <c r="I1" s="872"/>
      <c r="J1" s="872"/>
      <c r="K1" s="872"/>
      <c r="L1" s="872"/>
      <c r="M1" s="872"/>
      <c r="N1" s="872"/>
      <c r="O1" s="872"/>
      <c r="P1" s="872"/>
      <c r="Q1" s="872"/>
      <c r="R1" s="872"/>
      <c r="S1" s="872"/>
      <c r="T1" s="872"/>
      <c r="U1" s="872"/>
      <c r="V1" s="872"/>
      <c r="W1" s="853" t="s">
        <v>914</v>
      </c>
    </row>
    <row r="2" spans="1:23" ht="30" customHeight="1">
      <c r="A2" s="1"/>
      <c r="B2" s="1"/>
      <c r="C2" s="873" t="s">
        <v>347</v>
      </c>
      <c r="D2" s="873"/>
      <c r="E2" s="873" t="s">
        <v>348</v>
      </c>
      <c r="F2" s="873"/>
      <c r="G2" s="873" t="s">
        <v>349</v>
      </c>
      <c r="H2" s="873"/>
      <c r="I2" s="873" t="s">
        <v>350</v>
      </c>
      <c r="J2" s="873"/>
      <c r="K2" s="873" t="s">
        <v>351</v>
      </c>
      <c r="L2" s="873"/>
      <c r="M2" s="873" t="s">
        <v>13</v>
      </c>
      <c r="N2" s="873"/>
      <c r="O2" s="873" t="s">
        <v>14</v>
      </c>
      <c r="P2" s="873"/>
      <c r="Q2" s="873" t="s">
        <v>15</v>
      </c>
      <c r="R2" s="873"/>
      <c r="S2" s="873" t="s">
        <v>16</v>
      </c>
      <c r="T2" s="873"/>
      <c r="U2" s="873" t="s">
        <v>17</v>
      </c>
      <c r="V2" s="873"/>
    </row>
    <row r="3" spans="1:23" ht="30" customHeight="1">
      <c r="A3" s="3"/>
      <c r="B3" s="3"/>
      <c r="C3" s="4" t="s">
        <v>0</v>
      </c>
      <c r="D3" s="5" t="s">
        <v>1</v>
      </c>
      <c r="E3" s="4" t="s">
        <v>0</v>
      </c>
      <c r="F3" s="5" t="s">
        <v>1</v>
      </c>
      <c r="G3" s="4" t="s">
        <v>0</v>
      </c>
      <c r="H3" s="5" t="s">
        <v>1</v>
      </c>
      <c r="I3" s="4" t="s">
        <v>0</v>
      </c>
      <c r="J3" s="5" t="s">
        <v>1</v>
      </c>
      <c r="K3" s="4" t="s">
        <v>0</v>
      </c>
      <c r="L3" s="5" t="s">
        <v>1</v>
      </c>
      <c r="M3" s="4" t="s">
        <v>0</v>
      </c>
      <c r="N3" s="5" t="s">
        <v>1</v>
      </c>
      <c r="O3" s="4" t="s">
        <v>0</v>
      </c>
      <c r="P3" s="5" t="s">
        <v>1</v>
      </c>
      <c r="Q3" s="4" t="s">
        <v>0</v>
      </c>
      <c r="R3" s="5" t="s">
        <v>1</v>
      </c>
      <c r="S3" s="4" t="s">
        <v>0</v>
      </c>
      <c r="T3" s="5" t="s">
        <v>1</v>
      </c>
      <c r="U3" s="4" t="s">
        <v>0</v>
      </c>
      <c r="V3" s="5" t="s">
        <v>1</v>
      </c>
    </row>
    <row r="4" spans="1:23" ht="45" customHeight="1">
      <c r="A4" s="867" t="s">
        <v>2</v>
      </c>
      <c r="B4" s="868"/>
      <c r="C4" s="7">
        <v>394348</v>
      </c>
      <c r="D4" s="8">
        <v>100</v>
      </c>
      <c r="E4" s="7">
        <v>413975</v>
      </c>
      <c r="F4" s="8">
        <v>99.999999999999986</v>
      </c>
      <c r="G4" s="7">
        <v>432161</v>
      </c>
      <c r="H4" s="8">
        <v>100</v>
      </c>
      <c r="I4" s="7">
        <v>459220</v>
      </c>
      <c r="J4" s="8">
        <v>100</v>
      </c>
      <c r="K4" s="7">
        <v>482428</v>
      </c>
      <c r="L4" s="8">
        <v>100</v>
      </c>
      <c r="M4" s="7">
        <f t="shared" ref="M4:V4" si="0">SUM(M5:M11)</f>
        <v>486772</v>
      </c>
      <c r="N4" s="8">
        <f t="shared" si="0"/>
        <v>99.999999999999986</v>
      </c>
      <c r="O4" s="7">
        <f t="shared" si="0"/>
        <v>470896</v>
      </c>
      <c r="P4" s="8">
        <f t="shared" si="0"/>
        <v>100</v>
      </c>
      <c r="Q4" s="7">
        <f t="shared" si="0"/>
        <v>499607</v>
      </c>
      <c r="R4" s="9">
        <f t="shared" si="0"/>
        <v>99.999999999999986</v>
      </c>
      <c r="S4" s="10">
        <f t="shared" si="0"/>
        <v>533569</v>
      </c>
      <c r="T4" s="9">
        <f t="shared" si="0"/>
        <v>100.00000000000001</v>
      </c>
      <c r="U4" s="10">
        <f t="shared" si="0"/>
        <v>639301</v>
      </c>
      <c r="V4" s="9">
        <f t="shared" si="0"/>
        <v>100</v>
      </c>
    </row>
    <row r="5" spans="1:23" ht="45" customHeight="1">
      <c r="A5" s="869" t="s">
        <v>3</v>
      </c>
      <c r="B5" s="11" t="s">
        <v>4</v>
      </c>
      <c r="C5" s="7">
        <v>18066</v>
      </c>
      <c r="D5" s="8">
        <f>C5/C$4*100</f>
        <v>4.5812328197429686</v>
      </c>
      <c r="E5" s="7">
        <v>17152</v>
      </c>
      <c r="F5" s="8">
        <v>4.1432453650582763</v>
      </c>
      <c r="G5" s="7">
        <v>17459</v>
      </c>
      <c r="H5" s="8">
        <v>4.0399295632877568</v>
      </c>
      <c r="I5" s="7">
        <v>16431</v>
      </c>
      <c r="J5" s="8">
        <v>3.5780236052436742</v>
      </c>
      <c r="K5" s="7">
        <v>17653</v>
      </c>
      <c r="L5" s="8">
        <v>3.6591988856368203</v>
      </c>
      <c r="M5" s="7">
        <v>16035</v>
      </c>
      <c r="N5" s="8">
        <v>3.2941500332804678</v>
      </c>
      <c r="O5" s="7">
        <v>16033</v>
      </c>
      <c r="P5" s="8">
        <f>O5/O$4*100</f>
        <v>3.4047857701063506</v>
      </c>
      <c r="Q5" s="7">
        <v>13475</v>
      </c>
      <c r="R5" s="8">
        <f>Q5/Q$4*100</f>
        <v>2.6971199362699081</v>
      </c>
      <c r="S5" s="7">
        <v>11500</v>
      </c>
      <c r="T5" s="8">
        <f>S5/S$4*100</f>
        <v>2.1552976278606888</v>
      </c>
      <c r="U5" s="7">
        <v>9711</v>
      </c>
      <c r="V5" s="8">
        <v>1.5190027858551762</v>
      </c>
    </row>
    <row r="6" spans="1:23" ht="45" customHeight="1">
      <c r="A6" s="869"/>
      <c r="B6" s="11" t="s">
        <v>5</v>
      </c>
      <c r="C6" s="7">
        <v>171</v>
      </c>
      <c r="D6" s="8">
        <f t="shared" ref="D6:D11" si="1">C6/C$4*100</f>
        <v>4.3362715165285483E-2</v>
      </c>
      <c r="E6" s="7">
        <v>233</v>
      </c>
      <c r="F6" s="8">
        <v>5.6283592004348085E-2</v>
      </c>
      <c r="G6" s="7">
        <v>380</v>
      </c>
      <c r="H6" s="8">
        <v>8.7930192682819597E-2</v>
      </c>
      <c r="I6" s="7">
        <v>872</v>
      </c>
      <c r="J6" s="8">
        <v>0.18988720003484169</v>
      </c>
      <c r="K6" s="7">
        <v>1334</v>
      </c>
      <c r="L6" s="8">
        <v>0.27651794671951047</v>
      </c>
      <c r="M6" s="7">
        <v>1101</v>
      </c>
      <c r="N6" s="8">
        <v>0.22618392183609576</v>
      </c>
      <c r="O6" s="7">
        <v>620</v>
      </c>
      <c r="P6" s="8">
        <f t="shared" ref="P6:P11" si="2">O6/O$4*100</f>
        <v>0.13166389181475316</v>
      </c>
      <c r="Q6" s="7">
        <v>440</v>
      </c>
      <c r="R6" s="8">
        <f t="shared" ref="R6:R11" si="3">Q6/Q$4*100</f>
        <v>8.8069222408813319E-2</v>
      </c>
      <c r="S6" s="7">
        <v>285</v>
      </c>
      <c r="T6" s="8">
        <f t="shared" ref="T6:T11" si="4">S6/S$4*100</f>
        <v>5.3413897733938807E-2</v>
      </c>
      <c r="U6" s="7">
        <v>559</v>
      </c>
      <c r="V6" s="8">
        <v>8.7439250055920445E-2</v>
      </c>
    </row>
    <row r="7" spans="1:23" ht="45" customHeight="1">
      <c r="A7" s="869"/>
      <c r="B7" s="11" t="s">
        <v>6</v>
      </c>
      <c r="C7" s="7">
        <v>169</v>
      </c>
      <c r="D7" s="8">
        <f t="shared" si="1"/>
        <v>4.285554890604238E-2</v>
      </c>
      <c r="E7" s="7">
        <v>112</v>
      </c>
      <c r="F7" s="8">
        <v>2.7054773838999943E-2</v>
      </c>
      <c r="G7" s="7">
        <v>120</v>
      </c>
      <c r="H7" s="8">
        <v>2.7767429268258818E-2</v>
      </c>
      <c r="I7" s="7">
        <v>104</v>
      </c>
      <c r="J7" s="8">
        <v>2.2647097251861852E-2</v>
      </c>
      <c r="K7" s="7">
        <v>201</v>
      </c>
      <c r="L7" s="8">
        <v>4.1664248343794306E-2</v>
      </c>
      <c r="M7" s="7">
        <v>163</v>
      </c>
      <c r="N7" s="8">
        <v>3.3485903051120439E-2</v>
      </c>
      <c r="O7" s="7">
        <v>138</v>
      </c>
      <c r="P7" s="8">
        <f t="shared" si="2"/>
        <v>2.9305833984574085E-2</v>
      </c>
      <c r="Q7" s="7">
        <v>142</v>
      </c>
      <c r="R7" s="8">
        <f t="shared" si="3"/>
        <v>2.8422339959207937E-2</v>
      </c>
      <c r="S7" s="7">
        <v>152</v>
      </c>
      <c r="T7" s="8">
        <f t="shared" si="4"/>
        <v>2.848741212476737E-2</v>
      </c>
      <c r="U7" s="7">
        <v>142</v>
      </c>
      <c r="V7" s="8">
        <v>2.2211759405976216E-2</v>
      </c>
    </row>
    <row r="8" spans="1:23" ht="45" customHeight="1">
      <c r="A8" s="869"/>
      <c r="B8" s="11" t="s">
        <v>7</v>
      </c>
      <c r="C8" s="7">
        <v>283971</v>
      </c>
      <c r="D8" s="8">
        <f t="shared" si="1"/>
        <v>72.010254901761897</v>
      </c>
      <c r="E8" s="7">
        <v>300909</v>
      </c>
      <c r="F8" s="8">
        <v>72.687722688568144</v>
      </c>
      <c r="G8" s="7">
        <v>317681</v>
      </c>
      <c r="H8" s="8">
        <v>73.509872478081078</v>
      </c>
      <c r="I8" s="7">
        <v>335738</v>
      </c>
      <c r="J8" s="8">
        <v>73.110491703323021</v>
      </c>
      <c r="K8" s="7">
        <v>353712</v>
      </c>
      <c r="L8" s="8">
        <v>73.319127413831694</v>
      </c>
      <c r="M8" s="7">
        <v>352565</v>
      </c>
      <c r="N8" s="8">
        <v>72.429186559621343</v>
      </c>
      <c r="O8" s="7">
        <v>341992</v>
      </c>
      <c r="P8" s="8">
        <f t="shared" si="2"/>
        <v>72.625802725017834</v>
      </c>
      <c r="Q8" s="7">
        <v>361046</v>
      </c>
      <c r="R8" s="8">
        <f t="shared" si="3"/>
        <v>72.266001076846393</v>
      </c>
      <c r="S8" s="7">
        <v>405022</v>
      </c>
      <c r="T8" s="8">
        <f t="shared" si="4"/>
        <v>75.908083115773223</v>
      </c>
      <c r="U8" s="7">
        <v>503822</v>
      </c>
      <c r="V8" s="8">
        <v>78.808260897448932</v>
      </c>
    </row>
    <row r="9" spans="1:23" ht="45" customHeight="1">
      <c r="A9" s="869"/>
      <c r="B9" s="11" t="s">
        <v>8</v>
      </c>
      <c r="C9" s="7">
        <v>19515</v>
      </c>
      <c r="D9" s="8">
        <f t="shared" si="1"/>
        <v>4.9486747745645978</v>
      </c>
      <c r="E9" s="7">
        <v>18905</v>
      </c>
      <c r="F9" s="8">
        <v>4.5667008877347666</v>
      </c>
      <c r="G9" s="7">
        <v>19569</v>
      </c>
      <c r="H9" s="8">
        <v>4.5281735279213073</v>
      </c>
      <c r="I9" s="7">
        <v>28216</v>
      </c>
      <c r="J9" s="8">
        <v>6.1443316928705194</v>
      </c>
      <c r="K9" s="7">
        <v>28805</v>
      </c>
      <c r="L9" s="8">
        <v>5.9708391718556966</v>
      </c>
      <c r="M9" s="7">
        <v>31406</v>
      </c>
      <c r="N9" s="8">
        <v>6.4518912344999304</v>
      </c>
      <c r="O9" s="7">
        <v>28244</v>
      </c>
      <c r="P9" s="8">
        <f t="shared" si="2"/>
        <v>5.9979273555094972</v>
      </c>
      <c r="Q9" s="7">
        <v>36353</v>
      </c>
      <c r="R9" s="8">
        <f t="shared" si="3"/>
        <v>7.2763191868808876</v>
      </c>
      <c r="S9" s="7">
        <v>26635</v>
      </c>
      <c r="T9" s="8">
        <f t="shared" si="4"/>
        <v>4.991856723310387</v>
      </c>
      <c r="U9" s="7">
        <v>24773</v>
      </c>
      <c r="V9" s="8">
        <v>3.8750134912975267</v>
      </c>
    </row>
    <row r="10" spans="1:23" ht="45" customHeight="1">
      <c r="A10" s="869"/>
      <c r="B10" s="11" t="s">
        <v>9</v>
      </c>
      <c r="C10" s="7">
        <v>68279</v>
      </c>
      <c r="D10" s="8">
        <f t="shared" si="1"/>
        <v>17.314402507429985</v>
      </c>
      <c r="E10" s="7">
        <v>73521</v>
      </c>
      <c r="F10" s="8">
        <v>17.759768101938523</v>
      </c>
      <c r="G10" s="7">
        <v>75837</v>
      </c>
      <c r="H10" s="8">
        <v>17.548321111807869</v>
      </c>
      <c r="I10" s="7">
        <v>76766</v>
      </c>
      <c r="J10" s="8">
        <v>16.71660641958103</v>
      </c>
      <c r="K10" s="7">
        <v>79626</v>
      </c>
      <c r="L10" s="8">
        <v>16.505260888671469</v>
      </c>
      <c r="M10" s="7">
        <v>84863</v>
      </c>
      <c r="N10" s="8">
        <v>17.433829390351129</v>
      </c>
      <c r="O10" s="7">
        <v>83131</v>
      </c>
      <c r="P10" s="8">
        <f t="shared" si="2"/>
        <v>17.653791920084263</v>
      </c>
      <c r="Q10" s="7">
        <v>87558</v>
      </c>
      <c r="R10" s="8">
        <f t="shared" si="3"/>
        <v>17.525374944706542</v>
      </c>
      <c r="S10" s="7">
        <v>89334</v>
      </c>
      <c r="T10" s="8">
        <f t="shared" si="4"/>
        <v>16.742726807591897</v>
      </c>
      <c r="U10" s="7">
        <v>99538</v>
      </c>
      <c r="V10" s="8">
        <v>15.569817660225779</v>
      </c>
    </row>
    <row r="11" spans="1:23" ht="45" customHeight="1">
      <c r="A11" s="870" t="s">
        <v>10</v>
      </c>
      <c r="B11" s="870"/>
      <c r="C11" s="13">
        <v>4177</v>
      </c>
      <c r="D11" s="14">
        <f t="shared" si="1"/>
        <v>1.059216732429225</v>
      </c>
      <c r="E11" s="13">
        <v>3143</v>
      </c>
      <c r="F11" s="14">
        <v>0.75922459085693583</v>
      </c>
      <c r="G11" s="13">
        <v>1115</v>
      </c>
      <c r="H11" s="14">
        <v>0.25800569695090486</v>
      </c>
      <c r="I11" s="13">
        <v>1093</v>
      </c>
      <c r="J11" s="14">
        <v>0.23801228169504812</v>
      </c>
      <c r="K11" s="13">
        <v>1097</v>
      </c>
      <c r="L11" s="14">
        <v>0.22739144494100674</v>
      </c>
      <c r="M11" s="13">
        <v>639</v>
      </c>
      <c r="N11" s="14">
        <v>0.13127295735991387</v>
      </c>
      <c r="O11" s="13">
        <v>738</v>
      </c>
      <c r="P11" s="14">
        <f t="shared" si="2"/>
        <v>0.15672250348272229</v>
      </c>
      <c r="Q11" s="13">
        <v>593</v>
      </c>
      <c r="R11" s="14">
        <f t="shared" si="3"/>
        <v>0.11869329292824159</v>
      </c>
      <c r="S11" s="13">
        <v>641</v>
      </c>
      <c r="T11" s="14">
        <f t="shared" si="4"/>
        <v>0.12013441560510449</v>
      </c>
      <c r="U11" s="13">
        <v>756</v>
      </c>
      <c r="V11" s="14">
        <v>0.11825415571069027</v>
      </c>
    </row>
    <row r="12" spans="1:23" ht="12.95" customHeight="1">
      <c r="A12" s="275" t="s">
        <v>11</v>
      </c>
      <c r="B12" s="16"/>
      <c r="C12" s="16"/>
      <c r="D12" s="16"/>
      <c r="E12" s="16"/>
      <c r="F12" s="16"/>
      <c r="G12" s="16"/>
      <c r="H12" s="16"/>
      <c r="I12" s="16"/>
      <c r="J12" s="16"/>
      <c r="K12" s="16"/>
      <c r="L12" s="16"/>
      <c r="M12" s="17"/>
      <c r="N12" s="18"/>
      <c r="O12" s="17"/>
      <c r="P12" s="18"/>
      <c r="Q12" s="17"/>
      <c r="R12" s="18"/>
      <c r="S12" s="17"/>
      <c r="T12" s="18"/>
      <c r="U12" s="17"/>
      <c r="V12" s="18"/>
    </row>
    <row r="13" spans="1:23" ht="30.95" customHeight="1">
      <c r="A13" s="871" t="s">
        <v>12</v>
      </c>
      <c r="B13" s="871"/>
      <c r="C13" s="871"/>
      <c r="D13" s="871"/>
      <c r="E13" s="871"/>
      <c r="F13" s="871"/>
      <c r="G13" s="871"/>
      <c r="H13" s="871"/>
      <c r="I13" s="871"/>
      <c r="J13" s="871"/>
      <c r="K13" s="871"/>
      <c r="L13" s="871"/>
      <c r="M13" s="871"/>
      <c r="N13" s="871"/>
      <c r="O13" s="871"/>
      <c r="P13" s="871"/>
      <c r="Q13" s="871"/>
      <c r="R13" s="871"/>
      <c r="S13" s="871"/>
      <c r="T13" s="871"/>
      <c r="U13" s="871"/>
      <c r="V13" s="871"/>
    </row>
    <row r="15" spans="1:23">
      <c r="C15" s="552"/>
    </row>
  </sheetData>
  <mergeCells count="15">
    <mergeCell ref="A4:B4"/>
    <mergeCell ref="A5:A10"/>
    <mergeCell ref="A11:B11"/>
    <mergeCell ref="A13:V13"/>
    <mergeCell ref="A1:V1"/>
    <mergeCell ref="M2:N2"/>
    <mergeCell ref="O2:P2"/>
    <mergeCell ref="Q2:R2"/>
    <mergeCell ref="S2:T2"/>
    <mergeCell ref="U2:V2"/>
    <mergeCell ref="K2:L2"/>
    <mergeCell ref="I2:J2"/>
    <mergeCell ref="C2:D2"/>
    <mergeCell ref="E2:F2"/>
    <mergeCell ref="G2:H2"/>
  </mergeCells>
  <phoneticPr fontId="2" type="noConversion"/>
  <hyperlinks>
    <hyperlink ref="W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4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O32"/>
  <sheetViews>
    <sheetView showGridLines="0" zoomScale="90" zoomScaleNormal="90" workbookViewId="0">
      <selection activeCell="O1" sqref="O1"/>
    </sheetView>
  </sheetViews>
  <sheetFormatPr defaultColWidth="10.5" defaultRowHeight="16.5"/>
  <cols>
    <col min="1" max="1" width="5.375" customWidth="1"/>
    <col min="2" max="2" width="4.875" customWidth="1"/>
    <col min="15" max="15" width="12.625" bestFit="1" customWidth="1"/>
  </cols>
  <sheetData>
    <row r="1" spans="1:15" ht="20.25">
      <c r="A1" s="965" t="s">
        <v>928</v>
      </c>
      <c r="B1" s="872"/>
      <c r="C1" s="872"/>
      <c r="D1" s="872"/>
      <c r="E1" s="872"/>
      <c r="F1" s="872"/>
      <c r="G1" s="872"/>
      <c r="H1" s="872"/>
      <c r="I1" s="872"/>
      <c r="J1" s="872"/>
      <c r="K1" s="872"/>
      <c r="L1" s="872"/>
      <c r="M1" s="872"/>
      <c r="N1" s="872"/>
      <c r="O1" s="853" t="s">
        <v>914</v>
      </c>
    </row>
    <row r="2" spans="1:15" ht="15.95" customHeight="1">
      <c r="A2" s="34"/>
      <c r="B2" s="146"/>
      <c r="C2" s="34"/>
      <c r="D2" s="34"/>
      <c r="E2" s="34"/>
      <c r="F2" s="34"/>
      <c r="G2" s="34"/>
      <c r="H2" s="34"/>
      <c r="I2" s="147"/>
      <c r="J2" s="148"/>
      <c r="K2" s="148"/>
      <c r="L2" s="966" t="s">
        <v>229</v>
      </c>
      <c r="M2" s="966"/>
      <c r="N2" s="966"/>
    </row>
    <row r="3" spans="1:15" ht="21" customHeight="1">
      <c r="A3" s="967"/>
      <c r="B3" s="967"/>
      <c r="C3" s="969" t="s">
        <v>238</v>
      </c>
      <c r="D3" s="970"/>
      <c r="E3" s="970"/>
      <c r="F3" s="970"/>
      <c r="G3" s="970"/>
      <c r="H3" s="970"/>
      <c r="I3" s="970"/>
      <c r="J3" s="971" t="s">
        <v>878</v>
      </c>
      <c r="K3" s="970"/>
      <c r="L3" s="970"/>
      <c r="M3" s="970"/>
      <c r="N3" s="970"/>
    </row>
    <row r="4" spans="1:15" ht="18.95" customHeight="1">
      <c r="A4" s="968"/>
      <c r="B4" s="968"/>
      <c r="C4" s="959" t="s">
        <v>44</v>
      </c>
      <c r="D4" s="969" t="s">
        <v>239</v>
      </c>
      <c r="E4" s="970"/>
      <c r="F4" s="970"/>
      <c r="G4" s="970"/>
      <c r="H4" s="970"/>
      <c r="I4" s="959" t="s">
        <v>240</v>
      </c>
      <c r="J4" s="972" t="s">
        <v>44</v>
      </c>
      <c r="K4" s="972" t="s">
        <v>241</v>
      </c>
      <c r="L4" s="972" t="s">
        <v>242</v>
      </c>
      <c r="M4" s="972" t="s">
        <v>243</v>
      </c>
      <c r="N4" s="972" t="s">
        <v>206</v>
      </c>
    </row>
    <row r="5" spans="1:15" ht="18.95" customHeight="1">
      <c r="A5" s="968"/>
      <c r="B5" s="968"/>
      <c r="C5" s="957"/>
      <c r="D5" s="959" t="s">
        <v>244</v>
      </c>
      <c r="E5" s="959" t="s">
        <v>245</v>
      </c>
      <c r="F5" s="959" t="s">
        <v>246</v>
      </c>
      <c r="G5" s="956" t="s">
        <v>879</v>
      </c>
      <c r="H5" s="959" t="s">
        <v>206</v>
      </c>
      <c r="I5" s="957"/>
      <c r="J5" s="973"/>
      <c r="K5" s="973"/>
      <c r="L5" s="973"/>
      <c r="M5" s="973"/>
      <c r="N5" s="973"/>
    </row>
    <row r="6" spans="1:15" ht="18.95" customHeight="1">
      <c r="A6" s="968"/>
      <c r="B6" s="968"/>
      <c r="C6" s="957"/>
      <c r="D6" s="957"/>
      <c r="E6" s="957"/>
      <c r="F6" s="957"/>
      <c r="G6" s="957"/>
      <c r="H6" s="957"/>
      <c r="I6" s="957"/>
      <c r="J6" s="973"/>
      <c r="K6" s="973"/>
      <c r="L6" s="973"/>
      <c r="M6" s="973"/>
      <c r="N6" s="973"/>
    </row>
    <row r="7" spans="1:15" ht="18.95" customHeight="1">
      <c r="A7" s="968"/>
      <c r="B7" s="968"/>
      <c r="C7" s="957"/>
      <c r="D7" s="957"/>
      <c r="E7" s="957"/>
      <c r="F7" s="957"/>
      <c r="G7" s="957"/>
      <c r="H7" s="957"/>
      <c r="I7" s="957"/>
      <c r="J7" s="973"/>
      <c r="K7" s="973"/>
      <c r="L7" s="973"/>
      <c r="M7" s="973"/>
      <c r="N7" s="973"/>
    </row>
    <row r="8" spans="1:15" ht="18.95" customHeight="1">
      <c r="A8" s="968"/>
      <c r="B8" s="968"/>
      <c r="C8" s="957"/>
      <c r="D8" s="957"/>
      <c r="E8" s="957"/>
      <c r="F8" s="957"/>
      <c r="G8" s="957"/>
      <c r="H8" s="957"/>
      <c r="I8" s="957"/>
      <c r="J8" s="973"/>
      <c r="K8" s="973"/>
      <c r="L8" s="973"/>
      <c r="M8" s="973"/>
      <c r="N8" s="973"/>
    </row>
    <row r="9" spans="1:15" ht="18.95" customHeight="1">
      <c r="A9" s="968"/>
      <c r="B9" s="968"/>
      <c r="C9" s="957"/>
      <c r="D9" s="957"/>
      <c r="E9" s="957"/>
      <c r="F9" s="957"/>
      <c r="G9" s="957"/>
      <c r="H9" s="957"/>
      <c r="I9" s="957"/>
      <c r="J9" s="973"/>
      <c r="K9" s="973"/>
      <c r="L9" s="973"/>
      <c r="M9" s="973"/>
      <c r="N9" s="973"/>
    </row>
    <row r="10" spans="1:15" ht="29.1" customHeight="1">
      <c r="A10" s="968"/>
      <c r="B10" s="968"/>
      <c r="C10" s="958"/>
      <c r="D10" s="958"/>
      <c r="E10" s="958"/>
      <c r="F10" s="958"/>
      <c r="G10" s="958"/>
      <c r="H10" s="958"/>
      <c r="I10" s="958"/>
      <c r="J10" s="974"/>
      <c r="K10" s="974"/>
      <c r="L10" s="974"/>
      <c r="M10" s="974"/>
      <c r="N10" s="974"/>
    </row>
    <row r="11" spans="1:15" ht="15" customHeight="1">
      <c r="A11" s="962" t="s">
        <v>218</v>
      </c>
      <c r="B11" s="151" t="s">
        <v>0</v>
      </c>
      <c r="C11" s="7">
        <v>56938</v>
      </c>
      <c r="D11" s="7">
        <v>12</v>
      </c>
      <c r="E11" s="7">
        <v>140</v>
      </c>
      <c r="F11" s="7">
        <v>2</v>
      </c>
      <c r="G11" s="7">
        <v>56229</v>
      </c>
      <c r="H11" s="7">
        <v>28</v>
      </c>
      <c r="I11" s="7">
        <v>527</v>
      </c>
      <c r="J11" s="7">
        <v>55123</v>
      </c>
      <c r="K11" s="7">
        <v>48095.83</v>
      </c>
      <c r="L11" s="7">
        <v>5337.14</v>
      </c>
      <c r="M11" s="7">
        <v>6.5</v>
      </c>
      <c r="N11" s="7">
        <v>1683.53</v>
      </c>
    </row>
    <row r="12" spans="1:15" ht="15" customHeight="1">
      <c r="A12" s="962"/>
      <c r="B12" s="152" t="s">
        <v>71</v>
      </c>
      <c r="C12" s="8">
        <f>SUM(D12:I12)</f>
        <v>100.00000000000001</v>
      </c>
      <c r="D12" s="8">
        <f>IFERROR(D11/$C11*100,"-")</f>
        <v>2.1075555867786012E-2</v>
      </c>
      <c r="E12" s="8">
        <f t="shared" ref="E12:I12" si="0">IFERROR(E11/$C11*100,"-")</f>
        <v>0.24588148512417013</v>
      </c>
      <c r="F12" s="8">
        <f t="shared" si="0"/>
        <v>3.5125926446310024E-3</v>
      </c>
      <c r="G12" s="8">
        <f t="shared" si="0"/>
        <v>98.754785907478322</v>
      </c>
      <c r="H12" s="8">
        <f t="shared" si="0"/>
        <v>4.9176297024834031E-2</v>
      </c>
      <c r="I12" s="8">
        <f t="shared" si="0"/>
        <v>0.92556816186026902</v>
      </c>
      <c r="J12" s="8">
        <f>SUM(K12:N12)</f>
        <v>100.00000000000001</v>
      </c>
      <c r="K12" s="8">
        <f>IFERROR(K11/$J11*100,"-")</f>
        <v>87.251836801335202</v>
      </c>
      <c r="L12" s="8">
        <f t="shared" ref="L12:N12" si="1">IFERROR(L11/$J11*100,"-")</f>
        <v>9.6822379043230598</v>
      </c>
      <c r="M12" s="8">
        <f t="shared" si="1"/>
        <v>1.1791811040763383E-2</v>
      </c>
      <c r="N12" s="8">
        <f t="shared" si="1"/>
        <v>3.0541334833009812</v>
      </c>
    </row>
    <row r="13" spans="1:15" ht="15" customHeight="1">
      <c r="A13" s="962" t="s">
        <v>219</v>
      </c>
      <c r="B13" s="151" t="s">
        <v>0</v>
      </c>
      <c r="C13" s="7">
        <v>60917</v>
      </c>
      <c r="D13" s="7">
        <v>9</v>
      </c>
      <c r="E13" s="7">
        <v>122</v>
      </c>
      <c r="F13" s="7">
        <v>2</v>
      </c>
      <c r="G13" s="7">
        <v>60169</v>
      </c>
      <c r="H13" s="7">
        <v>25</v>
      </c>
      <c r="I13" s="7">
        <v>590</v>
      </c>
      <c r="J13" s="7">
        <v>59778</v>
      </c>
      <c r="K13" s="7">
        <v>52858.42</v>
      </c>
      <c r="L13" s="7">
        <v>5165.29</v>
      </c>
      <c r="M13" s="7">
        <v>14.2</v>
      </c>
      <c r="N13" s="7">
        <v>1740.09</v>
      </c>
    </row>
    <row r="14" spans="1:15" ht="15" customHeight="1">
      <c r="A14" s="962"/>
      <c r="B14" s="152" t="s">
        <v>71</v>
      </c>
      <c r="C14" s="8">
        <f>SUM(D14:I14)</f>
        <v>100</v>
      </c>
      <c r="D14" s="8">
        <f>IFERROR(D13/$C13*100,"-")</f>
        <v>1.4774200961964641E-2</v>
      </c>
      <c r="E14" s="8">
        <f t="shared" ref="E14:I14" si="2">IFERROR(E13/$C13*100,"-")</f>
        <v>0.20027250192885404</v>
      </c>
      <c r="F14" s="8">
        <f t="shared" si="2"/>
        <v>3.2831557693254756E-3</v>
      </c>
      <c r="G14" s="8">
        <f t="shared" si="2"/>
        <v>98.772099742272275</v>
      </c>
      <c r="H14" s="8">
        <f t="shared" si="2"/>
        <v>4.1039447116568442E-2</v>
      </c>
      <c r="I14" s="8">
        <f t="shared" si="2"/>
        <v>0.96853095195101535</v>
      </c>
      <c r="J14" s="8">
        <f>SUM(K14:N14)</f>
        <v>100</v>
      </c>
      <c r="K14" s="8">
        <f>IFERROR(K13/$J13*100,"-")</f>
        <v>88.424537455251098</v>
      </c>
      <c r="L14" s="8">
        <f t="shared" ref="L14:N14" si="3">IFERROR(L13/$J13*100,"-")</f>
        <v>8.6407875807153136</v>
      </c>
      <c r="M14" s="8">
        <f t="shared" si="3"/>
        <v>2.3754558533239652E-2</v>
      </c>
      <c r="N14" s="8">
        <f t="shared" si="3"/>
        <v>2.910920405500351</v>
      </c>
    </row>
    <row r="15" spans="1:15" ht="15" customHeight="1">
      <c r="A15" s="962" t="s">
        <v>220</v>
      </c>
      <c r="B15" s="151" t="s">
        <v>0</v>
      </c>
      <c r="C15" s="7">
        <v>58054</v>
      </c>
      <c r="D15" s="7">
        <v>8</v>
      </c>
      <c r="E15" s="7">
        <v>103</v>
      </c>
      <c r="F15" s="7">
        <v>3</v>
      </c>
      <c r="G15" s="7">
        <v>57184</v>
      </c>
      <c r="H15" s="7">
        <v>26</v>
      </c>
      <c r="I15" s="7">
        <v>730</v>
      </c>
      <c r="J15" s="7">
        <v>54212</v>
      </c>
      <c r="K15" s="7">
        <v>48158.36</v>
      </c>
      <c r="L15" s="7">
        <v>4427.37</v>
      </c>
      <c r="M15" s="7">
        <v>20.59</v>
      </c>
      <c r="N15" s="7">
        <v>1605.68</v>
      </c>
    </row>
    <row r="16" spans="1:15" ht="15" customHeight="1">
      <c r="A16" s="962"/>
      <c r="B16" s="152" t="s">
        <v>71</v>
      </c>
      <c r="C16" s="8">
        <f>SUM(D16:I16)</f>
        <v>100.00000000000001</v>
      </c>
      <c r="D16" s="8">
        <f>IFERROR(D15/$C15*100,"-")</f>
        <v>1.3780273538429737E-2</v>
      </c>
      <c r="E16" s="8">
        <f t="shared" ref="E16:I16" si="4">IFERROR(E15/$C15*100,"-")</f>
        <v>0.17742102180728286</v>
      </c>
      <c r="F16" s="8">
        <f>IFERROR(F15/$C15*100,"-")</f>
        <v>5.167602576911152E-3</v>
      </c>
      <c r="G16" s="8">
        <f t="shared" si="4"/>
        <v>98.501395252695772</v>
      </c>
      <c r="H16" s="8">
        <f t="shared" si="4"/>
        <v>4.4785888999896648E-2</v>
      </c>
      <c r="I16" s="8">
        <f t="shared" si="4"/>
        <v>1.2574499603817135</v>
      </c>
      <c r="J16" s="8">
        <f>SUM(K16:N16)</f>
        <v>100.00000000000001</v>
      </c>
      <c r="K16" s="8">
        <f>IFERROR(K15/$J15*100,"-")</f>
        <v>88.833394820334988</v>
      </c>
      <c r="L16" s="8">
        <f t="shared" ref="L16:N16" si="5">IFERROR(L15/$J15*100,"-")</f>
        <v>8.1667711945694688</v>
      </c>
      <c r="M16" s="8">
        <f t="shared" si="5"/>
        <v>3.7980520917877958E-2</v>
      </c>
      <c r="N16" s="8">
        <f t="shared" si="5"/>
        <v>2.9618534641776733</v>
      </c>
    </row>
    <row r="17" spans="1:14" ht="15" customHeight="1">
      <c r="A17" s="962" t="s">
        <v>221</v>
      </c>
      <c r="B17" s="151" t="s">
        <v>0</v>
      </c>
      <c r="C17" s="7">
        <v>54825</v>
      </c>
      <c r="D17" s="7">
        <v>5</v>
      </c>
      <c r="E17" s="7">
        <v>132</v>
      </c>
      <c r="F17" s="7" t="s">
        <v>247</v>
      </c>
      <c r="G17" s="7">
        <v>53731</v>
      </c>
      <c r="H17" s="7">
        <v>26</v>
      </c>
      <c r="I17" s="7">
        <v>931</v>
      </c>
      <c r="J17" s="7">
        <v>53662</v>
      </c>
      <c r="K17" s="7">
        <v>46939.77</v>
      </c>
      <c r="L17" s="7">
        <v>4823.08</v>
      </c>
      <c r="M17" s="7">
        <v>28.51</v>
      </c>
      <c r="N17" s="7">
        <v>1870.64</v>
      </c>
    </row>
    <row r="18" spans="1:14" ht="15" customHeight="1">
      <c r="A18" s="962"/>
      <c r="B18" s="152" t="s">
        <v>71</v>
      </c>
      <c r="C18" s="8">
        <f>SUM(D18:I18)</f>
        <v>100.00000000000001</v>
      </c>
      <c r="D18" s="8">
        <f>IFERROR(D17/$C17*100,"-")</f>
        <v>9.1199270405836752E-3</v>
      </c>
      <c r="E18" s="8">
        <f t="shared" ref="E18:I18" si="6">IFERROR(E17/$C17*100,"-")</f>
        <v>0.24076607387140903</v>
      </c>
      <c r="F18" s="8" t="str">
        <f t="shared" si="6"/>
        <v>-</v>
      </c>
      <c r="G18" s="8">
        <f t="shared" si="6"/>
        <v>98.004559963520293</v>
      </c>
      <c r="H18" s="8">
        <f t="shared" si="6"/>
        <v>4.7423620611035111E-2</v>
      </c>
      <c r="I18" s="8">
        <f t="shared" si="6"/>
        <v>1.6981304149566803</v>
      </c>
      <c r="J18" s="8">
        <f>SUM(K18:N18)</f>
        <v>100</v>
      </c>
      <c r="K18" s="8">
        <f>IFERROR(K17/$J17*100,"-")</f>
        <v>87.473016287130562</v>
      </c>
      <c r="L18" s="8">
        <f t="shared" ref="L18:N18" si="7">IFERROR(L17/$J17*100,"-")</f>
        <v>8.9878871454660647</v>
      </c>
      <c r="M18" s="8">
        <f t="shared" si="7"/>
        <v>5.3128843501919425E-2</v>
      </c>
      <c r="N18" s="8">
        <f t="shared" si="7"/>
        <v>3.4859677239014579</v>
      </c>
    </row>
    <row r="19" spans="1:14" ht="15" customHeight="1">
      <c r="A19" s="962" t="s">
        <v>117</v>
      </c>
      <c r="B19" s="151" t="s">
        <v>0</v>
      </c>
      <c r="C19" s="7">
        <v>58762</v>
      </c>
      <c r="D19" s="7">
        <v>9</v>
      </c>
      <c r="E19" s="7">
        <v>122</v>
      </c>
      <c r="F19" s="7">
        <v>1</v>
      </c>
      <c r="G19" s="7">
        <v>57767</v>
      </c>
      <c r="H19" s="7">
        <v>28</v>
      </c>
      <c r="I19" s="7">
        <v>835</v>
      </c>
      <c r="J19" s="7">
        <v>57301</v>
      </c>
      <c r="K19" s="7">
        <v>51489.54</v>
      </c>
      <c r="L19" s="7">
        <v>3907.79</v>
      </c>
      <c r="M19" s="7">
        <v>30.82</v>
      </c>
      <c r="N19" s="7">
        <v>1872.85</v>
      </c>
    </row>
    <row r="20" spans="1:14" ht="15" customHeight="1">
      <c r="A20" s="962"/>
      <c r="B20" s="152" t="s">
        <v>71</v>
      </c>
      <c r="C20" s="8">
        <f>SUM(D20:I20)</f>
        <v>100</v>
      </c>
      <c r="D20" s="8">
        <f>IFERROR(D19/$C19*100,"-")</f>
        <v>1.5316020557503147E-2</v>
      </c>
      <c r="E20" s="8">
        <f t="shared" ref="E20:I20" si="8">IFERROR(E19/$C19*100,"-")</f>
        <v>0.20761716755726489</v>
      </c>
      <c r="F20" s="8">
        <f t="shared" si="8"/>
        <v>1.7017800619447943E-3</v>
      </c>
      <c r="G20" s="8">
        <f t="shared" si="8"/>
        <v>98.306728838364933</v>
      </c>
      <c r="H20" s="8">
        <f t="shared" si="8"/>
        <v>4.7649841734454239E-2</v>
      </c>
      <c r="I20" s="8">
        <f t="shared" si="8"/>
        <v>1.4209863517239032</v>
      </c>
      <c r="J20" s="8">
        <f>SUM(K20:N20)</f>
        <v>100</v>
      </c>
      <c r="K20" s="8">
        <f>IFERROR(K19/$J19*100,"-")</f>
        <v>89.858012949163196</v>
      </c>
      <c r="L20" s="8">
        <f t="shared" ref="L20:N20" si="9">IFERROR(L19/$J19*100,"-")</f>
        <v>6.8197588174726445</v>
      </c>
      <c r="M20" s="8">
        <f t="shared" si="9"/>
        <v>5.3786146838624108E-2</v>
      </c>
      <c r="N20" s="8">
        <f t="shared" si="9"/>
        <v>3.2684420865255399</v>
      </c>
    </row>
    <row r="21" spans="1:14" ht="15" customHeight="1">
      <c r="A21" s="962" t="s">
        <v>38</v>
      </c>
      <c r="B21" s="151" t="s">
        <v>0</v>
      </c>
      <c r="C21" s="7">
        <v>58470</v>
      </c>
      <c r="D21" s="7">
        <v>9</v>
      </c>
      <c r="E21" s="7">
        <v>145</v>
      </c>
      <c r="F21" s="7">
        <v>2</v>
      </c>
      <c r="G21" s="7">
        <v>57334</v>
      </c>
      <c r="H21" s="7">
        <v>32</v>
      </c>
      <c r="I21" s="7">
        <v>948</v>
      </c>
      <c r="J21" s="7">
        <v>57197</v>
      </c>
      <c r="K21" s="7">
        <v>52297.25</v>
      </c>
      <c r="L21" s="7">
        <v>3115.26</v>
      </c>
      <c r="M21" s="7">
        <v>40.64</v>
      </c>
      <c r="N21" s="7">
        <v>1743.85</v>
      </c>
    </row>
    <row r="22" spans="1:14" ht="15" customHeight="1">
      <c r="A22" s="962"/>
      <c r="B22" s="152" t="s">
        <v>71</v>
      </c>
      <c r="C22" s="8">
        <f>SUM(D22:I22)</f>
        <v>100.00000000000001</v>
      </c>
      <c r="D22" s="8">
        <f>IFERROR(D21/$C21*100,"-")</f>
        <v>1.5392508978963571E-2</v>
      </c>
      <c r="E22" s="8">
        <f t="shared" ref="E22:I22" si="10">IFERROR(E21/$C21*100,"-")</f>
        <v>0.24799042243885752</v>
      </c>
      <c r="F22" s="8">
        <f t="shared" si="10"/>
        <v>3.4205575508807935E-3</v>
      </c>
      <c r="G22" s="8">
        <f t="shared" si="10"/>
        <v>98.057123311099716</v>
      </c>
      <c r="H22" s="8">
        <f t="shared" si="10"/>
        <v>5.4728920814092696E-2</v>
      </c>
      <c r="I22" s="8">
        <f t="shared" si="10"/>
        <v>1.6213442791174961</v>
      </c>
      <c r="J22" s="8">
        <f>SUM(K22:N22)</f>
        <v>100</v>
      </c>
      <c r="K22" s="8">
        <f>IFERROR(K21/$J21*100,"-")</f>
        <v>91.433554207388497</v>
      </c>
      <c r="L22" s="8">
        <f t="shared" ref="L22:N22" si="11">IFERROR(L21/$J21*100,"-")</f>
        <v>5.4465443991817759</v>
      </c>
      <c r="M22" s="8">
        <f t="shared" si="11"/>
        <v>7.1052677587985377E-2</v>
      </c>
      <c r="N22" s="8">
        <f t="shared" si="11"/>
        <v>3.0488487158417401</v>
      </c>
    </row>
    <row r="23" spans="1:14" ht="15" customHeight="1">
      <c r="A23" s="962" t="s">
        <v>39</v>
      </c>
      <c r="B23" s="151" t="s">
        <v>0</v>
      </c>
      <c r="C23" s="7">
        <v>57458</v>
      </c>
      <c r="D23" s="7">
        <v>7</v>
      </c>
      <c r="E23" s="7">
        <v>153</v>
      </c>
      <c r="F23" s="7">
        <v>1</v>
      </c>
      <c r="G23" s="7">
        <v>56442</v>
      </c>
      <c r="H23" s="7">
        <v>22</v>
      </c>
      <c r="I23" s="7">
        <v>833</v>
      </c>
      <c r="J23" s="7">
        <v>55505</v>
      </c>
      <c r="K23" s="7">
        <v>50151.7</v>
      </c>
      <c r="L23" s="7">
        <v>3533.07</v>
      </c>
      <c r="M23" s="7">
        <v>32.380000000000003</v>
      </c>
      <c r="N23" s="7">
        <v>1787.85</v>
      </c>
    </row>
    <row r="24" spans="1:14" ht="15" customHeight="1">
      <c r="A24" s="962"/>
      <c r="B24" s="152" t="s">
        <v>71</v>
      </c>
      <c r="C24" s="8">
        <f>SUM(D24:I24)</f>
        <v>99.999999999999986</v>
      </c>
      <c r="D24" s="8">
        <f>IFERROR(D23/$C23*100,"-")</f>
        <v>1.2182811792961816E-2</v>
      </c>
      <c r="E24" s="8">
        <f t="shared" ref="E24:I24" si="12">IFERROR(E23/$C23*100,"-")</f>
        <v>0.26628145776045109</v>
      </c>
      <c r="F24" s="8">
        <f t="shared" si="12"/>
        <v>1.7404016847088308E-3</v>
      </c>
      <c r="G24" s="8">
        <f t="shared" si="12"/>
        <v>98.231751888335822</v>
      </c>
      <c r="H24" s="8">
        <f t="shared" si="12"/>
        <v>3.8288837063594282E-2</v>
      </c>
      <c r="I24" s="8">
        <f t="shared" si="12"/>
        <v>1.449754603362456</v>
      </c>
      <c r="J24" s="8">
        <f>SUM(K24:N24)</f>
        <v>99.999999999999986</v>
      </c>
      <c r="K24" s="8">
        <f>IFERROR(K23/$J23*100,"-")</f>
        <v>90.355283307810097</v>
      </c>
      <c r="L24" s="8">
        <f t="shared" ref="L24:N24" si="13">IFERROR(L23/$J23*100,"-")</f>
        <v>6.3653184397802001</v>
      </c>
      <c r="M24" s="8">
        <f t="shared" si="13"/>
        <v>5.8337086748941544E-2</v>
      </c>
      <c r="N24" s="8">
        <f t="shared" si="13"/>
        <v>3.2210611656607511</v>
      </c>
    </row>
    <row r="25" spans="1:14" ht="15" customHeight="1">
      <c r="A25" s="962" t="s">
        <v>40</v>
      </c>
      <c r="B25" s="151" t="s">
        <v>0</v>
      </c>
      <c r="C25" s="7">
        <v>54516</v>
      </c>
      <c r="D25" s="7">
        <v>3</v>
      </c>
      <c r="E25" s="7">
        <v>146</v>
      </c>
      <c r="F25" s="7" t="s">
        <v>247</v>
      </c>
      <c r="G25" s="7">
        <v>53332</v>
      </c>
      <c r="H25" s="7">
        <v>22</v>
      </c>
      <c r="I25" s="7">
        <v>1013</v>
      </c>
      <c r="J25" s="7">
        <f>SUM(K25:N25)</f>
        <v>52913.999999999993</v>
      </c>
      <c r="K25" s="7">
        <v>47505.94</v>
      </c>
      <c r="L25" s="7">
        <v>3653.34</v>
      </c>
      <c r="M25" s="7">
        <v>35.090000000000003</v>
      </c>
      <c r="N25" s="7">
        <v>1719.63</v>
      </c>
    </row>
    <row r="26" spans="1:14" ht="15" customHeight="1">
      <c r="A26" s="962"/>
      <c r="B26" s="152" t="s">
        <v>71</v>
      </c>
      <c r="C26" s="8">
        <f>SUM(D26:I26)</f>
        <v>99.999999999999986</v>
      </c>
      <c r="D26" s="8">
        <f>IFERROR(D25/$C25*100,"-")</f>
        <v>5.5029716046665197E-3</v>
      </c>
      <c r="E26" s="8">
        <f t="shared" ref="E26:I26" si="14">IFERROR(E25/$C25*100,"-")</f>
        <v>0.26781128476043731</v>
      </c>
      <c r="F26" s="8" t="str">
        <f t="shared" si="14"/>
        <v>-</v>
      </c>
      <c r="G26" s="8">
        <f t="shared" si="14"/>
        <v>97.828160540024939</v>
      </c>
      <c r="H26" s="8">
        <f t="shared" si="14"/>
        <v>4.0355125100887811E-2</v>
      </c>
      <c r="I26" s="8">
        <f t="shared" si="14"/>
        <v>1.8581700785090618</v>
      </c>
      <c r="J26" s="8">
        <f>SUM(K26:N26)</f>
        <v>100.00000000000001</v>
      </c>
      <c r="K26" s="8">
        <f>IFERROR(K25/$J25*100,"-")</f>
        <v>89.779529047133096</v>
      </c>
      <c r="L26" s="8">
        <f t="shared" ref="L26:N26" si="15">IFERROR(L25/$J25*100,"-")</f>
        <v>6.9042975394035615</v>
      </c>
      <c r="M26" s="8">
        <f t="shared" si="15"/>
        <v>6.6315152889594456E-2</v>
      </c>
      <c r="N26" s="8">
        <f t="shared" si="15"/>
        <v>3.2498582605737618</v>
      </c>
    </row>
    <row r="27" spans="1:14" ht="15" customHeight="1">
      <c r="A27" s="962" t="s">
        <v>16</v>
      </c>
      <c r="B27" s="151" t="s">
        <v>0</v>
      </c>
      <c r="C27" s="7">
        <v>47194</v>
      </c>
      <c r="D27" s="7">
        <v>5</v>
      </c>
      <c r="E27" s="7">
        <v>115</v>
      </c>
      <c r="F27" s="7" t="s">
        <v>227</v>
      </c>
      <c r="G27" s="7">
        <v>46055</v>
      </c>
      <c r="H27" s="7">
        <v>19</v>
      </c>
      <c r="I27" s="7">
        <v>1000</v>
      </c>
      <c r="J27" s="7">
        <f>SUM(K27:N27)</f>
        <v>46212</v>
      </c>
      <c r="K27" s="7">
        <v>41204.449999999997</v>
      </c>
      <c r="L27" s="7">
        <v>3352.79</v>
      </c>
      <c r="M27" s="7">
        <v>31.46</v>
      </c>
      <c r="N27" s="7">
        <v>1623.3</v>
      </c>
    </row>
    <row r="28" spans="1:14" ht="15" customHeight="1">
      <c r="A28" s="962"/>
      <c r="B28" s="152" t="s">
        <v>71</v>
      </c>
      <c r="C28" s="8">
        <f>SUM(D28:I28)</f>
        <v>100</v>
      </c>
      <c r="D28" s="8">
        <f>IFERROR(D27/$C27*100,"-")</f>
        <v>1.0594567105988049E-2</v>
      </c>
      <c r="E28" s="8">
        <f t="shared" ref="E28:I28" si="16">IFERROR(E27/$C27*100,"-")</f>
        <v>0.24367504343772514</v>
      </c>
      <c r="F28" s="8" t="str">
        <f t="shared" si="16"/>
        <v>-</v>
      </c>
      <c r="G28" s="8">
        <f t="shared" si="16"/>
        <v>97.58655761325592</v>
      </c>
      <c r="H28" s="8">
        <f t="shared" si="16"/>
        <v>4.0259355002754592E-2</v>
      </c>
      <c r="I28" s="8">
        <f t="shared" si="16"/>
        <v>2.1189134211976097</v>
      </c>
      <c r="J28" s="8">
        <f>SUM(K28:N28)</f>
        <v>99.999999999999986</v>
      </c>
      <c r="K28" s="8">
        <f>IFERROR(K27/$J27*100,"-")</f>
        <v>89.163961741538984</v>
      </c>
      <c r="L28" s="8">
        <f t="shared" ref="L28:N28" si="17">IFERROR(L27/$J27*100,"-")</f>
        <v>7.2552367350471743</v>
      </c>
      <c r="M28" s="8">
        <f t="shared" si="17"/>
        <v>6.8077555613260621E-2</v>
      </c>
      <c r="N28" s="8">
        <f t="shared" si="17"/>
        <v>3.5127239678005711</v>
      </c>
    </row>
    <row r="29" spans="1:14" ht="15" customHeight="1">
      <c r="A29" s="962" t="s">
        <v>17</v>
      </c>
      <c r="B29" s="151" t="s">
        <v>0</v>
      </c>
      <c r="C29" s="7">
        <v>50817</v>
      </c>
      <c r="D29" s="7">
        <v>12</v>
      </c>
      <c r="E29" s="7">
        <v>118</v>
      </c>
      <c r="F29" s="7">
        <v>1</v>
      </c>
      <c r="G29" s="7">
        <v>49519</v>
      </c>
      <c r="H29" s="7">
        <v>34</v>
      </c>
      <c r="I29" s="7">
        <v>1133</v>
      </c>
      <c r="J29" s="7">
        <v>48758</v>
      </c>
      <c r="K29" s="7">
        <v>43236.480000000003</v>
      </c>
      <c r="L29" s="7">
        <v>3603.96</v>
      </c>
      <c r="M29" s="7">
        <v>39.82</v>
      </c>
      <c r="N29" s="7">
        <v>1877.74</v>
      </c>
    </row>
    <row r="30" spans="1:14" ht="15" customHeight="1">
      <c r="A30" s="962"/>
      <c r="B30" s="152" t="s">
        <v>71</v>
      </c>
      <c r="C30" s="8">
        <f>SUM(D30:I30)</f>
        <v>99.999999999999986</v>
      </c>
      <c r="D30" s="8">
        <f>IFERROR(D29/$C29*100,"-")</f>
        <v>2.3614144872778794E-2</v>
      </c>
      <c r="E30" s="8">
        <f t="shared" ref="E30:I30" si="18">IFERROR(E29/$C29*100,"-")</f>
        <v>0.23220575791565815</v>
      </c>
      <c r="F30" s="8">
        <f t="shared" si="18"/>
        <v>1.9678454060648993E-3</v>
      </c>
      <c r="G30" s="8">
        <f t="shared" si="18"/>
        <v>97.445736662927757</v>
      </c>
      <c r="H30" s="8">
        <f t="shared" si="18"/>
        <v>6.6906743806206592E-2</v>
      </c>
      <c r="I30" s="8">
        <f t="shared" si="18"/>
        <v>2.2295688450715314</v>
      </c>
      <c r="J30" s="8">
        <f>SUM(K30:N30)</f>
        <v>100.00000000000001</v>
      </c>
      <c r="K30" s="8">
        <f>IFERROR(K29/$J29*100,"-")</f>
        <v>88.675663480864685</v>
      </c>
      <c r="L30" s="8">
        <f t="shared" ref="L30:N30" si="19">IFERROR(L29/$J29*100,"-")</f>
        <v>7.3915254932523888</v>
      </c>
      <c r="M30" s="8">
        <f t="shared" si="19"/>
        <v>8.1668649247303007E-2</v>
      </c>
      <c r="N30" s="8">
        <f t="shared" si="19"/>
        <v>3.8511423766356292</v>
      </c>
    </row>
    <row r="31" spans="1:14" ht="12.95" customHeight="1">
      <c r="A31" s="963" t="s">
        <v>11</v>
      </c>
      <c r="B31" s="964"/>
      <c r="C31" s="964"/>
      <c r="D31" s="964"/>
      <c r="E31" s="964"/>
      <c r="F31" s="964"/>
      <c r="G31" s="964"/>
      <c r="H31" s="964"/>
      <c r="I31" s="964"/>
      <c r="J31" s="964"/>
      <c r="K31" s="964"/>
      <c r="L31" s="964"/>
      <c r="M31" s="964"/>
      <c r="N31" s="964"/>
    </row>
    <row r="32" spans="1:14" ht="27" customHeight="1">
      <c r="A32" s="960" t="s">
        <v>248</v>
      </c>
      <c r="B32" s="961"/>
      <c r="C32" s="961"/>
      <c r="D32" s="961"/>
      <c r="E32" s="961"/>
      <c r="F32" s="961"/>
      <c r="G32" s="961"/>
      <c r="H32" s="961"/>
      <c r="I32" s="961"/>
      <c r="J32" s="961"/>
      <c r="K32" s="961"/>
      <c r="L32" s="961"/>
      <c r="M32" s="961"/>
      <c r="N32" s="961"/>
    </row>
  </sheetData>
  <mergeCells count="30">
    <mergeCell ref="A1:N1"/>
    <mergeCell ref="L2:N2"/>
    <mergeCell ref="A3:B10"/>
    <mergeCell ref="C3:I3"/>
    <mergeCell ref="J3:N3"/>
    <mergeCell ref="C4:C10"/>
    <mergeCell ref="D4:H4"/>
    <mergeCell ref="I4:I10"/>
    <mergeCell ref="J4:J10"/>
    <mergeCell ref="K4:K10"/>
    <mergeCell ref="L4:L10"/>
    <mergeCell ref="M4:M10"/>
    <mergeCell ref="N4:N10"/>
    <mergeCell ref="D5:D10"/>
    <mergeCell ref="E5:E10"/>
    <mergeCell ref="F5:F10"/>
    <mergeCell ref="G5:G10"/>
    <mergeCell ref="H5:H10"/>
    <mergeCell ref="A32:N32"/>
    <mergeCell ref="A27:A28"/>
    <mergeCell ref="A11:A12"/>
    <mergeCell ref="A13:A14"/>
    <mergeCell ref="A15:A16"/>
    <mergeCell ref="A17:A18"/>
    <mergeCell ref="A19:A20"/>
    <mergeCell ref="A21:A22"/>
    <mergeCell ref="A23:A24"/>
    <mergeCell ref="A25:A26"/>
    <mergeCell ref="A29:A30"/>
    <mergeCell ref="A31:N31"/>
  </mergeCells>
  <phoneticPr fontId="2" type="noConversion"/>
  <hyperlinks>
    <hyperlink ref="O1" location="本篇表次!A1" display="回本篇表次"/>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21"/>
  <sheetViews>
    <sheetView showGridLines="0" zoomScaleNormal="100" workbookViewId="0">
      <selection activeCell="M1" sqref="M1"/>
    </sheetView>
  </sheetViews>
  <sheetFormatPr defaultColWidth="9.375" defaultRowHeight="16.5"/>
  <cols>
    <col min="1" max="1" width="7.5" customWidth="1"/>
    <col min="2" max="2" width="10.375" customWidth="1"/>
    <col min="3" max="3" width="10" customWidth="1"/>
    <col min="6" max="6" width="10.375" customWidth="1"/>
    <col min="8" max="8" width="10.125" customWidth="1"/>
    <col min="9" max="10" width="9.125" customWidth="1"/>
    <col min="11" max="11" width="11.5" customWidth="1"/>
    <col min="12" max="12" width="9.875" customWidth="1"/>
    <col min="13" max="13" width="12.625" bestFit="1" customWidth="1"/>
  </cols>
  <sheetData>
    <row r="1" spans="1:13" ht="20.25">
      <c r="A1" s="976" t="s">
        <v>249</v>
      </c>
      <c r="B1" s="976"/>
      <c r="C1" s="976"/>
      <c r="D1" s="976"/>
      <c r="E1" s="976"/>
      <c r="F1" s="976"/>
      <c r="G1" s="976"/>
      <c r="H1" s="976"/>
      <c r="I1" s="976"/>
      <c r="J1" s="976"/>
      <c r="K1" s="976"/>
      <c r="L1" s="976"/>
      <c r="M1" s="853" t="s">
        <v>914</v>
      </c>
    </row>
    <row r="2" spans="1:13" ht="15" customHeight="1">
      <c r="A2" s="147"/>
      <c r="B2" s="147"/>
      <c r="C2" s="147"/>
      <c r="D2" s="147"/>
      <c r="E2" s="147"/>
      <c r="F2" s="147"/>
      <c r="G2" s="153" t="s">
        <v>195</v>
      </c>
      <c r="H2" s="34"/>
      <c r="I2" s="147"/>
      <c r="J2" s="147"/>
      <c r="K2" s="147"/>
      <c r="L2" s="149" t="s">
        <v>250</v>
      </c>
    </row>
    <row r="3" spans="1:13" ht="27" customHeight="1">
      <c r="A3" s="977"/>
      <c r="B3" s="979" t="s">
        <v>251</v>
      </c>
      <c r="C3" s="982" t="s">
        <v>252</v>
      </c>
      <c r="D3" s="982"/>
      <c r="E3" s="982"/>
      <c r="F3" s="982"/>
      <c r="G3" s="982"/>
      <c r="H3" s="983" t="s">
        <v>253</v>
      </c>
      <c r="I3" s="982" t="s">
        <v>254</v>
      </c>
      <c r="J3" s="982"/>
      <c r="K3" s="982"/>
      <c r="L3" s="982"/>
    </row>
    <row r="4" spans="1:13" ht="21.95" customHeight="1">
      <c r="A4" s="978"/>
      <c r="B4" s="980"/>
      <c r="C4" s="985" t="s">
        <v>110</v>
      </c>
      <c r="D4" s="988" t="s">
        <v>255</v>
      </c>
      <c r="E4" s="988"/>
      <c r="F4" s="991" t="s">
        <v>256</v>
      </c>
      <c r="G4" s="991"/>
      <c r="H4" s="984"/>
      <c r="I4" s="985" t="s">
        <v>110</v>
      </c>
      <c r="J4" s="983" t="s">
        <v>257</v>
      </c>
      <c r="K4" s="983" t="s">
        <v>258</v>
      </c>
      <c r="L4" s="983" t="s">
        <v>259</v>
      </c>
    </row>
    <row r="5" spans="1:13" ht="21.95" customHeight="1">
      <c r="A5" s="978"/>
      <c r="B5" s="980"/>
      <c r="C5" s="986"/>
      <c r="D5" s="989"/>
      <c r="E5" s="989"/>
      <c r="F5" s="992"/>
      <c r="G5" s="992"/>
      <c r="H5" s="984"/>
      <c r="I5" s="986"/>
      <c r="J5" s="984"/>
      <c r="K5" s="984"/>
      <c r="L5" s="984"/>
    </row>
    <row r="6" spans="1:13" ht="21.95" customHeight="1">
      <c r="A6" s="978"/>
      <c r="B6" s="980"/>
      <c r="C6" s="986"/>
      <c r="D6" s="989"/>
      <c r="E6" s="989"/>
      <c r="F6" s="993" t="s">
        <v>260</v>
      </c>
      <c r="G6" s="996" t="s">
        <v>261</v>
      </c>
      <c r="H6" s="984"/>
      <c r="I6" s="986"/>
      <c r="J6" s="984"/>
      <c r="K6" s="984"/>
      <c r="L6" s="984"/>
    </row>
    <row r="7" spans="1:13" ht="32.1" customHeight="1">
      <c r="A7" s="978"/>
      <c r="B7" s="980"/>
      <c r="C7" s="986"/>
      <c r="D7" s="990"/>
      <c r="E7" s="990"/>
      <c r="F7" s="994"/>
      <c r="G7" s="997"/>
      <c r="H7" s="984"/>
      <c r="I7" s="986"/>
      <c r="J7" s="984"/>
      <c r="K7" s="984"/>
      <c r="L7" s="984"/>
    </row>
    <row r="8" spans="1:13" ht="32.25" customHeight="1">
      <c r="A8" s="978"/>
      <c r="B8" s="981"/>
      <c r="C8" s="987"/>
      <c r="D8" s="154" t="s">
        <v>262</v>
      </c>
      <c r="E8" s="154" t="s">
        <v>263</v>
      </c>
      <c r="F8" s="995"/>
      <c r="G8" s="998"/>
      <c r="H8" s="958"/>
      <c r="I8" s="987"/>
      <c r="J8" s="958"/>
      <c r="K8" s="958"/>
      <c r="L8" s="958"/>
    </row>
    <row r="9" spans="1:13" ht="27.95" customHeight="1">
      <c r="A9" s="23" t="s">
        <v>819</v>
      </c>
      <c r="B9" s="563">
        <v>3426</v>
      </c>
      <c r="C9" s="563">
        <v>3431</v>
      </c>
      <c r="D9" s="563">
        <v>506</v>
      </c>
      <c r="E9" s="564">
        <f t="shared" ref="E9:E15" si="0">D9/C9*100</f>
        <v>14.747886913436318</v>
      </c>
      <c r="F9" s="563">
        <v>95</v>
      </c>
      <c r="G9" s="563">
        <v>2830</v>
      </c>
      <c r="H9" s="563">
        <v>28</v>
      </c>
      <c r="I9" s="563">
        <v>478</v>
      </c>
      <c r="J9" s="563">
        <v>400</v>
      </c>
      <c r="K9" s="563">
        <v>7</v>
      </c>
      <c r="L9" s="563">
        <v>71</v>
      </c>
    </row>
    <row r="10" spans="1:13" ht="27.95" customHeight="1">
      <c r="A10" s="23" t="s">
        <v>219</v>
      </c>
      <c r="B10" s="155">
        <v>2837</v>
      </c>
      <c r="C10" s="155">
        <v>2835</v>
      </c>
      <c r="D10" s="155">
        <v>468</v>
      </c>
      <c r="E10" s="156">
        <f t="shared" si="0"/>
        <v>16.507936507936506</v>
      </c>
      <c r="F10" s="155">
        <v>106</v>
      </c>
      <c r="G10" s="155">
        <v>2261</v>
      </c>
      <c r="H10" s="155">
        <v>30</v>
      </c>
      <c r="I10" s="155">
        <v>456</v>
      </c>
      <c r="J10" s="155">
        <v>368</v>
      </c>
      <c r="K10" s="155">
        <v>2</v>
      </c>
      <c r="L10" s="155">
        <v>86</v>
      </c>
    </row>
    <row r="11" spans="1:13" ht="27.95" customHeight="1">
      <c r="A11" s="23" t="s">
        <v>220</v>
      </c>
      <c r="B11" s="155">
        <v>2593</v>
      </c>
      <c r="C11" s="155">
        <v>2598</v>
      </c>
      <c r="D11" s="155">
        <v>303</v>
      </c>
      <c r="E11" s="156">
        <f t="shared" si="0"/>
        <v>11.662817551963048</v>
      </c>
      <c r="F11" s="155">
        <v>110</v>
      </c>
      <c r="G11" s="155">
        <v>2185</v>
      </c>
      <c r="H11" s="155">
        <v>25</v>
      </c>
      <c r="I11" s="155">
        <v>304</v>
      </c>
      <c r="J11" s="155">
        <v>195</v>
      </c>
      <c r="K11" s="155">
        <v>5</v>
      </c>
      <c r="L11" s="155">
        <v>104</v>
      </c>
    </row>
    <row r="12" spans="1:13" ht="27.95" customHeight="1">
      <c r="A12" s="23" t="s">
        <v>221</v>
      </c>
      <c r="B12" s="155">
        <v>2323</v>
      </c>
      <c r="C12" s="155">
        <v>2338</v>
      </c>
      <c r="D12" s="155">
        <v>242</v>
      </c>
      <c r="E12" s="156">
        <f t="shared" si="0"/>
        <v>10.350727117194184</v>
      </c>
      <c r="F12" s="155">
        <v>35</v>
      </c>
      <c r="G12" s="155">
        <v>2061</v>
      </c>
      <c r="H12" s="155">
        <v>10</v>
      </c>
      <c r="I12" s="155">
        <v>245</v>
      </c>
      <c r="J12" s="155">
        <v>169</v>
      </c>
      <c r="K12" s="155">
        <v>2</v>
      </c>
      <c r="L12" s="155">
        <v>74</v>
      </c>
    </row>
    <row r="13" spans="1:13" ht="27.95" customHeight="1">
      <c r="A13" s="23" t="s">
        <v>117</v>
      </c>
      <c r="B13" s="155">
        <v>2636</v>
      </c>
      <c r="C13" s="155">
        <v>2628</v>
      </c>
      <c r="D13" s="155">
        <v>274</v>
      </c>
      <c r="E13" s="156">
        <f t="shared" si="0"/>
        <v>10.426179604261796</v>
      </c>
      <c r="F13" s="155">
        <v>45</v>
      </c>
      <c r="G13" s="155">
        <v>2309</v>
      </c>
      <c r="H13" s="155">
        <v>20</v>
      </c>
      <c r="I13" s="155">
        <v>266</v>
      </c>
      <c r="J13" s="155">
        <v>206</v>
      </c>
      <c r="K13" s="155">
        <v>5</v>
      </c>
      <c r="L13" s="155">
        <v>55</v>
      </c>
    </row>
    <row r="14" spans="1:13" ht="27.95" customHeight="1">
      <c r="A14" s="23" t="s">
        <v>38</v>
      </c>
      <c r="B14" s="155">
        <v>2433</v>
      </c>
      <c r="C14" s="155">
        <v>2434</v>
      </c>
      <c r="D14" s="155">
        <v>273</v>
      </c>
      <c r="E14" s="156">
        <f t="shared" si="0"/>
        <v>11.216105176663929</v>
      </c>
      <c r="F14" s="155">
        <v>40</v>
      </c>
      <c r="G14" s="155">
        <v>2121</v>
      </c>
      <c r="H14" s="155">
        <v>19</v>
      </c>
      <c r="I14" s="155">
        <v>283</v>
      </c>
      <c r="J14" s="155">
        <v>210</v>
      </c>
      <c r="K14" s="155">
        <v>5</v>
      </c>
      <c r="L14" s="155">
        <v>68</v>
      </c>
    </row>
    <row r="15" spans="1:13" ht="27.95" customHeight="1">
      <c r="A15" s="23" t="s">
        <v>39</v>
      </c>
      <c r="B15" s="155">
        <v>2647</v>
      </c>
      <c r="C15" s="155">
        <v>2658</v>
      </c>
      <c r="D15" s="155">
        <v>292</v>
      </c>
      <c r="E15" s="156">
        <f t="shared" si="0"/>
        <v>10.985703536493604</v>
      </c>
      <c r="F15" s="155">
        <v>56</v>
      </c>
      <c r="G15" s="155">
        <v>2310</v>
      </c>
      <c r="H15" s="155">
        <v>8</v>
      </c>
      <c r="I15" s="155">
        <v>238</v>
      </c>
      <c r="J15" s="155">
        <v>172</v>
      </c>
      <c r="K15" s="155">
        <v>11</v>
      </c>
      <c r="L15" s="155">
        <v>55</v>
      </c>
    </row>
    <row r="16" spans="1:13" ht="27.95" customHeight="1">
      <c r="A16" s="23" t="s">
        <v>40</v>
      </c>
      <c r="B16" s="155">
        <v>2507</v>
      </c>
      <c r="C16" s="155">
        <f>SUM(D16,F16:G16)</f>
        <v>2500</v>
      </c>
      <c r="D16" s="155">
        <v>239</v>
      </c>
      <c r="E16" s="156">
        <f>D16/C16*100</f>
        <v>9.56</v>
      </c>
      <c r="F16" s="155">
        <v>112</v>
      </c>
      <c r="G16" s="155">
        <v>2149</v>
      </c>
      <c r="H16" s="155">
        <v>15</v>
      </c>
      <c r="I16" s="155">
        <v>186</v>
      </c>
      <c r="J16" s="155">
        <v>126</v>
      </c>
      <c r="K16" s="155">
        <v>8</v>
      </c>
      <c r="L16" s="155">
        <v>52</v>
      </c>
    </row>
    <row r="17" spans="1:12" ht="27.95" customHeight="1">
      <c r="A17" s="23" t="s">
        <v>41</v>
      </c>
      <c r="B17" s="7">
        <v>2758</v>
      </c>
      <c r="C17" s="7">
        <f>SUM(D17,F17:G17)</f>
        <v>2741</v>
      </c>
      <c r="D17" s="7">
        <v>179</v>
      </c>
      <c r="E17" s="156">
        <f>D17/C17*100</f>
        <v>6.5304633345494345</v>
      </c>
      <c r="F17" s="7">
        <v>144</v>
      </c>
      <c r="G17" s="7">
        <v>2418</v>
      </c>
      <c r="H17" s="7">
        <v>32</v>
      </c>
      <c r="I17" s="7">
        <v>262</v>
      </c>
      <c r="J17" s="7">
        <v>169</v>
      </c>
      <c r="K17" s="7">
        <v>17</v>
      </c>
      <c r="L17" s="7">
        <v>76</v>
      </c>
    </row>
    <row r="18" spans="1:12" ht="27.95" customHeight="1">
      <c r="A18" s="27" t="s">
        <v>17</v>
      </c>
      <c r="B18" s="13">
        <v>1951</v>
      </c>
      <c r="C18" s="13">
        <v>1972</v>
      </c>
      <c r="D18" s="13">
        <v>166</v>
      </c>
      <c r="E18" s="157">
        <f>D18/C18*100</f>
        <v>8.4178498985801227</v>
      </c>
      <c r="F18" s="13">
        <v>24</v>
      </c>
      <c r="G18" s="13">
        <v>1782</v>
      </c>
      <c r="H18" s="13">
        <v>11</v>
      </c>
      <c r="I18" s="13">
        <v>157</v>
      </c>
      <c r="J18" s="13">
        <v>110</v>
      </c>
      <c r="K18" s="13">
        <v>0</v>
      </c>
      <c r="L18" s="13">
        <v>47</v>
      </c>
    </row>
    <row r="19" spans="1:12" ht="42.95" customHeight="1">
      <c r="A19" s="975" t="s">
        <v>264</v>
      </c>
      <c r="B19" s="975"/>
      <c r="C19" s="975"/>
      <c r="D19" s="975"/>
      <c r="E19" s="975"/>
      <c r="F19" s="975"/>
      <c r="G19" s="975"/>
      <c r="H19" s="975"/>
      <c r="I19" s="975"/>
      <c r="J19" s="975"/>
      <c r="K19" s="975"/>
      <c r="L19" s="975"/>
    </row>
    <row r="21" spans="1:12">
      <c r="F21" s="552"/>
    </row>
  </sheetData>
  <mergeCells count="16">
    <mergeCell ref="A19:L19"/>
    <mergeCell ref="A1:L1"/>
    <mergeCell ref="A3:A8"/>
    <mergeCell ref="B3:B8"/>
    <mergeCell ref="C3:G3"/>
    <mergeCell ref="H3:H8"/>
    <mergeCell ref="I3:L3"/>
    <mergeCell ref="C4:C8"/>
    <mergeCell ref="D4:E7"/>
    <mergeCell ref="F4:G5"/>
    <mergeCell ref="I4:I8"/>
    <mergeCell ref="J4:J8"/>
    <mergeCell ref="K4:K8"/>
    <mergeCell ref="L4:L8"/>
    <mergeCell ref="F6:F8"/>
    <mergeCell ref="G6:G8"/>
  </mergeCells>
  <phoneticPr fontId="2" type="noConversion"/>
  <hyperlinks>
    <hyperlink ref="M1" location="本篇表次!A1" display="回本篇表次"/>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L30"/>
  <sheetViews>
    <sheetView showGridLines="0" zoomScaleNormal="100" workbookViewId="0">
      <selection activeCell="L1" sqref="L1"/>
    </sheetView>
  </sheetViews>
  <sheetFormatPr defaultColWidth="8.375" defaultRowHeight="16.5"/>
  <cols>
    <col min="1" max="1" width="29" customWidth="1"/>
    <col min="12" max="12" width="12.625" bestFit="1" customWidth="1"/>
  </cols>
  <sheetData>
    <row r="1" spans="1:12" ht="20.25">
      <c r="A1" s="999" t="s">
        <v>929</v>
      </c>
      <c r="B1" s="1000"/>
      <c r="C1" s="1000"/>
      <c r="D1" s="1000"/>
      <c r="E1" s="1000"/>
      <c r="F1" s="1000"/>
      <c r="G1" s="1000"/>
      <c r="H1" s="1000"/>
      <c r="I1" s="1000"/>
      <c r="J1" s="1000"/>
      <c r="K1" s="1000"/>
      <c r="L1" s="853" t="s">
        <v>914</v>
      </c>
    </row>
    <row r="2" spans="1:12" ht="15" customHeight="1">
      <c r="A2" s="159"/>
      <c r="B2" s="159"/>
      <c r="C2" s="159"/>
      <c r="D2" s="159"/>
      <c r="E2" s="159"/>
      <c r="F2" s="159"/>
      <c r="G2" s="159"/>
      <c r="H2" s="159"/>
      <c r="I2" s="159"/>
      <c r="J2" s="159"/>
      <c r="K2" s="845" t="s">
        <v>880</v>
      </c>
    </row>
    <row r="3" spans="1:12" ht="18.95" customHeight="1">
      <c r="A3" s="846"/>
      <c r="B3" s="847" t="str">
        <f ca="1">CONCATENATE(YEAR(TODAY())-1921,"年")</f>
        <v>102年</v>
      </c>
      <c r="C3" s="847" t="str">
        <f ca="1">CONCATENATE(YEAR(TODAY())-1920,"年")</f>
        <v>103年</v>
      </c>
      <c r="D3" s="847" t="str">
        <f ca="1">CONCATENATE(YEAR(TODAY())-1919,"年")</f>
        <v>104年</v>
      </c>
      <c r="E3" s="847" t="str">
        <f ca="1">CONCATENATE(YEAR(TODAY())-1918,"年")</f>
        <v>105年</v>
      </c>
      <c r="F3" s="847" t="str">
        <f ca="1">CONCATENATE(YEAR(TODAY())-1917,"年")</f>
        <v>106年</v>
      </c>
      <c r="G3" s="847" t="str">
        <f ca="1">CONCATENATE(YEAR(TODAY())-1916,"年")</f>
        <v>107年</v>
      </c>
      <c r="H3" s="847" t="str">
        <f ca="1">CONCATENATE(YEAR(TODAY())-1915,"年")</f>
        <v>108年</v>
      </c>
      <c r="I3" s="847" t="str">
        <f ca="1">CONCATENATE(YEAR(TODAY())-1914,"年")</f>
        <v>109年</v>
      </c>
      <c r="J3" s="847" t="str">
        <f ca="1">CONCATENATE(YEAR(TODAY())-1913,"年")</f>
        <v>110年</v>
      </c>
      <c r="K3" s="847" t="str">
        <f ca="1">CONCATENATE(YEAR(TODAY())-1912,"年")</f>
        <v>111年</v>
      </c>
    </row>
    <row r="4" spans="1:12" ht="18.95" customHeight="1">
      <c r="A4" s="848" t="s">
        <v>44</v>
      </c>
      <c r="B4" s="849">
        <v>3431</v>
      </c>
      <c r="C4" s="849">
        <v>2835</v>
      </c>
      <c r="D4" s="849">
        <v>2598</v>
      </c>
      <c r="E4" s="849">
        <v>2338</v>
      </c>
      <c r="F4" s="849">
        <v>2628</v>
      </c>
      <c r="G4" s="849">
        <v>2434</v>
      </c>
      <c r="H4" s="849">
        <v>2658</v>
      </c>
      <c r="I4" s="849">
        <v>2500</v>
      </c>
      <c r="J4" s="849">
        <v>2741</v>
      </c>
      <c r="K4" s="849">
        <v>1972</v>
      </c>
    </row>
    <row r="5" spans="1:12" ht="18.95" customHeight="1">
      <c r="A5" s="848" t="s">
        <v>432</v>
      </c>
      <c r="B5" s="849">
        <v>859</v>
      </c>
      <c r="C5" s="849">
        <v>694</v>
      </c>
      <c r="D5" s="849">
        <v>595</v>
      </c>
      <c r="E5" s="849">
        <v>504</v>
      </c>
      <c r="F5" s="849">
        <v>515</v>
      </c>
      <c r="G5" s="849">
        <v>581</v>
      </c>
      <c r="H5" s="849">
        <v>787</v>
      </c>
      <c r="I5" s="850">
        <v>850</v>
      </c>
      <c r="J5" s="850">
        <v>1208</v>
      </c>
      <c r="K5" s="850">
        <v>631</v>
      </c>
    </row>
    <row r="6" spans="1:12" ht="18.95" customHeight="1">
      <c r="A6" s="848" t="s">
        <v>908</v>
      </c>
      <c r="B6" s="849">
        <v>166</v>
      </c>
      <c r="C6" s="849">
        <v>173</v>
      </c>
      <c r="D6" s="849">
        <v>121</v>
      </c>
      <c r="E6" s="849">
        <v>154</v>
      </c>
      <c r="F6" s="849">
        <v>150</v>
      </c>
      <c r="G6" s="849">
        <v>138</v>
      </c>
      <c r="H6" s="849">
        <v>181</v>
      </c>
      <c r="I6" s="850">
        <v>169</v>
      </c>
      <c r="J6" s="850">
        <v>200</v>
      </c>
      <c r="K6" s="850">
        <v>188</v>
      </c>
    </row>
    <row r="7" spans="1:12" ht="18.95" customHeight="1">
      <c r="A7" s="848" t="s">
        <v>132</v>
      </c>
      <c r="B7" s="849">
        <v>149</v>
      </c>
      <c r="C7" s="849">
        <v>116</v>
      </c>
      <c r="D7" s="849">
        <v>122</v>
      </c>
      <c r="E7" s="849">
        <v>105</v>
      </c>
      <c r="F7" s="849">
        <v>141</v>
      </c>
      <c r="G7" s="849">
        <v>149</v>
      </c>
      <c r="H7" s="849">
        <v>101</v>
      </c>
      <c r="I7" s="850">
        <v>143</v>
      </c>
      <c r="J7" s="850">
        <v>243</v>
      </c>
      <c r="K7" s="850">
        <v>143</v>
      </c>
    </row>
    <row r="8" spans="1:12" ht="18.95" customHeight="1">
      <c r="A8" s="848" t="s">
        <v>127</v>
      </c>
      <c r="B8" s="849">
        <v>227</v>
      </c>
      <c r="C8" s="849">
        <v>183</v>
      </c>
      <c r="D8" s="849">
        <v>171</v>
      </c>
      <c r="E8" s="849">
        <v>125</v>
      </c>
      <c r="F8" s="849">
        <v>142</v>
      </c>
      <c r="G8" s="849">
        <v>133</v>
      </c>
      <c r="H8" s="849">
        <v>135</v>
      </c>
      <c r="I8" s="850">
        <v>107</v>
      </c>
      <c r="J8" s="850">
        <v>62</v>
      </c>
      <c r="K8" s="850">
        <v>99</v>
      </c>
    </row>
    <row r="9" spans="1:12" ht="18.95" customHeight="1">
      <c r="A9" s="848" t="s">
        <v>494</v>
      </c>
      <c r="B9" s="849">
        <v>261</v>
      </c>
      <c r="C9" s="849">
        <v>232</v>
      </c>
      <c r="D9" s="849">
        <v>116</v>
      </c>
      <c r="E9" s="849">
        <v>98</v>
      </c>
      <c r="F9" s="849">
        <v>83</v>
      </c>
      <c r="G9" s="849">
        <v>101</v>
      </c>
      <c r="H9" s="849">
        <v>106</v>
      </c>
      <c r="I9" s="850">
        <v>90</v>
      </c>
      <c r="J9" s="850">
        <v>64</v>
      </c>
      <c r="K9" s="850">
        <v>87</v>
      </c>
    </row>
    <row r="10" spans="1:12" ht="18.95" customHeight="1">
      <c r="A10" s="848" t="s">
        <v>131</v>
      </c>
      <c r="B10" s="849">
        <v>156</v>
      </c>
      <c r="C10" s="849">
        <v>140</v>
      </c>
      <c r="D10" s="849">
        <v>74</v>
      </c>
      <c r="E10" s="849">
        <v>75</v>
      </c>
      <c r="F10" s="849">
        <v>101</v>
      </c>
      <c r="G10" s="849">
        <v>85</v>
      </c>
      <c r="H10" s="849">
        <v>97</v>
      </c>
      <c r="I10" s="850">
        <v>75</v>
      </c>
      <c r="J10" s="850">
        <v>69</v>
      </c>
      <c r="K10" s="850">
        <v>73</v>
      </c>
    </row>
    <row r="11" spans="1:12" ht="18.95" customHeight="1">
      <c r="A11" s="848" t="s">
        <v>457</v>
      </c>
      <c r="B11" s="849">
        <v>163</v>
      </c>
      <c r="C11" s="849">
        <v>149</v>
      </c>
      <c r="D11" s="849">
        <v>176</v>
      </c>
      <c r="E11" s="849">
        <v>104</v>
      </c>
      <c r="F11" s="849">
        <v>104</v>
      </c>
      <c r="G11" s="849">
        <v>110</v>
      </c>
      <c r="H11" s="849">
        <v>94</v>
      </c>
      <c r="I11" s="850">
        <v>117</v>
      </c>
      <c r="J11" s="850">
        <v>62</v>
      </c>
      <c r="K11" s="850">
        <v>56</v>
      </c>
    </row>
    <row r="12" spans="1:12" ht="18.95" customHeight="1">
      <c r="A12" s="848" t="s">
        <v>584</v>
      </c>
      <c r="B12" s="849">
        <v>97</v>
      </c>
      <c r="C12" s="849">
        <v>61</v>
      </c>
      <c r="D12" s="849">
        <v>90</v>
      </c>
      <c r="E12" s="849">
        <v>41</v>
      </c>
      <c r="F12" s="849">
        <v>42</v>
      </c>
      <c r="G12" s="849">
        <v>77</v>
      </c>
      <c r="H12" s="849">
        <v>91</v>
      </c>
      <c r="I12" s="850">
        <v>81</v>
      </c>
      <c r="J12" s="850">
        <v>83</v>
      </c>
      <c r="K12" s="850">
        <v>54</v>
      </c>
    </row>
    <row r="13" spans="1:12" ht="18.95" customHeight="1">
      <c r="A13" s="848" t="s">
        <v>909</v>
      </c>
      <c r="B13" s="849">
        <v>78</v>
      </c>
      <c r="C13" s="849">
        <v>43</v>
      </c>
      <c r="D13" s="849">
        <v>28</v>
      </c>
      <c r="E13" s="849">
        <v>42</v>
      </c>
      <c r="F13" s="849">
        <v>56</v>
      </c>
      <c r="G13" s="849">
        <v>58</v>
      </c>
      <c r="H13" s="849">
        <v>64</v>
      </c>
      <c r="I13" s="850">
        <v>82</v>
      </c>
      <c r="J13" s="850">
        <v>73</v>
      </c>
      <c r="K13" s="850">
        <v>46</v>
      </c>
    </row>
    <row r="14" spans="1:12" ht="18.95" customHeight="1">
      <c r="A14" s="848" t="s">
        <v>49</v>
      </c>
      <c r="B14" s="849">
        <v>97</v>
      </c>
      <c r="C14" s="849">
        <v>42</v>
      </c>
      <c r="D14" s="849">
        <v>37</v>
      </c>
      <c r="E14" s="849">
        <v>25</v>
      </c>
      <c r="F14" s="849">
        <v>50</v>
      </c>
      <c r="G14" s="849">
        <v>33</v>
      </c>
      <c r="H14" s="849">
        <v>38</v>
      </c>
      <c r="I14" s="850">
        <v>23</v>
      </c>
      <c r="J14" s="850">
        <v>29</v>
      </c>
      <c r="K14" s="850">
        <v>41</v>
      </c>
    </row>
    <row r="15" spans="1:12" ht="18.95" customHeight="1">
      <c r="A15" s="848" t="s">
        <v>159</v>
      </c>
      <c r="B15" s="849">
        <v>33</v>
      </c>
      <c r="C15" s="849">
        <v>19</v>
      </c>
      <c r="D15" s="849">
        <v>54</v>
      </c>
      <c r="E15" s="849">
        <v>36</v>
      </c>
      <c r="F15" s="849">
        <v>26</v>
      </c>
      <c r="G15" s="849">
        <v>31</v>
      </c>
      <c r="H15" s="849">
        <v>21</v>
      </c>
      <c r="I15" s="850">
        <v>14</v>
      </c>
      <c r="J15" s="850">
        <v>37</v>
      </c>
      <c r="K15" s="850">
        <v>27</v>
      </c>
    </row>
    <row r="16" spans="1:12" ht="18.95" customHeight="1">
      <c r="A16" s="848" t="s">
        <v>881</v>
      </c>
      <c r="B16" s="849">
        <v>25</v>
      </c>
      <c r="C16" s="849">
        <v>20</v>
      </c>
      <c r="D16" s="849">
        <v>27</v>
      </c>
      <c r="E16" s="849">
        <v>15</v>
      </c>
      <c r="F16" s="849">
        <v>13</v>
      </c>
      <c r="G16" s="849">
        <v>31</v>
      </c>
      <c r="H16" s="849">
        <v>27</v>
      </c>
      <c r="I16" s="850">
        <v>11</v>
      </c>
      <c r="J16" s="850">
        <v>10</v>
      </c>
      <c r="K16" s="850">
        <v>24</v>
      </c>
    </row>
    <row r="17" spans="1:11" ht="18.95" customHeight="1">
      <c r="A17" s="848" t="s">
        <v>126</v>
      </c>
      <c r="B17" s="849">
        <v>65</v>
      </c>
      <c r="C17" s="849">
        <v>75</v>
      </c>
      <c r="D17" s="849">
        <v>91</v>
      </c>
      <c r="E17" s="849">
        <v>59</v>
      </c>
      <c r="F17" s="849">
        <v>64</v>
      </c>
      <c r="G17" s="849">
        <v>49</v>
      </c>
      <c r="H17" s="849">
        <v>82</v>
      </c>
      <c r="I17" s="850">
        <v>66</v>
      </c>
      <c r="J17" s="850">
        <v>54</v>
      </c>
      <c r="K17" s="850">
        <v>23</v>
      </c>
    </row>
    <row r="18" spans="1:11" ht="18.95" customHeight="1">
      <c r="A18" s="848" t="s">
        <v>135</v>
      </c>
      <c r="B18" s="849">
        <v>19</v>
      </c>
      <c r="C18" s="849">
        <v>37</v>
      </c>
      <c r="D18" s="849">
        <v>24</v>
      </c>
      <c r="E18" s="849">
        <v>19</v>
      </c>
      <c r="F18" s="849">
        <v>32</v>
      </c>
      <c r="G18" s="849">
        <v>30</v>
      </c>
      <c r="H18" s="849">
        <v>17</v>
      </c>
      <c r="I18" s="850">
        <v>20</v>
      </c>
      <c r="J18" s="850" t="s">
        <v>247</v>
      </c>
      <c r="K18" s="850">
        <v>22</v>
      </c>
    </row>
    <row r="19" spans="1:11" ht="18.95" customHeight="1">
      <c r="A19" s="848" t="s">
        <v>882</v>
      </c>
      <c r="B19" s="849">
        <v>1</v>
      </c>
      <c r="C19" s="849">
        <v>0</v>
      </c>
      <c r="D19" s="849">
        <v>0</v>
      </c>
      <c r="E19" s="849">
        <v>0</v>
      </c>
      <c r="F19" s="849">
        <v>0</v>
      </c>
      <c r="G19" s="849">
        <v>1</v>
      </c>
      <c r="H19" s="849">
        <v>3</v>
      </c>
      <c r="I19" s="850">
        <v>3</v>
      </c>
      <c r="J19" s="850">
        <v>6</v>
      </c>
      <c r="K19" s="850">
        <v>20</v>
      </c>
    </row>
    <row r="20" spans="1:11" ht="18.95" customHeight="1">
      <c r="A20" s="848" t="s">
        <v>910</v>
      </c>
      <c r="B20" s="849">
        <v>49</v>
      </c>
      <c r="C20" s="849">
        <v>21</v>
      </c>
      <c r="D20" s="849">
        <v>29</v>
      </c>
      <c r="E20" s="849">
        <v>8</v>
      </c>
      <c r="F20" s="849">
        <v>27</v>
      </c>
      <c r="G20" s="849">
        <v>16</v>
      </c>
      <c r="H20" s="849">
        <v>21</v>
      </c>
      <c r="I20" s="850">
        <v>25</v>
      </c>
      <c r="J20" s="850">
        <v>16</v>
      </c>
      <c r="K20" s="850">
        <v>19</v>
      </c>
    </row>
    <row r="21" spans="1:11" ht="18.95" customHeight="1">
      <c r="A21" s="848" t="s">
        <v>81</v>
      </c>
      <c r="B21" s="849">
        <v>27</v>
      </c>
      <c r="C21" s="849">
        <v>11</v>
      </c>
      <c r="D21" s="849">
        <v>21</v>
      </c>
      <c r="E21" s="849">
        <v>38</v>
      </c>
      <c r="F21" s="849">
        <v>34</v>
      </c>
      <c r="G21" s="849">
        <v>8</v>
      </c>
      <c r="H21" s="849">
        <v>24</v>
      </c>
      <c r="I21" s="850">
        <v>27</v>
      </c>
      <c r="J21" s="850">
        <v>9</v>
      </c>
      <c r="K21" s="850">
        <v>15</v>
      </c>
    </row>
    <row r="22" spans="1:11" ht="18.95" customHeight="1">
      <c r="A22" s="848" t="s">
        <v>911</v>
      </c>
      <c r="B22" s="849">
        <v>15</v>
      </c>
      <c r="C22" s="849">
        <v>11</v>
      </c>
      <c r="D22" s="849">
        <v>10</v>
      </c>
      <c r="E22" s="849">
        <v>5</v>
      </c>
      <c r="F22" s="849">
        <v>0</v>
      </c>
      <c r="G22" s="849">
        <v>7</v>
      </c>
      <c r="H22" s="849">
        <v>7</v>
      </c>
      <c r="I22" s="850">
        <v>4</v>
      </c>
      <c r="J22" s="850">
        <v>21</v>
      </c>
      <c r="K22" s="850">
        <v>15</v>
      </c>
    </row>
    <row r="23" spans="1:11" ht="18.95" customHeight="1">
      <c r="A23" s="848" t="s">
        <v>499</v>
      </c>
      <c r="B23" s="849">
        <v>35</v>
      </c>
      <c r="C23" s="849">
        <v>47</v>
      </c>
      <c r="D23" s="849">
        <v>27</v>
      </c>
      <c r="E23" s="849">
        <v>24</v>
      </c>
      <c r="F23" s="849">
        <v>19</v>
      </c>
      <c r="G23" s="849">
        <v>28</v>
      </c>
      <c r="H23" s="849">
        <v>27</v>
      </c>
      <c r="I23" s="850">
        <v>16</v>
      </c>
      <c r="J23" s="850">
        <v>5</v>
      </c>
      <c r="K23" s="850">
        <v>14</v>
      </c>
    </row>
    <row r="24" spans="1:11" ht="18.95" customHeight="1">
      <c r="A24" s="848" t="s">
        <v>912</v>
      </c>
      <c r="B24" s="849">
        <v>78</v>
      </c>
      <c r="C24" s="849">
        <v>30</v>
      </c>
      <c r="D24" s="849">
        <v>4</v>
      </c>
      <c r="E24" s="849">
        <v>16</v>
      </c>
      <c r="F24" s="849">
        <v>29</v>
      </c>
      <c r="G24" s="849">
        <v>19</v>
      </c>
      <c r="H24" s="849">
        <v>15</v>
      </c>
      <c r="I24" s="850">
        <v>9</v>
      </c>
      <c r="J24" s="850">
        <v>9</v>
      </c>
      <c r="K24" s="850">
        <v>14</v>
      </c>
    </row>
    <row r="25" spans="1:11" ht="18.95" customHeight="1">
      <c r="A25" s="848" t="s">
        <v>883</v>
      </c>
      <c r="B25" s="849">
        <v>8</v>
      </c>
      <c r="C25" s="849">
        <v>4</v>
      </c>
      <c r="D25" s="849">
        <v>1</v>
      </c>
      <c r="E25" s="849">
        <v>6</v>
      </c>
      <c r="F25" s="849">
        <v>7</v>
      </c>
      <c r="G25" s="849">
        <v>8</v>
      </c>
      <c r="H25" s="849">
        <v>1</v>
      </c>
      <c r="I25" s="850">
        <v>6</v>
      </c>
      <c r="J25" s="850">
        <v>3</v>
      </c>
      <c r="K25" s="850">
        <v>11</v>
      </c>
    </row>
    <row r="26" spans="1:11" ht="18.95" customHeight="1">
      <c r="A26" s="848" t="s">
        <v>913</v>
      </c>
      <c r="B26" s="849">
        <v>6</v>
      </c>
      <c r="C26" s="849">
        <v>18</v>
      </c>
      <c r="D26" s="849">
        <v>93</v>
      </c>
      <c r="E26" s="849">
        <v>270</v>
      </c>
      <c r="F26" s="849">
        <v>499</v>
      </c>
      <c r="G26" s="849">
        <v>253</v>
      </c>
      <c r="H26" s="849">
        <v>239</v>
      </c>
      <c r="I26" s="850">
        <v>127</v>
      </c>
      <c r="J26" s="850">
        <v>29</v>
      </c>
      <c r="K26" s="850">
        <v>0</v>
      </c>
    </row>
    <row r="27" spans="1:11" ht="18.95" customHeight="1">
      <c r="A27" s="848" t="s">
        <v>157</v>
      </c>
      <c r="B27" s="849">
        <v>45</v>
      </c>
      <c r="C27" s="849">
        <v>33</v>
      </c>
      <c r="D27" s="849">
        <v>60</v>
      </c>
      <c r="E27" s="849">
        <v>65</v>
      </c>
      <c r="F27" s="849">
        <v>25</v>
      </c>
      <c r="G27" s="849">
        <v>28</v>
      </c>
      <c r="H27" s="849">
        <v>19</v>
      </c>
      <c r="I27" s="850">
        <v>27</v>
      </c>
      <c r="J27" s="850" t="s">
        <v>247</v>
      </c>
      <c r="K27" s="850">
        <v>0</v>
      </c>
    </row>
    <row r="28" spans="1:11" ht="18.95" customHeight="1">
      <c r="A28" s="848" t="s">
        <v>129</v>
      </c>
      <c r="B28" s="849">
        <v>54</v>
      </c>
      <c r="C28" s="849">
        <v>34</v>
      </c>
      <c r="D28" s="849">
        <v>51</v>
      </c>
      <c r="E28" s="849">
        <v>35</v>
      </c>
      <c r="F28" s="849">
        <v>30</v>
      </c>
      <c r="G28" s="849">
        <v>31</v>
      </c>
      <c r="H28" s="849">
        <v>32</v>
      </c>
      <c r="I28" s="850">
        <v>18</v>
      </c>
      <c r="J28" s="850" t="s">
        <v>247</v>
      </c>
      <c r="K28" s="850">
        <v>0</v>
      </c>
    </row>
    <row r="29" spans="1:11" ht="18.95" customHeight="1">
      <c r="A29" s="848" t="s">
        <v>206</v>
      </c>
      <c r="B29" s="160">
        <f t="shared" ref="B29:K29" si="0">B4-SUM(B5:B28)</f>
        <v>718</v>
      </c>
      <c r="C29" s="160">
        <f t="shared" si="0"/>
        <v>642</v>
      </c>
      <c r="D29" s="160">
        <f t="shared" si="0"/>
        <v>576</v>
      </c>
      <c r="E29" s="160">
        <f t="shared" si="0"/>
        <v>469</v>
      </c>
      <c r="F29" s="160">
        <f t="shared" si="0"/>
        <v>439</v>
      </c>
      <c r="G29" s="160">
        <f t="shared" si="0"/>
        <v>429</v>
      </c>
      <c r="H29" s="160">
        <f t="shared" si="0"/>
        <v>429</v>
      </c>
      <c r="I29" s="7">
        <f t="shared" si="0"/>
        <v>390</v>
      </c>
      <c r="J29" s="7">
        <f t="shared" si="0"/>
        <v>449</v>
      </c>
      <c r="K29" s="13">
        <f t="shared" si="0"/>
        <v>350</v>
      </c>
    </row>
    <row r="30" spans="1:11">
      <c r="A30" s="1001" t="s">
        <v>11</v>
      </c>
      <c r="B30" s="1001"/>
      <c r="C30" s="1001"/>
      <c r="D30" s="1001"/>
      <c r="E30" s="1001"/>
      <c r="F30" s="1001"/>
      <c r="G30" s="1001"/>
      <c r="H30" s="1001"/>
      <c r="I30" s="1001"/>
      <c r="J30" s="1001"/>
      <c r="K30" s="1001"/>
    </row>
  </sheetData>
  <mergeCells count="2">
    <mergeCell ref="A1:K1"/>
    <mergeCell ref="A30:K30"/>
  </mergeCells>
  <phoneticPr fontId="2" type="noConversion"/>
  <hyperlinks>
    <hyperlink ref="L1" location="本篇表次!A1" display="回本篇表次"/>
  </hyperlinks>
  <printOptions horizontalCentered="1"/>
  <pageMargins left="0.70866141732283472" right="0.70866141732283472" top="0.74803149606299213" bottom="0.74803149606299213" header="0.31496062992125984" footer="0.31496062992125984"/>
  <pageSetup paperSize="224" scale="7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13"/>
  <sheetViews>
    <sheetView showGridLines="0" zoomScale="83" workbookViewId="0">
      <selection activeCell="H1" sqref="H1"/>
    </sheetView>
  </sheetViews>
  <sheetFormatPr defaultColWidth="12.625" defaultRowHeight="16.5"/>
  <cols>
    <col min="1" max="1" width="31.125" style="162" customWidth="1"/>
    <col min="2" max="7" width="12.625" style="162"/>
    <col min="8" max="8" width="12.75" bestFit="1" customWidth="1"/>
  </cols>
  <sheetData>
    <row r="1" spans="1:8" s="162" customFormat="1" ht="30.6" customHeight="1">
      <c r="A1" s="872" t="s">
        <v>930</v>
      </c>
      <c r="B1" s="872"/>
      <c r="C1" s="872"/>
      <c r="D1" s="872"/>
      <c r="E1" s="872"/>
      <c r="F1" s="872"/>
      <c r="G1" s="872"/>
      <c r="H1" s="853" t="s">
        <v>914</v>
      </c>
    </row>
    <row r="2" spans="1:8" s="162" customFormat="1" ht="32.1" customHeight="1">
      <c r="A2" s="1002"/>
      <c r="B2" s="982" t="s">
        <v>276</v>
      </c>
      <c r="C2" s="982"/>
      <c r="D2" s="982" t="s">
        <v>16</v>
      </c>
      <c r="E2" s="982"/>
      <c r="F2" s="982" t="s">
        <v>17</v>
      </c>
      <c r="G2" s="982"/>
    </row>
    <row r="3" spans="1:8" s="162" customFormat="1" ht="32.1" customHeight="1">
      <c r="A3" s="883"/>
      <c r="B3" s="163" t="s">
        <v>0</v>
      </c>
      <c r="C3" s="163" t="s">
        <v>71</v>
      </c>
      <c r="D3" s="163" t="s">
        <v>0</v>
      </c>
      <c r="E3" s="163" t="s">
        <v>71</v>
      </c>
      <c r="F3" s="163" t="s">
        <v>0</v>
      </c>
      <c r="G3" s="163" t="s">
        <v>71</v>
      </c>
    </row>
    <row r="4" spans="1:8" s="162" customFormat="1" ht="32.1" customHeight="1">
      <c r="A4" s="6" t="s">
        <v>44</v>
      </c>
      <c r="B4" s="567">
        <v>481</v>
      </c>
      <c r="C4" s="568">
        <f>SUM(C5:C11)</f>
        <v>100</v>
      </c>
      <c r="D4" s="567">
        <v>640</v>
      </c>
      <c r="E4" s="568">
        <f>SUM(E5:E11)</f>
        <v>100</v>
      </c>
      <c r="F4" s="569">
        <v>635</v>
      </c>
      <c r="G4" s="568">
        <f>SUM(G5:G11)</f>
        <v>99.999999999999986</v>
      </c>
    </row>
    <row r="5" spans="1:8" s="162" customFormat="1" ht="32.1" customHeight="1">
      <c r="A5" s="6" t="s">
        <v>267</v>
      </c>
      <c r="B5" s="164">
        <v>140</v>
      </c>
      <c r="C5" s="8">
        <f>B5/B$4*100</f>
        <v>29.106029106029109</v>
      </c>
      <c r="D5" s="164">
        <v>192</v>
      </c>
      <c r="E5" s="8">
        <f>D5/D$4*100</f>
        <v>30</v>
      </c>
      <c r="F5" s="7">
        <v>168</v>
      </c>
      <c r="G5" s="8">
        <f>F5/F$4*100</f>
        <v>26.456692913385826</v>
      </c>
    </row>
    <row r="6" spans="1:8" s="162" customFormat="1" ht="32.1" customHeight="1">
      <c r="A6" s="6" t="s">
        <v>268</v>
      </c>
      <c r="B6" s="164">
        <v>123</v>
      </c>
      <c r="C6" s="8">
        <f t="shared" ref="C6:C11" si="0">B6/B$4*100</f>
        <v>25.571725571725572</v>
      </c>
      <c r="D6" s="164">
        <v>140</v>
      </c>
      <c r="E6" s="8">
        <f t="shared" ref="E6:E11" si="1">D6/D$4*100</f>
        <v>21.875</v>
      </c>
      <c r="F6" s="7">
        <v>158</v>
      </c>
      <c r="G6" s="8">
        <f t="shared" ref="G6:G11" si="2">F6/F$4*100</f>
        <v>24.881889763779526</v>
      </c>
    </row>
    <row r="7" spans="1:8" s="162" customFormat="1" ht="32.1" customHeight="1">
      <c r="A7" s="6" t="s">
        <v>269</v>
      </c>
      <c r="B7" s="164">
        <v>66</v>
      </c>
      <c r="C7" s="8">
        <f t="shared" si="0"/>
        <v>13.721413721413722</v>
      </c>
      <c r="D7" s="164">
        <v>105</v>
      </c>
      <c r="E7" s="8">
        <f t="shared" si="1"/>
        <v>16.40625</v>
      </c>
      <c r="F7" s="7">
        <v>100</v>
      </c>
      <c r="G7" s="8">
        <f t="shared" si="2"/>
        <v>15.748031496062993</v>
      </c>
    </row>
    <row r="8" spans="1:8" s="162" customFormat="1" ht="32.1" customHeight="1">
      <c r="A8" s="6" t="s">
        <v>270</v>
      </c>
      <c r="B8" s="164">
        <v>83</v>
      </c>
      <c r="C8" s="8">
        <f t="shared" si="0"/>
        <v>17.255717255717258</v>
      </c>
      <c r="D8" s="164">
        <v>106</v>
      </c>
      <c r="E8" s="8">
        <f t="shared" si="1"/>
        <v>16.5625</v>
      </c>
      <c r="F8" s="7">
        <v>95</v>
      </c>
      <c r="G8" s="8">
        <f t="shared" si="2"/>
        <v>14.960629921259844</v>
      </c>
    </row>
    <row r="9" spans="1:8" s="162" customFormat="1" ht="32.1" customHeight="1">
      <c r="A9" s="6" t="s">
        <v>271</v>
      </c>
      <c r="B9" s="164">
        <v>43</v>
      </c>
      <c r="C9" s="8">
        <f t="shared" si="0"/>
        <v>8.9397089397089395</v>
      </c>
      <c r="D9" s="164">
        <v>59</v>
      </c>
      <c r="E9" s="8">
        <f t="shared" si="1"/>
        <v>9.21875</v>
      </c>
      <c r="F9" s="7">
        <v>70</v>
      </c>
      <c r="G9" s="8">
        <f t="shared" si="2"/>
        <v>11.023622047244094</v>
      </c>
    </row>
    <row r="10" spans="1:8" s="162" customFormat="1" ht="32.1" customHeight="1">
      <c r="A10" s="6" t="s">
        <v>272</v>
      </c>
      <c r="B10" s="164">
        <v>9</v>
      </c>
      <c r="C10" s="8">
        <f t="shared" si="0"/>
        <v>1.8711018711018712</v>
      </c>
      <c r="D10" s="164">
        <v>24</v>
      </c>
      <c r="E10" s="8">
        <f>D10/D$4*100</f>
        <v>3.75</v>
      </c>
      <c r="F10" s="7">
        <v>37</v>
      </c>
      <c r="G10" s="8">
        <f t="shared" si="2"/>
        <v>5.8267716535433074</v>
      </c>
    </row>
    <row r="11" spans="1:8" s="162" customFormat="1" ht="32.1" customHeight="1">
      <c r="A11" s="6" t="s">
        <v>273</v>
      </c>
      <c r="B11" s="165">
        <v>17</v>
      </c>
      <c r="C11" s="14">
        <f t="shared" si="0"/>
        <v>3.5343035343035343</v>
      </c>
      <c r="D11" s="165">
        <v>14</v>
      </c>
      <c r="E11" s="14">
        <f t="shared" si="1"/>
        <v>2.1875</v>
      </c>
      <c r="F11" s="13">
        <v>7</v>
      </c>
      <c r="G11" s="14">
        <f t="shared" si="2"/>
        <v>1.1023622047244095</v>
      </c>
    </row>
    <row r="12" spans="1:8" s="162" customFormat="1" ht="32.1" customHeight="1">
      <c r="A12" s="570" t="s">
        <v>274</v>
      </c>
      <c r="B12" s="571">
        <v>80.846153846199996</v>
      </c>
      <c r="C12" s="572"/>
      <c r="D12" s="571">
        <v>80.109375</v>
      </c>
      <c r="E12" s="572"/>
      <c r="F12" s="573">
        <v>83.133899999999997</v>
      </c>
      <c r="G12" s="574"/>
    </row>
    <row r="13" spans="1:8" s="16" customFormat="1" ht="17.25" customHeight="1">
      <c r="A13" s="16" t="s">
        <v>275</v>
      </c>
      <c r="B13" s="575"/>
      <c r="C13" s="575"/>
    </row>
  </sheetData>
  <mergeCells count="5">
    <mergeCell ref="A1:G1"/>
    <mergeCell ref="A2:A3"/>
    <mergeCell ref="B2:C2"/>
    <mergeCell ref="D2:E2"/>
    <mergeCell ref="F2:G2"/>
  </mergeCells>
  <phoneticPr fontId="2" type="noConversion"/>
  <hyperlinks>
    <hyperlink ref="H1" location="本篇表次!A1" display="回本篇表次"/>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34"/>
  <sheetViews>
    <sheetView showGridLines="0" zoomScale="75" zoomScaleNormal="70" workbookViewId="0">
      <selection activeCell="I1" sqref="I1"/>
    </sheetView>
  </sheetViews>
  <sheetFormatPr defaultColWidth="9.875" defaultRowHeight="16.5"/>
  <cols>
    <col min="1" max="1" width="5.125" style="177" customWidth="1"/>
    <col min="2" max="2" width="36.125" style="177" customWidth="1"/>
    <col min="3" max="8" width="9.625" style="177" customWidth="1"/>
    <col min="9" max="9" width="13.125" bestFit="1" customWidth="1"/>
  </cols>
  <sheetData>
    <row r="1" spans="1:9" s="577" customFormat="1" ht="29.1" customHeight="1">
      <c r="A1" s="1006" t="s">
        <v>931</v>
      </c>
      <c r="B1" s="1006"/>
      <c r="C1" s="1006"/>
      <c r="D1" s="1006"/>
      <c r="E1" s="1006"/>
      <c r="F1" s="1006"/>
      <c r="G1" s="1006"/>
      <c r="H1" s="1006"/>
      <c r="I1" s="853" t="s">
        <v>914</v>
      </c>
    </row>
    <row r="2" spans="1:9" s="578" customFormat="1" ht="27.2" customHeight="1">
      <c r="A2" s="1007"/>
      <c r="B2" s="1007"/>
      <c r="C2" s="982" t="s">
        <v>309</v>
      </c>
      <c r="D2" s="982"/>
      <c r="E2" s="982" t="s">
        <v>310</v>
      </c>
      <c r="F2" s="982"/>
      <c r="G2" s="982" t="s">
        <v>17</v>
      </c>
      <c r="H2" s="982"/>
    </row>
    <row r="3" spans="1:9" s="578" customFormat="1" ht="27.2" customHeight="1">
      <c r="A3" s="1008"/>
      <c r="B3" s="1008"/>
      <c r="C3" s="163" t="s">
        <v>820</v>
      </c>
      <c r="D3" s="163" t="s">
        <v>71</v>
      </c>
      <c r="E3" s="163" t="s">
        <v>277</v>
      </c>
      <c r="F3" s="163" t="s">
        <v>71</v>
      </c>
      <c r="G3" s="163" t="s">
        <v>277</v>
      </c>
      <c r="H3" s="163" t="s">
        <v>71</v>
      </c>
    </row>
    <row r="4" spans="1:9" s="578" customFormat="1" ht="21.75" customHeight="1">
      <c r="A4" s="1009" t="s">
        <v>278</v>
      </c>
      <c r="B4" s="1010"/>
      <c r="C4" s="166">
        <f t="shared" ref="C4:H4" si="0">SUM(C6:C32)</f>
        <v>253</v>
      </c>
      <c r="D4" s="576">
        <f t="shared" si="0"/>
        <v>100</v>
      </c>
      <c r="E4" s="166">
        <f t="shared" si="0"/>
        <v>196</v>
      </c>
      <c r="F4" s="576">
        <f t="shared" si="0"/>
        <v>100</v>
      </c>
      <c r="G4" s="166">
        <f t="shared" si="0"/>
        <v>247</v>
      </c>
      <c r="H4" s="576">
        <f t="shared" si="0"/>
        <v>100</v>
      </c>
    </row>
    <row r="5" spans="1:9" s="578" customFormat="1" ht="18" customHeight="1">
      <c r="A5" s="1003" t="s">
        <v>279</v>
      </c>
      <c r="B5" s="167" t="s">
        <v>280</v>
      </c>
      <c r="C5" s="166"/>
      <c r="D5" s="168"/>
      <c r="E5" s="166"/>
      <c r="F5" s="168"/>
      <c r="G5" s="166"/>
      <c r="H5" s="168"/>
    </row>
    <row r="6" spans="1:9" s="579" customFormat="1" ht="18" customHeight="1">
      <c r="A6" s="1003"/>
      <c r="B6" s="169" t="s">
        <v>281</v>
      </c>
      <c r="C6" s="166" t="s">
        <v>227</v>
      </c>
      <c r="D6" s="170" t="str">
        <f>IFERROR(C6/C$4*100,"-")</f>
        <v>-</v>
      </c>
      <c r="E6" s="166" t="s">
        <v>227</v>
      </c>
      <c r="F6" s="170" t="str">
        <f>IFERROR(E6/E$4*100,"-")</f>
        <v>-</v>
      </c>
      <c r="G6" s="166" t="s">
        <v>227</v>
      </c>
      <c r="H6" s="170" t="str">
        <f>IFERROR(G6/G$4*100,"-")</f>
        <v>-</v>
      </c>
    </row>
    <row r="7" spans="1:9" s="579" customFormat="1" ht="18" customHeight="1">
      <c r="A7" s="1003"/>
      <c r="B7" s="169" t="s">
        <v>282</v>
      </c>
      <c r="C7" s="166">
        <v>7</v>
      </c>
      <c r="D7" s="170">
        <f t="shared" ref="D7:F32" si="1">IFERROR(C7/C$4*100,"-")</f>
        <v>2.766798418972332</v>
      </c>
      <c r="E7" s="166" t="s">
        <v>227</v>
      </c>
      <c r="F7" s="170" t="str">
        <f t="shared" si="1"/>
        <v>-</v>
      </c>
      <c r="G7" s="166">
        <v>1</v>
      </c>
      <c r="H7" s="170">
        <f t="shared" ref="H7" si="2">IFERROR(G7/G$4*100,"-")</f>
        <v>0.40485829959514169</v>
      </c>
    </row>
    <row r="8" spans="1:9" s="579" customFormat="1" ht="18" customHeight="1">
      <c r="A8" s="1003"/>
      <c r="B8" s="171" t="s">
        <v>283</v>
      </c>
      <c r="C8" s="166"/>
      <c r="D8" s="170"/>
      <c r="E8" s="166"/>
      <c r="F8" s="170"/>
      <c r="G8" s="166"/>
      <c r="H8" s="170"/>
    </row>
    <row r="9" spans="1:9" s="579" customFormat="1" ht="18" customHeight="1">
      <c r="A9" s="1003"/>
      <c r="B9" s="169" t="s">
        <v>284</v>
      </c>
      <c r="C9" s="166">
        <v>129</v>
      </c>
      <c r="D9" s="170">
        <f t="shared" si="1"/>
        <v>50.988142292490124</v>
      </c>
      <c r="E9" s="166">
        <v>71</v>
      </c>
      <c r="F9" s="170">
        <f t="shared" si="1"/>
        <v>36.224489795918366</v>
      </c>
      <c r="G9" s="166">
        <v>78</v>
      </c>
      <c r="H9" s="170">
        <f>IFERROR(G9/G$4*100,"-")</f>
        <v>31.578947368421051</v>
      </c>
    </row>
    <row r="10" spans="1:9" s="579" customFormat="1" ht="18" customHeight="1">
      <c r="A10" s="1003"/>
      <c r="B10" s="169" t="s">
        <v>285</v>
      </c>
      <c r="C10" s="166">
        <v>13</v>
      </c>
      <c r="D10" s="170">
        <f t="shared" si="1"/>
        <v>5.1383399209486171</v>
      </c>
      <c r="E10" s="166">
        <v>13</v>
      </c>
      <c r="F10" s="170">
        <f t="shared" si="1"/>
        <v>6.6326530612244898</v>
      </c>
      <c r="G10" s="166">
        <v>6</v>
      </c>
      <c r="H10" s="170">
        <f t="shared" ref="H10" si="3">IFERROR(G10/G$4*100,"-")</f>
        <v>2.42914979757085</v>
      </c>
    </row>
    <row r="11" spans="1:9" s="579" customFormat="1" ht="18" customHeight="1">
      <c r="A11" s="1003"/>
      <c r="B11" s="171" t="s">
        <v>286</v>
      </c>
      <c r="C11" s="166"/>
      <c r="D11" s="170"/>
      <c r="E11" s="166"/>
      <c r="F11" s="170"/>
      <c r="G11" s="166"/>
      <c r="H11" s="170"/>
    </row>
    <row r="12" spans="1:9" s="579" customFormat="1" ht="18" customHeight="1">
      <c r="A12" s="1003"/>
      <c r="B12" s="169" t="s">
        <v>287</v>
      </c>
      <c r="C12" s="166">
        <v>11</v>
      </c>
      <c r="D12" s="170">
        <f t="shared" si="1"/>
        <v>4.3478260869565215</v>
      </c>
      <c r="E12" s="166">
        <v>10</v>
      </c>
      <c r="F12" s="170">
        <f t="shared" si="1"/>
        <v>5.1020408163265305</v>
      </c>
      <c r="G12" s="166">
        <v>7</v>
      </c>
      <c r="H12" s="170">
        <f t="shared" ref="H12" si="4">IFERROR(G12/G$4*100,"-")</f>
        <v>2.834008097165992</v>
      </c>
    </row>
    <row r="13" spans="1:9" s="579" customFormat="1" ht="18" customHeight="1">
      <c r="A13" s="1003"/>
      <c r="B13" s="171" t="s">
        <v>288</v>
      </c>
      <c r="C13" s="166"/>
      <c r="D13" s="170"/>
      <c r="E13" s="166"/>
      <c r="F13" s="170"/>
      <c r="G13" s="166"/>
      <c r="H13" s="170"/>
    </row>
    <row r="14" spans="1:9" s="578" customFormat="1" ht="18" customHeight="1">
      <c r="A14" s="1003"/>
      <c r="B14" s="169" t="s">
        <v>289</v>
      </c>
      <c r="C14" s="166">
        <v>14</v>
      </c>
      <c r="D14" s="170">
        <f t="shared" si="1"/>
        <v>5.5335968379446641</v>
      </c>
      <c r="E14" s="166">
        <v>5</v>
      </c>
      <c r="F14" s="170">
        <f t="shared" si="1"/>
        <v>2.5510204081632653</v>
      </c>
      <c r="G14" s="166">
        <v>11</v>
      </c>
      <c r="H14" s="170">
        <f t="shared" ref="H14:H17" si="5">IFERROR(G14/G$4*100,"-")</f>
        <v>4.4534412955465585</v>
      </c>
    </row>
    <row r="15" spans="1:9" s="578" customFormat="1" ht="18" customHeight="1">
      <c r="A15" s="1003"/>
      <c r="B15" s="169" t="s">
        <v>290</v>
      </c>
      <c r="C15" s="166" t="s">
        <v>227</v>
      </c>
      <c r="D15" s="170" t="str">
        <f t="shared" si="1"/>
        <v>-</v>
      </c>
      <c r="E15" s="166" t="s">
        <v>227</v>
      </c>
      <c r="F15" s="170" t="str">
        <f t="shared" si="1"/>
        <v>-</v>
      </c>
      <c r="G15" s="166">
        <v>0</v>
      </c>
      <c r="H15" s="170">
        <f t="shared" si="5"/>
        <v>0</v>
      </c>
    </row>
    <row r="16" spans="1:9" s="579" customFormat="1" ht="18" customHeight="1">
      <c r="A16" s="1003"/>
      <c r="B16" s="169" t="s">
        <v>291</v>
      </c>
      <c r="C16" s="166" t="s">
        <v>227</v>
      </c>
      <c r="D16" s="170" t="str">
        <f t="shared" si="1"/>
        <v>-</v>
      </c>
      <c r="E16" s="166" t="s">
        <v>227</v>
      </c>
      <c r="F16" s="170" t="str">
        <f t="shared" si="1"/>
        <v>-</v>
      </c>
      <c r="G16" s="166" t="s">
        <v>227</v>
      </c>
      <c r="H16" s="170" t="str">
        <f t="shared" si="5"/>
        <v>-</v>
      </c>
    </row>
    <row r="17" spans="1:8" s="579" customFormat="1" ht="18" customHeight="1">
      <c r="A17" s="1003"/>
      <c r="B17" s="169" t="s">
        <v>292</v>
      </c>
      <c r="C17" s="166" t="s">
        <v>227</v>
      </c>
      <c r="D17" s="170" t="str">
        <f t="shared" si="1"/>
        <v>-</v>
      </c>
      <c r="E17" s="166" t="s">
        <v>227</v>
      </c>
      <c r="F17" s="170" t="str">
        <f t="shared" si="1"/>
        <v>-</v>
      </c>
      <c r="G17" s="166" t="s">
        <v>227</v>
      </c>
      <c r="H17" s="170" t="str">
        <f t="shared" si="5"/>
        <v>-</v>
      </c>
    </row>
    <row r="18" spans="1:8" s="579" customFormat="1" ht="12" customHeight="1">
      <c r="A18" s="172"/>
      <c r="B18" s="169"/>
      <c r="C18" s="166"/>
      <c r="D18" s="170"/>
      <c r="E18" s="166"/>
      <c r="F18" s="170"/>
      <c r="G18" s="166"/>
      <c r="H18" s="170"/>
    </row>
    <row r="19" spans="1:8" s="579" customFormat="1" ht="18" customHeight="1">
      <c r="A19" s="1003" t="s">
        <v>293</v>
      </c>
      <c r="B19" s="171" t="s">
        <v>294</v>
      </c>
      <c r="C19" s="166"/>
      <c r="D19" s="170"/>
      <c r="E19" s="166"/>
      <c r="F19" s="170"/>
      <c r="G19" s="166"/>
      <c r="H19" s="170"/>
    </row>
    <row r="20" spans="1:8" s="579" customFormat="1" ht="18" customHeight="1">
      <c r="A20" s="1003"/>
      <c r="B20" s="169" t="s">
        <v>295</v>
      </c>
      <c r="C20" s="166">
        <v>12</v>
      </c>
      <c r="D20" s="170">
        <f t="shared" si="1"/>
        <v>4.7430830039525684</v>
      </c>
      <c r="E20" s="166">
        <v>23</v>
      </c>
      <c r="F20" s="170">
        <f t="shared" si="1"/>
        <v>11.73469387755102</v>
      </c>
      <c r="G20" s="166">
        <v>25</v>
      </c>
      <c r="H20" s="170">
        <f t="shared" ref="H20:H24" si="6">IFERROR(G20/G$4*100,"-")</f>
        <v>10.121457489878543</v>
      </c>
    </row>
    <row r="21" spans="1:8" s="579" customFormat="1" ht="18" customHeight="1">
      <c r="A21" s="1003"/>
      <c r="B21" s="169" t="s">
        <v>296</v>
      </c>
      <c r="C21" s="166">
        <v>50</v>
      </c>
      <c r="D21" s="170">
        <f t="shared" si="1"/>
        <v>19.762845849802371</v>
      </c>
      <c r="E21" s="166">
        <v>63</v>
      </c>
      <c r="F21" s="170">
        <f t="shared" si="1"/>
        <v>32.142857142857146</v>
      </c>
      <c r="G21" s="166">
        <v>62</v>
      </c>
      <c r="H21" s="170">
        <f t="shared" si="6"/>
        <v>25.101214574898783</v>
      </c>
    </row>
    <row r="22" spans="1:8" s="578" customFormat="1" ht="18" customHeight="1">
      <c r="A22" s="1003"/>
      <c r="B22" s="169" t="s">
        <v>297</v>
      </c>
      <c r="C22" s="166" t="s">
        <v>227</v>
      </c>
      <c r="D22" s="170" t="str">
        <f t="shared" si="1"/>
        <v>-</v>
      </c>
      <c r="E22" s="166" t="s">
        <v>227</v>
      </c>
      <c r="F22" s="170" t="str">
        <f t="shared" si="1"/>
        <v>-</v>
      </c>
      <c r="G22" s="166" t="s">
        <v>227</v>
      </c>
      <c r="H22" s="170" t="str">
        <f t="shared" si="6"/>
        <v>-</v>
      </c>
    </row>
    <row r="23" spans="1:8" s="579" customFormat="1" ht="18" customHeight="1">
      <c r="A23" s="1003"/>
      <c r="B23" s="169" t="s">
        <v>298</v>
      </c>
      <c r="C23" s="166" t="s">
        <v>227</v>
      </c>
      <c r="D23" s="170" t="str">
        <f t="shared" si="1"/>
        <v>-</v>
      </c>
      <c r="E23" s="166" t="s">
        <v>227</v>
      </c>
      <c r="F23" s="170" t="str">
        <f t="shared" si="1"/>
        <v>-</v>
      </c>
      <c r="G23" s="166" t="s">
        <v>227</v>
      </c>
      <c r="H23" s="170" t="str">
        <f t="shared" si="6"/>
        <v>-</v>
      </c>
    </row>
    <row r="24" spans="1:8" s="579" customFormat="1" ht="18" customHeight="1">
      <c r="A24" s="1003"/>
      <c r="B24" s="169" t="s">
        <v>299</v>
      </c>
      <c r="C24" s="166" t="s">
        <v>227</v>
      </c>
      <c r="D24" s="170" t="str">
        <f t="shared" si="1"/>
        <v>-</v>
      </c>
      <c r="E24" s="166" t="s">
        <v>227</v>
      </c>
      <c r="F24" s="170" t="str">
        <f t="shared" si="1"/>
        <v>-</v>
      </c>
      <c r="G24" s="166">
        <v>8</v>
      </c>
      <c r="H24" s="170">
        <f t="shared" si="6"/>
        <v>3.2388663967611335</v>
      </c>
    </row>
    <row r="25" spans="1:8" s="579" customFormat="1" ht="18" customHeight="1">
      <c r="A25" s="1003"/>
      <c r="B25" s="171" t="s">
        <v>300</v>
      </c>
      <c r="C25" s="166"/>
      <c r="D25" s="170"/>
      <c r="E25" s="166"/>
      <c r="F25" s="170"/>
      <c r="G25" s="166"/>
      <c r="H25" s="170"/>
    </row>
    <row r="26" spans="1:8" s="579" customFormat="1" ht="18" customHeight="1">
      <c r="A26" s="1003"/>
      <c r="B26" s="169" t="s">
        <v>301</v>
      </c>
      <c r="C26" s="166">
        <v>17</v>
      </c>
      <c r="D26" s="170">
        <f t="shared" si="1"/>
        <v>6.7193675889328066</v>
      </c>
      <c r="E26" s="166">
        <v>10</v>
      </c>
      <c r="F26" s="170">
        <f t="shared" si="1"/>
        <v>5.1020408163265305</v>
      </c>
      <c r="G26" s="166">
        <v>33</v>
      </c>
      <c r="H26" s="170">
        <f t="shared" ref="H26:H27" si="7">IFERROR(G26/G$4*100,"-")</f>
        <v>13.360323886639677</v>
      </c>
    </row>
    <row r="27" spans="1:8" s="579" customFormat="1" ht="18" customHeight="1">
      <c r="A27" s="1003"/>
      <c r="B27" s="169" t="s">
        <v>302</v>
      </c>
      <c r="C27" s="166" t="s">
        <v>227</v>
      </c>
      <c r="D27" s="170" t="str">
        <f t="shared" si="1"/>
        <v>-</v>
      </c>
      <c r="E27" s="166">
        <v>1</v>
      </c>
      <c r="F27" s="170">
        <f t="shared" si="1"/>
        <v>0.51020408163265307</v>
      </c>
      <c r="G27" s="166">
        <v>0</v>
      </c>
      <c r="H27" s="170">
        <f t="shared" si="7"/>
        <v>0</v>
      </c>
    </row>
    <row r="28" spans="1:8" s="579" customFormat="1" ht="18" customHeight="1">
      <c r="A28" s="1003"/>
      <c r="B28" s="171" t="s">
        <v>303</v>
      </c>
      <c r="C28" s="166"/>
      <c r="D28" s="170"/>
      <c r="E28" s="166"/>
      <c r="F28" s="170"/>
      <c r="G28" s="166"/>
      <c r="H28" s="170"/>
    </row>
    <row r="29" spans="1:8" s="578" customFormat="1" ht="18" customHeight="1">
      <c r="A29" s="1003"/>
      <c r="B29" s="169" t="s">
        <v>304</v>
      </c>
      <c r="C29" s="166" t="s">
        <v>227</v>
      </c>
      <c r="D29" s="170" t="str">
        <f t="shared" si="1"/>
        <v>-</v>
      </c>
      <c r="E29" s="166" t="s">
        <v>227</v>
      </c>
      <c r="F29" s="170" t="str">
        <f t="shared" si="1"/>
        <v>-</v>
      </c>
      <c r="G29" s="166" t="s">
        <v>227</v>
      </c>
      <c r="H29" s="170" t="str">
        <f t="shared" ref="H29:H32" si="8">IFERROR(G29/G$4*100,"-")</f>
        <v>-</v>
      </c>
    </row>
    <row r="30" spans="1:8" s="578" customFormat="1" ht="18" customHeight="1">
      <c r="A30" s="1003"/>
      <c r="B30" s="169" t="s">
        <v>305</v>
      </c>
      <c r="C30" s="166" t="s">
        <v>227</v>
      </c>
      <c r="D30" s="170" t="str">
        <f t="shared" si="1"/>
        <v>-</v>
      </c>
      <c r="E30" s="166" t="s">
        <v>227</v>
      </c>
      <c r="F30" s="170" t="str">
        <f t="shared" si="1"/>
        <v>-</v>
      </c>
      <c r="G30" s="166" t="s">
        <v>227</v>
      </c>
      <c r="H30" s="170" t="str">
        <f t="shared" si="8"/>
        <v>-</v>
      </c>
    </row>
    <row r="31" spans="1:8" s="177" customFormat="1" ht="18" customHeight="1">
      <c r="A31" s="1003"/>
      <c r="B31" s="169" t="s">
        <v>306</v>
      </c>
      <c r="C31" s="166" t="s">
        <v>227</v>
      </c>
      <c r="D31" s="170" t="str">
        <f t="shared" si="1"/>
        <v>-</v>
      </c>
      <c r="E31" s="166" t="s">
        <v>227</v>
      </c>
      <c r="F31" s="170" t="str">
        <f t="shared" si="1"/>
        <v>-</v>
      </c>
      <c r="G31" s="166" t="s">
        <v>227</v>
      </c>
      <c r="H31" s="170" t="str">
        <f t="shared" si="8"/>
        <v>-</v>
      </c>
    </row>
    <row r="32" spans="1:8" s="177" customFormat="1" ht="18" customHeight="1">
      <c r="A32" s="1004" t="s">
        <v>307</v>
      </c>
      <c r="B32" s="1005"/>
      <c r="C32" s="173" t="s">
        <v>227</v>
      </c>
      <c r="D32" s="174" t="str">
        <f t="shared" si="1"/>
        <v>-</v>
      </c>
      <c r="E32" s="173" t="s">
        <v>227</v>
      </c>
      <c r="F32" s="174" t="str">
        <f t="shared" si="1"/>
        <v>-</v>
      </c>
      <c r="G32" s="173">
        <v>16</v>
      </c>
      <c r="H32" s="174">
        <f t="shared" si="8"/>
        <v>6.4777327935222671</v>
      </c>
    </row>
    <row r="33" spans="1:13" s="177" customFormat="1" ht="15" customHeight="1">
      <c r="A33" s="175" t="s">
        <v>11</v>
      </c>
      <c r="B33" s="176"/>
      <c r="H33" s="178"/>
    </row>
    <row r="34" spans="1:13" s="176" customFormat="1" ht="16.5" customHeight="1">
      <c r="A34" s="62" t="s">
        <v>308</v>
      </c>
      <c r="B34" s="177"/>
      <c r="C34" s="179"/>
      <c r="D34" s="179"/>
      <c r="E34" s="179"/>
      <c r="F34" s="179"/>
      <c r="G34" s="179"/>
      <c r="H34" s="179"/>
      <c r="I34" s="177"/>
      <c r="J34" s="177"/>
      <c r="K34" s="177"/>
      <c r="L34" s="177"/>
      <c r="M34" s="177"/>
    </row>
  </sheetData>
  <mergeCells count="9">
    <mergeCell ref="A5:A17"/>
    <mergeCell ref="A19:A31"/>
    <mergeCell ref="A32:B32"/>
    <mergeCell ref="A1:H1"/>
    <mergeCell ref="A2:B3"/>
    <mergeCell ref="C2:D2"/>
    <mergeCell ref="E2:F2"/>
    <mergeCell ref="G2:H2"/>
    <mergeCell ref="A4:B4"/>
  </mergeCells>
  <phoneticPr fontId="6" type="noConversion"/>
  <hyperlinks>
    <hyperlink ref="I1" location="本篇表次!A1" display="回本篇表次"/>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L12"/>
  <sheetViews>
    <sheetView showGridLines="0" zoomScale="125" workbookViewId="0">
      <selection activeCell="L1" sqref="L1"/>
    </sheetView>
  </sheetViews>
  <sheetFormatPr defaultColWidth="13.125" defaultRowHeight="16.5"/>
  <cols>
    <col min="1" max="1" width="33.5" style="581" customWidth="1"/>
    <col min="2" max="11" width="10.625" style="581" customWidth="1"/>
    <col min="12" max="12" width="12.625" bestFit="1" customWidth="1"/>
  </cols>
  <sheetData>
    <row r="1" spans="1:12" ht="26.25" customHeight="1">
      <c r="A1" s="1011" t="s">
        <v>932</v>
      </c>
      <c r="B1" s="1011"/>
      <c r="C1" s="1011"/>
      <c r="D1" s="1011"/>
      <c r="E1" s="1011"/>
      <c r="F1" s="1011"/>
      <c r="G1" s="1011"/>
      <c r="H1" s="1011"/>
      <c r="I1" s="1011"/>
      <c r="J1" s="1011"/>
      <c r="K1" s="1011"/>
      <c r="L1" s="853" t="s">
        <v>914</v>
      </c>
    </row>
    <row r="2" spans="1:12" ht="35.1" customHeight="1">
      <c r="A2" s="580"/>
      <c r="B2" s="844" t="s">
        <v>347</v>
      </c>
      <c r="C2" s="844" t="s">
        <v>348</v>
      </c>
      <c r="D2" s="844" t="s">
        <v>349</v>
      </c>
      <c r="E2" s="844" t="s">
        <v>350</v>
      </c>
      <c r="F2" s="844" t="s">
        <v>351</v>
      </c>
      <c r="G2" s="843" t="s">
        <v>821</v>
      </c>
      <c r="H2" s="843" t="s">
        <v>312</v>
      </c>
      <c r="I2" s="843" t="s">
        <v>265</v>
      </c>
      <c r="J2" s="843" t="s">
        <v>266</v>
      </c>
      <c r="K2" s="843" t="s">
        <v>35</v>
      </c>
    </row>
    <row r="3" spans="1:12" ht="24.95" customHeight="1">
      <c r="A3" s="180" t="s">
        <v>313</v>
      </c>
      <c r="B3" s="851">
        <v>185.05258518800457</v>
      </c>
      <c r="C3" s="851">
        <v>195.90868250840157</v>
      </c>
      <c r="D3" s="851">
        <v>196.72783926749264</v>
      </c>
      <c r="E3" s="851">
        <v>199.9049036713005</v>
      </c>
      <c r="F3" s="851">
        <v>212.82950073157184</v>
      </c>
      <c r="G3" s="851">
        <v>213.07480025015187</v>
      </c>
      <c r="H3" s="851">
        <v>208.49031130603734</v>
      </c>
      <c r="I3" s="851">
        <v>204.58426884312129</v>
      </c>
      <c r="J3" s="851">
        <v>191.31127294576271</v>
      </c>
      <c r="K3" s="851">
        <v>210.20640892007421</v>
      </c>
    </row>
    <row r="4" spans="1:12" ht="24.95" customHeight="1">
      <c r="A4" s="181" t="s">
        <v>314</v>
      </c>
      <c r="B4" s="182">
        <v>51.822699999999998</v>
      </c>
      <c r="C4" s="182">
        <v>48.284500000000001</v>
      </c>
      <c r="D4" s="182">
        <v>50.620899999999999</v>
      </c>
      <c r="E4" s="182">
        <v>52.543999999999997</v>
      </c>
      <c r="F4" s="182">
        <v>52.691699999999997</v>
      </c>
      <c r="G4" s="182">
        <v>52.1435811582</v>
      </c>
      <c r="H4" s="182">
        <v>54.952390594500002</v>
      </c>
      <c r="I4" s="182">
        <v>53.4941462962</v>
      </c>
      <c r="J4" s="182">
        <v>63.950630393300003</v>
      </c>
      <c r="K4" s="182">
        <v>61.994307647831469</v>
      </c>
    </row>
    <row r="5" spans="1:12" ht="24.95" customHeight="1">
      <c r="A5" s="181" t="s">
        <v>315</v>
      </c>
      <c r="B5" s="183">
        <v>8265</v>
      </c>
      <c r="C5" s="183">
        <v>7585</v>
      </c>
      <c r="D5" s="183">
        <v>7593</v>
      </c>
      <c r="E5" s="183">
        <v>7791</v>
      </c>
      <c r="F5" s="183">
        <v>7448</v>
      </c>
      <c r="G5" s="183">
        <v>8278</v>
      </c>
      <c r="H5" s="183">
        <v>8202</v>
      </c>
      <c r="I5" s="183">
        <v>7585</v>
      </c>
      <c r="J5" s="183">
        <v>7247</v>
      </c>
      <c r="K5" s="183">
        <v>7361</v>
      </c>
    </row>
    <row r="6" spans="1:12" ht="24.95" customHeight="1">
      <c r="A6" s="181" t="s">
        <v>316</v>
      </c>
      <c r="B6" s="183">
        <v>6637</v>
      </c>
      <c r="C6" s="183">
        <v>6030</v>
      </c>
      <c r="D6" s="183">
        <v>5864</v>
      </c>
      <c r="E6" s="183">
        <v>6353</v>
      </c>
      <c r="F6" s="183">
        <v>5957</v>
      </c>
      <c r="G6" s="183">
        <v>6518</v>
      </c>
      <c r="H6" s="183">
        <v>6368</v>
      </c>
      <c r="I6" s="183">
        <v>5823</v>
      </c>
      <c r="J6" s="183">
        <v>5416</v>
      </c>
      <c r="K6" s="183">
        <v>5379</v>
      </c>
    </row>
    <row r="7" spans="1:12" ht="24.95" customHeight="1">
      <c r="A7" s="184" t="s">
        <v>317</v>
      </c>
      <c r="B7" s="182">
        <v>80.302480338777983</v>
      </c>
      <c r="C7" s="182">
        <v>79.499011206328291</v>
      </c>
      <c r="D7" s="182">
        <v>77.229026735150796</v>
      </c>
      <c r="E7" s="182">
        <v>81.542805801565905</v>
      </c>
      <c r="F7" s="182">
        <v>79.981203007518801</v>
      </c>
      <c r="G7" s="182">
        <v>78.738825803334137</v>
      </c>
      <c r="H7" s="182">
        <v>77.639600097537183</v>
      </c>
      <c r="I7" s="182">
        <v>76.769940672379704</v>
      </c>
      <c r="J7" s="182">
        <v>74.734372843935432</v>
      </c>
      <c r="K7" s="182">
        <v>73.07431055563103</v>
      </c>
    </row>
    <row r="8" spans="1:12" ht="24.95" customHeight="1">
      <c r="A8" s="185" t="s">
        <v>318</v>
      </c>
      <c r="B8" s="186">
        <v>96.298179076515339</v>
      </c>
      <c r="C8" s="186">
        <v>96.738561622048707</v>
      </c>
      <c r="D8" s="186">
        <v>96.561314527532957</v>
      </c>
      <c r="E8" s="186">
        <v>96.719797089841137</v>
      </c>
      <c r="F8" s="186">
        <v>96.722159707430777</v>
      </c>
      <c r="G8" s="186">
        <v>96.664139880220276</v>
      </c>
      <c r="H8" s="186">
        <v>96.467998146041381</v>
      </c>
      <c r="I8" s="186">
        <v>96.274384567085974</v>
      </c>
      <c r="J8" s="186">
        <v>96.140585566327857</v>
      </c>
      <c r="K8" s="186">
        <v>96.342106554160125</v>
      </c>
    </row>
    <row r="9" spans="1:12">
      <c r="A9" s="187" t="s">
        <v>319</v>
      </c>
      <c r="B9" s="187"/>
      <c r="C9" s="187"/>
      <c r="D9" s="187"/>
      <c r="E9" s="187"/>
      <c r="F9" s="187"/>
      <c r="G9" s="188"/>
      <c r="H9" s="188"/>
      <c r="I9" s="188"/>
      <c r="J9" s="188"/>
      <c r="K9" s="188"/>
    </row>
    <row r="10" spans="1:12" ht="15.95" customHeight="1">
      <c r="A10" s="189" t="s">
        <v>320</v>
      </c>
      <c r="B10" s="189"/>
      <c r="C10" s="189"/>
      <c r="D10" s="189"/>
      <c r="E10" s="189"/>
      <c r="F10" s="189"/>
      <c r="G10" s="190"/>
      <c r="H10" s="190"/>
      <c r="I10" s="190"/>
      <c r="J10" s="100"/>
      <c r="K10" s="100"/>
    </row>
    <row r="11" spans="1:12" ht="15" customHeight="1">
      <c r="A11" s="1012" t="s">
        <v>321</v>
      </c>
      <c r="B11" s="1012"/>
      <c r="C11" s="1012"/>
      <c r="D11" s="1012"/>
      <c r="E11" s="1012"/>
      <c r="F11" s="1012"/>
      <c r="G11" s="1012"/>
      <c r="H11" s="1012"/>
      <c r="I11" s="1012"/>
      <c r="J11" s="1012"/>
      <c r="K11" s="1012"/>
    </row>
    <row r="12" spans="1:12" ht="24.95" customHeight="1">
      <c r="A12" s="1013"/>
      <c r="B12" s="1013"/>
      <c r="C12" s="1013"/>
      <c r="D12" s="1013"/>
      <c r="E12" s="1013"/>
      <c r="F12" s="1013"/>
      <c r="G12" s="1014"/>
      <c r="H12" s="1014"/>
      <c r="I12" s="1014"/>
      <c r="J12" s="1014"/>
      <c r="K12" s="1014"/>
    </row>
  </sheetData>
  <mergeCells count="3">
    <mergeCell ref="A1:K1"/>
    <mergeCell ref="A11:K11"/>
    <mergeCell ref="A12:K12"/>
  </mergeCells>
  <phoneticPr fontId="2" type="noConversion"/>
  <hyperlinks>
    <hyperlink ref="L1" location="本篇表次!A1" display="回本篇表次"/>
  </hyperlinks>
  <printOptions horizontalCentered="1"/>
  <pageMargins left="0.70866141732283472" right="0.70866141732283472" top="0.74803149606299213" bottom="0.74803149606299213" header="0.31496062992125984" footer="0.31496062992125984"/>
  <pageSetup paperSize="224" scale="6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8"/>
  <sheetViews>
    <sheetView showGridLines="0" workbookViewId="0">
      <selection activeCell="K1" sqref="K1"/>
    </sheetView>
  </sheetViews>
  <sheetFormatPr defaultColWidth="10.5" defaultRowHeight="16.5"/>
  <cols>
    <col min="1" max="1" width="6.125" style="162" customWidth="1"/>
    <col min="2" max="2" width="5" style="582" customWidth="1"/>
    <col min="3" max="10" width="10.5" style="162"/>
    <col min="11" max="11" width="12.625" bestFit="1" customWidth="1"/>
  </cols>
  <sheetData>
    <row r="1" spans="1:11" s="162" customFormat="1" ht="30.6" customHeight="1">
      <c r="A1" s="1015" t="s">
        <v>933</v>
      </c>
      <c r="B1" s="1015"/>
      <c r="C1" s="1015"/>
      <c r="D1" s="1015"/>
      <c r="E1" s="1015"/>
      <c r="F1" s="1015"/>
      <c r="G1" s="1015"/>
      <c r="H1" s="1015"/>
      <c r="I1" s="1015"/>
      <c r="J1" s="1015"/>
      <c r="K1" s="853" t="s">
        <v>914</v>
      </c>
    </row>
    <row r="2" spans="1:11" s="162" customFormat="1" ht="40.5" customHeight="1">
      <c r="A2" s="1002"/>
      <c r="B2" s="1002"/>
      <c r="C2" s="562" t="s">
        <v>322</v>
      </c>
      <c r="D2" s="562" t="s">
        <v>323</v>
      </c>
      <c r="E2" s="562" t="s">
        <v>324</v>
      </c>
      <c r="F2" s="562" t="s">
        <v>325</v>
      </c>
      <c r="G2" s="562" t="s">
        <v>326</v>
      </c>
      <c r="H2" s="562" t="s">
        <v>327</v>
      </c>
      <c r="I2" s="562" t="s">
        <v>328</v>
      </c>
      <c r="J2" s="562" t="s">
        <v>329</v>
      </c>
    </row>
    <row r="3" spans="1:11" s="583" customFormat="1" ht="18" customHeight="1">
      <c r="A3" s="962" t="s">
        <v>819</v>
      </c>
      <c r="B3" s="151" t="s">
        <v>330</v>
      </c>
      <c r="C3" s="7">
        <f t="shared" ref="C3:C18" si="0">SUM(D3:J3)</f>
        <v>189354</v>
      </c>
      <c r="D3" s="7">
        <v>168144</v>
      </c>
      <c r="E3" s="7">
        <v>51</v>
      </c>
      <c r="F3" s="7">
        <v>6240</v>
      </c>
      <c r="G3" s="7">
        <v>633</v>
      </c>
      <c r="H3" s="7">
        <v>14093</v>
      </c>
      <c r="I3" s="7">
        <v>1</v>
      </c>
      <c r="J3" s="7">
        <v>192</v>
      </c>
    </row>
    <row r="4" spans="1:11" s="583" customFormat="1" ht="18" customHeight="1">
      <c r="A4" s="962"/>
      <c r="B4" s="151" t="s">
        <v>1</v>
      </c>
      <c r="C4" s="8">
        <f t="shared" si="0"/>
        <v>100</v>
      </c>
      <c r="D4" s="8">
        <f>IFERROR(D3/$C3*100,"-")</f>
        <v>88.798757882062176</v>
      </c>
      <c r="E4" s="8">
        <f t="shared" ref="E4:J4" si="1">IFERROR(E3/$C3*100,"-")</f>
        <v>2.6933679774390821E-2</v>
      </c>
      <c r="F4" s="8">
        <f t="shared" si="1"/>
        <v>3.2954149371019361</v>
      </c>
      <c r="G4" s="8">
        <f t="shared" si="1"/>
        <v>0.3342944960233214</v>
      </c>
      <c r="H4" s="8">
        <f t="shared" si="1"/>
        <v>7.4426735109899971</v>
      </c>
      <c r="I4" s="8">
        <f t="shared" si="1"/>
        <v>5.2811136812531024E-4</v>
      </c>
      <c r="J4" s="8">
        <f t="shared" si="1"/>
        <v>0.10139738268005957</v>
      </c>
    </row>
    <row r="5" spans="1:11" s="583" customFormat="1" ht="18" customHeight="1">
      <c r="A5" s="962" t="s">
        <v>219</v>
      </c>
      <c r="B5" s="151" t="s">
        <v>330</v>
      </c>
      <c r="C5" s="7">
        <f t="shared" si="0"/>
        <v>209437</v>
      </c>
      <c r="D5" s="7">
        <v>187671</v>
      </c>
      <c r="E5" s="7">
        <v>84</v>
      </c>
      <c r="F5" s="7">
        <v>6099</v>
      </c>
      <c r="G5" s="7">
        <v>644</v>
      </c>
      <c r="H5" s="7">
        <v>14728</v>
      </c>
      <c r="I5" s="7" t="s">
        <v>227</v>
      </c>
      <c r="J5" s="7">
        <v>211</v>
      </c>
    </row>
    <row r="6" spans="1:11" s="583" customFormat="1" ht="18" customHeight="1">
      <c r="A6" s="962"/>
      <c r="B6" s="151" t="s">
        <v>1</v>
      </c>
      <c r="C6" s="8">
        <f t="shared" si="0"/>
        <v>100.00000000000001</v>
      </c>
      <c r="D6" s="8">
        <f>IFERROR(D5/$C5*100,"-")</f>
        <v>89.607375965087357</v>
      </c>
      <c r="E6" s="8">
        <f t="shared" ref="E6:J6" si="2">IFERROR(E5/$C5*100,"-")</f>
        <v>4.0107526368311233E-2</v>
      </c>
      <c r="F6" s="8">
        <f t="shared" si="2"/>
        <v>2.9120928966705981</v>
      </c>
      <c r="G6" s="8">
        <f t="shared" si="2"/>
        <v>0.30749103549038614</v>
      </c>
      <c r="H6" s="8">
        <f t="shared" si="2"/>
        <v>7.0321862899105696</v>
      </c>
      <c r="I6" s="8" t="str">
        <f t="shared" si="2"/>
        <v>-</v>
      </c>
      <c r="J6" s="8">
        <f t="shared" si="2"/>
        <v>0.1007462864727818</v>
      </c>
    </row>
    <row r="7" spans="1:11" s="583" customFormat="1" ht="18" customHeight="1">
      <c r="A7" s="962" t="s">
        <v>220</v>
      </c>
      <c r="B7" s="151" t="s">
        <v>330</v>
      </c>
      <c r="C7" s="7">
        <f t="shared" si="0"/>
        <v>207103</v>
      </c>
      <c r="D7" s="7">
        <v>184598</v>
      </c>
      <c r="E7" s="7">
        <v>101</v>
      </c>
      <c r="F7" s="7">
        <v>6230</v>
      </c>
      <c r="G7" s="7">
        <v>657</v>
      </c>
      <c r="H7" s="7">
        <v>15293</v>
      </c>
      <c r="I7" s="7" t="s">
        <v>227</v>
      </c>
      <c r="J7" s="7">
        <v>224</v>
      </c>
    </row>
    <row r="8" spans="1:11" s="583" customFormat="1" ht="18" customHeight="1">
      <c r="A8" s="962"/>
      <c r="B8" s="151" t="s">
        <v>1</v>
      </c>
      <c r="C8" s="8">
        <f t="shared" si="0"/>
        <v>100.00000000000001</v>
      </c>
      <c r="D8" s="8">
        <f>IFERROR(D7/$C7*100,"-")</f>
        <v>89.133426362727732</v>
      </c>
      <c r="E8" s="8">
        <f t="shared" ref="E8:J8" si="3">IFERROR(E7/$C7*100,"-")</f>
        <v>4.8768004326349687E-2</v>
      </c>
      <c r="F8" s="8">
        <f t="shared" si="3"/>
        <v>3.0081650193382039</v>
      </c>
      <c r="G8" s="8">
        <f t="shared" si="3"/>
        <v>0.3172334538852648</v>
      </c>
      <c r="H8" s="8">
        <f t="shared" si="3"/>
        <v>7.384248417454117</v>
      </c>
      <c r="I8" s="8" t="str">
        <f t="shared" si="3"/>
        <v>-</v>
      </c>
      <c r="J8" s="8">
        <f t="shared" si="3"/>
        <v>0.10815874226833991</v>
      </c>
    </row>
    <row r="9" spans="1:11" s="583" customFormat="1" ht="18" customHeight="1">
      <c r="A9" s="962" t="s">
        <v>221</v>
      </c>
      <c r="B9" s="151" t="s">
        <v>330</v>
      </c>
      <c r="C9" s="7">
        <f t="shared" si="0"/>
        <v>201788</v>
      </c>
      <c r="D9" s="7">
        <v>180021</v>
      </c>
      <c r="E9" s="7">
        <v>93</v>
      </c>
      <c r="F9" s="7">
        <v>5858</v>
      </c>
      <c r="G9" s="7">
        <v>600</v>
      </c>
      <c r="H9" s="7">
        <v>15003</v>
      </c>
      <c r="I9" s="7">
        <v>1</v>
      </c>
      <c r="J9" s="7">
        <v>212</v>
      </c>
    </row>
    <row r="10" spans="1:11" s="583" customFormat="1" ht="18" customHeight="1">
      <c r="A10" s="962"/>
      <c r="B10" s="151" t="s">
        <v>1</v>
      </c>
      <c r="C10" s="8">
        <f t="shared" si="0"/>
        <v>100.00000000000001</v>
      </c>
      <c r="D10" s="8">
        <f>IFERROR(D9/$C9*100,"-")</f>
        <v>89.21293634903958</v>
      </c>
      <c r="E10" s="8">
        <f t="shared" ref="E10:J10" si="4">IFERROR(E9/$C9*100,"-")</f>
        <v>4.608797351676016E-2</v>
      </c>
      <c r="F10" s="8">
        <f t="shared" si="4"/>
        <v>2.903046761948183</v>
      </c>
      <c r="G10" s="8">
        <f t="shared" si="4"/>
        <v>0.2973417646242591</v>
      </c>
      <c r="H10" s="8">
        <f t="shared" si="4"/>
        <v>7.4350308244295986</v>
      </c>
      <c r="I10" s="8">
        <f t="shared" si="4"/>
        <v>4.9556960770709858E-4</v>
      </c>
      <c r="J10" s="8">
        <f t="shared" si="4"/>
        <v>0.10506075683390488</v>
      </c>
    </row>
    <row r="11" spans="1:11" s="583" customFormat="1" ht="18" customHeight="1">
      <c r="A11" s="962" t="s">
        <v>117</v>
      </c>
      <c r="B11" s="151" t="s">
        <v>330</v>
      </c>
      <c r="C11" s="7">
        <f t="shared" si="0"/>
        <v>214267</v>
      </c>
      <c r="D11" s="7">
        <v>190569</v>
      </c>
      <c r="E11" s="7">
        <v>88</v>
      </c>
      <c r="F11" s="7">
        <v>6182</v>
      </c>
      <c r="G11" s="7">
        <v>650</v>
      </c>
      <c r="H11" s="7">
        <v>16530</v>
      </c>
      <c r="I11" s="7">
        <v>1</v>
      </c>
      <c r="J11" s="7">
        <v>247</v>
      </c>
    </row>
    <row r="12" spans="1:11" s="583" customFormat="1" ht="18" customHeight="1">
      <c r="A12" s="962"/>
      <c r="B12" s="151" t="s">
        <v>1</v>
      </c>
      <c r="C12" s="8">
        <f t="shared" si="0"/>
        <v>99.999999999999986</v>
      </c>
      <c r="D12" s="8">
        <f>IFERROR(D11/$C11*100,"-")</f>
        <v>88.93996742382167</v>
      </c>
      <c r="E12" s="8">
        <f t="shared" ref="E12:J12" si="5">IFERROR(E11/$C11*100,"-")</f>
        <v>4.1070253468802942E-2</v>
      </c>
      <c r="F12" s="8">
        <f t="shared" si="5"/>
        <v>2.8851853061834065</v>
      </c>
      <c r="G12" s="8">
        <f t="shared" si="5"/>
        <v>0.30335982675820355</v>
      </c>
      <c r="H12" s="8">
        <f t="shared" si="5"/>
        <v>7.7146737481740075</v>
      </c>
      <c r="I12" s="8">
        <f t="shared" si="5"/>
        <v>4.6670742578185158E-4</v>
      </c>
      <c r="J12" s="8">
        <f t="shared" si="5"/>
        <v>0.11527673416811735</v>
      </c>
    </row>
    <row r="13" spans="1:11" s="583" customFormat="1" ht="18" customHeight="1">
      <c r="A13" s="962" t="s">
        <v>38</v>
      </c>
      <c r="B13" s="151" t="s">
        <v>330</v>
      </c>
      <c r="C13" s="7">
        <f t="shared" si="0"/>
        <v>216430</v>
      </c>
      <c r="D13" s="7">
        <v>191776</v>
      </c>
      <c r="E13" s="7">
        <v>120</v>
      </c>
      <c r="F13" s="7">
        <v>6331</v>
      </c>
      <c r="G13" s="7">
        <v>673</v>
      </c>
      <c r="H13" s="7">
        <v>17159</v>
      </c>
      <c r="I13" s="7">
        <v>1</v>
      </c>
      <c r="J13" s="7">
        <v>370</v>
      </c>
    </row>
    <row r="14" spans="1:11" s="583" customFormat="1" ht="18" customHeight="1">
      <c r="A14" s="962"/>
      <c r="B14" s="151" t="s">
        <v>1</v>
      </c>
      <c r="C14" s="8">
        <f t="shared" si="0"/>
        <v>99.999999999999986</v>
      </c>
      <c r="D14" s="8">
        <f>IFERROR(D13/$C13*100,"-")</f>
        <v>88.608788060804883</v>
      </c>
      <c r="E14" s="8">
        <f t="shared" ref="E14:J14" si="6">IFERROR(E13/$C13*100,"-")</f>
        <v>5.5445178579679337E-2</v>
      </c>
      <c r="F14" s="8">
        <f t="shared" si="6"/>
        <v>2.9251952132329158</v>
      </c>
      <c r="G14" s="8">
        <f t="shared" si="6"/>
        <v>0.31095504320103495</v>
      </c>
      <c r="H14" s="8">
        <f t="shared" si="6"/>
        <v>7.9281984937393153</v>
      </c>
      <c r="I14" s="8">
        <f t="shared" si="6"/>
        <v>4.6204315483066118E-4</v>
      </c>
      <c r="J14" s="8">
        <f t="shared" si="6"/>
        <v>0.17095596728734463</v>
      </c>
    </row>
    <row r="15" spans="1:11" s="583" customFormat="1" ht="18" customHeight="1">
      <c r="A15" s="962" t="s">
        <v>39</v>
      </c>
      <c r="B15" s="151" t="s">
        <v>330</v>
      </c>
      <c r="C15" s="7">
        <f t="shared" si="0"/>
        <v>207675</v>
      </c>
      <c r="D15" s="7">
        <v>182478</v>
      </c>
      <c r="E15" s="7">
        <v>144</v>
      </c>
      <c r="F15" s="7">
        <v>6452</v>
      </c>
      <c r="G15" s="7">
        <v>660</v>
      </c>
      <c r="H15" s="7">
        <v>17693</v>
      </c>
      <c r="I15" s="7">
        <v>1</v>
      </c>
      <c r="J15" s="7">
        <v>247</v>
      </c>
    </row>
    <row r="16" spans="1:11" s="583" customFormat="1" ht="18" customHeight="1">
      <c r="A16" s="962"/>
      <c r="B16" s="151" t="s">
        <v>1</v>
      </c>
      <c r="C16" s="8">
        <f t="shared" si="0"/>
        <v>100</v>
      </c>
      <c r="D16" s="8">
        <f>IFERROR(D15/$C15*100,"-")</f>
        <v>87.867100036114124</v>
      </c>
      <c r="E16" s="8">
        <f t="shared" ref="E16:J16" si="7">IFERROR(E15/$C15*100,"-")</f>
        <v>6.9339111592632716E-2</v>
      </c>
      <c r="F16" s="8">
        <f t="shared" si="7"/>
        <v>3.1067774166365716</v>
      </c>
      <c r="G16" s="8">
        <f t="shared" si="7"/>
        <v>0.31780426146623331</v>
      </c>
      <c r="H16" s="8">
        <f t="shared" si="7"/>
        <v>8.5195618153364627</v>
      </c>
      <c r="I16" s="8">
        <f t="shared" si="7"/>
        <v>4.8152160828217165E-4</v>
      </c>
      <c r="J16" s="8">
        <f t="shared" si="7"/>
        <v>0.11893583724569641</v>
      </c>
    </row>
    <row r="17" spans="1:11" s="583" customFormat="1" ht="18" customHeight="1">
      <c r="A17" s="962" t="s">
        <v>40</v>
      </c>
      <c r="B17" s="151" t="s">
        <v>330</v>
      </c>
      <c r="C17" s="7">
        <f t="shared" si="0"/>
        <v>204856</v>
      </c>
      <c r="D17" s="7">
        <v>177330</v>
      </c>
      <c r="E17" s="7">
        <v>175</v>
      </c>
      <c r="F17" s="7">
        <v>6628</v>
      </c>
      <c r="G17" s="7">
        <v>895</v>
      </c>
      <c r="H17" s="7">
        <v>19611</v>
      </c>
      <c r="I17" s="7" t="s">
        <v>227</v>
      </c>
      <c r="J17" s="7">
        <v>217</v>
      </c>
    </row>
    <row r="18" spans="1:11" s="583" customFormat="1" ht="18" customHeight="1">
      <c r="A18" s="962"/>
      <c r="B18" s="151" t="s">
        <v>1</v>
      </c>
      <c r="C18" s="8">
        <f t="shared" si="0"/>
        <v>100.00000000000001</v>
      </c>
      <c r="D18" s="8">
        <f>IFERROR(D17/$C17*100,"-")</f>
        <v>86.563244425352451</v>
      </c>
      <c r="E18" s="8">
        <f t="shared" ref="E18:J18" si="8">IFERROR(E17/$C17*100,"-")</f>
        <v>8.542586011637443E-2</v>
      </c>
      <c r="F18" s="8">
        <f t="shared" si="8"/>
        <v>3.2354434334361701</v>
      </c>
      <c r="G18" s="8">
        <f t="shared" si="8"/>
        <v>0.43689225602374354</v>
      </c>
      <c r="H18" s="8">
        <f t="shared" si="8"/>
        <v>9.5730659585269642</v>
      </c>
      <c r="I18" s="8" t="str">
        <f t="shared" si="8"/>
        <v>-</v>
      </c>
      <c r="J18" s="8">
        <f t="shared" si="8"/>
        <v>0.1059280665443043</v>
      </c>
    </row>
    <row r="19" spans="1:11" s="583" customFormat="1" ht="18" customHeight="1">
      <c r="A19" s="962" t="s">
        <v>41</v>
      </c>
      <c r="B19" s="151" t="s">
        <v>330</v>
      </c>
      <c r="C19" s="7">
        <f>SUM(D19:J19)</f>
        <v>169298</v>
      </c>
      <c r="D19" s="7">
        <v>138694</v>
      </c>
      <c r="E19" s="7">
        <v>458</v>
      </c>
      <c r="F19" s="7">
        <v>5401</v>
      </c>
      <c r="G19" s="7">
        <v>455</v>
      </c>
      <c r="H19" s="7">
        <v>24086</v>
      </c>
      <c r="I19" s="7">
        <v>3</v>
      </c>
      <c r="J19" s="7">
        <v>201</v>
      </c>
    </row>
    <row r="20" spans="1:11" s="583" customFormat="1" ht="18" customHeight="1">
      <c r="A20" s="962"/>
      <c r="B20" s="151" t="s">
        <v>1</v>
      </c>
      <c r="C20" s="8">
        <f>SUM(D20:J20)</f>
        <v>99.999999999999986</v>
      </c>
      <c r="D20" s="8">
        <f>IFERROR(D19/$C19*100,"-")</f>
        <v>81.922999681035805</v>
      </c>
      <c r="E20" s="8">
        <f t="shared" ref="E20:J20" si="9">IFERROR(E19/$C19*100,"-")</f>
        <v>0.27052888988647239</v>
      </c>
      <c r="F20" s="8">
        <f t="shared" si="9"/>
        <v>3.1902326075913479</v>
      </c>
      <c r="G20" s="8">
        <f t="shared" si="9"/>
        <v>0.26875686659027281</v>
      </c>
      <c r="H20" s="8">
        <f t="shared" si="9"/>
        <v>14.226984370754527</v>
      </c>
      <c r="I20" s="8">
        <f t="shared" si="9"/>
        <v>1.7720232961996006E-3</v>
      </c>
      <c r="J20" s="8">
        <f t="shared" si="9"/>
        <v>0.11872556084537324</v>
      </c>
    </row>
    <row r="21" spans="1:11" s="583" customFormat="1" ht="18" customHeight="1">
      <c r="A21" s="962" t="s">
        <v>17</v>
      </c>
      <c r="B21" s="151" t="s">
        <v>330</v>
      </c>
      <c r="C21" s="7">
        <f>SUM(D21:J21)</f>
        <v>183516</v>
      </c>
      <c r="D21" s="7">
        <v>156351</v>
      </c>
      <c r="E21" s="7">
        <v>451</v>
      </c>
      <c r="F21" s="7">
        <v>5773</v>
      </c>
      <c r="G21" s="7">
        <v>482</v>
      </c>
      <c r="H21" s="7">
        <v>20189</v>
      </c>
      <c r="I21" s="7">
        <v>0</v>
      </c>
      <c r="J21" s="7">
        <v>270</v>
      </c>
    </row>
    <row r="22" spans="1:11" s="583" customFormat="1" ht="18" customHeight="1">
      <c r="A22" s="1017"/>
      <c r="B22" s="191" t="s">
        <v>1</v>
      </c>
      <c r="C22" s="14">
        <f>SUM(D22:J22)</f>
        <v>99.999999999999986</v>
      </c>
      <c r="D22" s="14">
        <f>IFERROR(D21/$C21*100,"-")</f>
        <v>85.197475969397757</v>
      </c>
      <c r="E22" s="14">
        <f t="shared" ref="E22:J22" si="10">IFERROR(E21/$C21*100,"-")</f>
        <v>0.24575513851653263</v>
      </c>
      <c r="F22" s="14">
        <f t="shared" si="10"/>
        <v>3.1457747553346849</v>
      </c>
      <c r="G22" s="14">
        <f t="shared" si="10"/>
        <v>0.26264739859194841</v>
      </c>
      <c r="H22" s="14">
        <f t="shared" si="10"/>
        <v>11.001220602018352</v>
      </c>
      <c r="I22" s="13">
        <v>0</v>
      </c>
      <c r="J22" s="14">
        <f t="shared" si="10"/>
        <v>0.14712613614071798</v>
      </c>
      <c r="K22" s="584"/>
    </row>
    <row r="23" spans="1:11" ht="12.95" customHeight="1">
      <c r="A23" s="192" t="s">
        <v>11</v>
      </c>
      <c r="B23" s="193"/>
      <c r="C23" s="16"/>
      <c r="D23" s="16"/>
      <c r="E23" s="16"/>
      <c r="F23" s="16"/>
      <c r="G23" s="16"/>
      <c r="H23" s="16"/>
      <c r="I23" s="16"/>
      <c r="J23" s="16"/>
    </row>
    <row r="24" spans="1:11" ht="29.1" customHeight="1">
      <c r="A24" s="1016" t="s">
        <v>331</v>
      </c>
      <c r="B24" s="1016"/>
      <c r="C24" s="1016"/>
      <c r="D24" s="1016"/>
      <c r="E24" s="1016"/>
      <c r="F24" s="194"/>
      <c r="G24" s="194"/>
      <c r="H24" s="194"/>
      <c r="I24" s="194"/>
      <c r="J24" s="194"/>
    </row>
    <row r="25" spans="1:11">
      <c r="A25" s="195"/>
      <c r="B25" s="151"/>
    </row>
    <row r="26" spans="1:11">
      <c r="A26" s="195"/>
      <c r="B26" s="151"/>
    </row>
    <row r="28" spans="1:11">
      <c r="E28" s="195"/>
    </row>
  </sheetData>
  <mergeCells count="13">
    <mergeCell ref="A24:E24"/>
    <mergeCell ref="A11:A12"/>
    <mergeCell ref="A13:A14"/>
    <mergeCell ref="A15:A16"/>
    <mergeCell ref="A17:A18"/>
    <mergeCell ref="A19:A20"/>
    <mergeCell ref="A21:A22"/>
    <mergeCell ref="A9:A10"/>
    <mergeCell ref="A1:J1"/>
    <mergeCell ref="A2:B2"/>
    <mergeCell ref="A3:A4"/>
    <mergeCell ref="A5:A6"/>
    <mergeCell ref="A7:A8"/>
  </mergeCells>
  <phoneticPr fontId="2" type="noConversion"/>
  <hyperlinks>
    <hyperlink ref="K1" location="本篇表次!A1" display="回本篇表次"/>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19"/>
  <sheetViews>
    <sheetView showGridLines="0" workbookViewId="0">
      <selection activeCell="M1" sqref="M1"/>
    </sheetView>
  </sheetViews>
  <sheetFormatPr defaultColWidth="13.625" defaultRowHeight="16.5"/>
  <cols>
    <col min="1" max="1" width="11.125" style="232" customWidth="1"/>
    <col min="2" max="2" width="13.625" style="232" customWidth="1"/>
    <col min="3" max="3" width="6.625" style="232" customWidth="1"/>
    <col min="4" max="5" width="13.625" style="232" customWidth="1"/>
    <col min="6" max="6" width="10.625" style="232" customWidth="1"/>
    <col min="7" max="7" width="6.625" style="232" customWidth="1"/>
    <col min="8" max="8" width="10.625" style="232" customWidth="1"/>
    <col min="9" max="11" width="9.625" style="232" customWidth="1"/>
    <col min="12" max="12" width="15.625" style="232" customWidth="1"/>
    <col min="13" max="13" width="12.625" bestFit="1" customWidth="1"/>
  </cols>
  <sheetData>
    <row r="1" spans="1:13" s="232" customFormat="1" ht="27.2" customHeight="1">
      <c r="A1" s="1020" t="s">
        <v>934</v>
      </c>
      <c r="B1" s="1021"/>
      <c r="C1" s="1021"/>
      <c r="D1" s="1021"/>
      <c r="E1" s="1021"/>
      <c r="F1" s="1021"/>
      <c r="G1" s="1021"/>
      <c r="H1" s="1021"/>
      <c r="I1" s="1021"/>
      <c r="J1" s="1021"/>
      <c r="K1" s="1021"/>
      <c r="L1" s="1021"/>
      <c r="M1" s="853" t="s">
        <v>914</v>
      </c>
    </row>
    <row r="2" spans="1:13" s="232" customFormat="1" ht="15.75">
      <c r="A2" s="196" t="s">
        <v>345</v>
      </c>
      <c r="B2" s="197"/>
      <c r="C2" s="197"/>
      <c r="D2" s="197"/>
      <c r="E2" s="197"/>
      <c r="F2" s="197"/>
      <c r="G2" s="197"/>
      <c r="H2" s="197"/>
      <c r="I2" s="197"/>
      <c r="J2" s="197"/>
      <c r="K2" s="1022" t="s">
        <v>332</v>
      </c>
      <c r="L2" s="1022"/>
    </row>
    <row r="3" spans="1:13" s="232" customFormat="1" ht="29.25" customHeight="1">
      <c r="A3" s="1023"/>
      <c r="B3" s="1025" t="s">
        <v>333</v>
      </c>
      <c r="C3" s="1025"/>
      <c r="D3" s="1025"/>
      <c r="E3" s="1025"/>
      <c r="F3" s="1026" t="s">
        <v>334</v>
      </c>
      <c r="G3" s="1025"/>
      <c r="H3" s="1025"/>
      <c r="I3" s="1025"/>
      <c r="J3" s="1025"/>
      <c r="K3" s="1025"/>
      <c r="L3" s="1027" t="s">
        <v>335</v>
      </c>
    </row>
    <row r="4" spans="1:13" s="232" customFormat="1" ht="9.1999999999999993" customHeight="1">
      <c r="A4" s="1024"/>
      <c r="B4" s="1029" t="s">
        <v>336</v>
      </c>
      <c r="C4" s="1023" t="s">
        <v>337</v>
      </c>
      <c r="D4" s="1033" t="s">
        <v>338</v>
      </c>
      <c r="E4" s="1036" t="s">
        <v>123</v>
      </c>
      <c r="F4" s="1037" t="s">
        <v>19</v>
      </c>
      <c r="G4" s="1023" t="s">
        <v>337</v>
      </c>
      <c r="H4" s="1038" t="s">
        <v>339</v>
      </c>
      <c r="I4" s="1038"/>
      <c r="J4" s="1038" t="s">
        <v>340</v>
      </c>
      <c r="K4" s="1038"/>
      <c r="L4" s="1028"/>
    </row>
    <row r="5" spans="1:13" s="232" customFormat="1" ht="24.95" customHeight="1">
      <c r="A5" s="1024"/>
      <c r="B5" s="1030"/>
      <c r="C5" s="1024"/>
      <c r="D5" s="1034"/>
      <c r="E5" s="1034"/>
      <c r="F5" s="1030"/>
      <c r="G5" s="1024"/>
      <c r="H5" s="1038"/>
      <c r="I5" s="1038"/>
      <c r="J5" s="1038"/>
      <c r="K5" s="1038"/>
      <c r="L5" s="1028"/>
    </row>
    <row r="6" spans="1:13" s="232" customFormat="1" ht="24.95" customHeight="1">
      <c r="A6" s="1024"/>
      <c r="B6" s="1031"/>
      <c r="C6" s="1032"/>
      <c r="D6" s="1035"/>
      <c r="E6" s="1035"/>
      <c r="F6" s="1031"/>
      <c r="G6" s="1032"/>
      <c r="H6" s="585" t="s">
        <v>341</v>
      </c>
      <c r="I6" s="585" t="s">
        <v>342</v>
      </c>
      <c r="J6" s="585" t="s">
        <v>341</v>
      </c>
      <c r="K6" s="585" t="s">
        <v>342</v>
      </c>
      <c r="L6" s="200" t="s">
        <v>343</v>
      </c>
    </row>
    <row r="7" spans="1:13" s="251" customFormat="1" ht="29.1" customHeight="1">
      <c r="A7" s="23" t="s">
        <v>26</v>
      </c>
      <c r="B7" s="201">
        <f t="shared" ref="B7:B14" si="0">SUM(D7:E7)</f>
        <v>23344670</v>
      </c>
      <c r="C7" s="201">
        <f t="shared" ref="C7:C15" si="1">B7/B$7*100</f>
        <v>100</v>
      </c>
      <c r="D7" s="201">
        <v>11678997</v>
      </c>
      <c r="E7" s="201">
        <v>11665673</v>
      </c>
      <c r="F7" s="202">
        <f t="shared" ref="F7:F16" si="2">SUM(H7,J7)</f>
        <v>168262</v>
      </c>
      <c r="G7" s="201">
        <f t="shared" ref="G7:G16" si="3">F7/F$7*100</f>
        <v>100</v>
      </c>
      <c r="H7" s="202">
        <v>143592</v>
      </c>
      <c r="I7" s="203">
        <f t="shared" ref="I7:I13" si="4">H7/F7*100</f>
        <v>85.338341396155997</v>
      </c>
      <c r="J7" s="202">
        <v>24670</v>
      </c>
      <c r="K7" s="203">
        <f t="shared" ref="K7:K13" si="5">J7/F7*100</f>
        <v>14.661658603844005</v>
      </c>
      <c r="L7" s="204">
        <f t="shared" ref="L7:L13" si="6">(H7+J7)/B7*100000</f>
        <v>720.77266459538725</v>
      </c>
    </row>
    <row r="8" spans="1:13" s="251" customFormat="1" ht="29.1" customHeight="1">
      <c r="A8" s="23" t="s">
        <v>27</v>
      </c>
      <c r="B8" s="201">
        <f t="shared" si="0"/>
        <v>23403635</v>
      </c>
      <c r="C8" s="201">
        <f t="shared" si="1"/>
        <v>100.2525844229111</v>
      </c>
      <c r="D8" s="201">
        <v>11691323</v>
      </c>
      <c r="E8" s="201">
        <v>11712312</v>
      </c>
      <c r="F8" s="202">
        <f t="shared" si="2"/>
        <v>188206</v>
      </c>
      <c r="G8" s="201">
        <f t="shared" si="3"/>
        <v>111.85294362363456</v>
      </c>
      <c r="H8" s="202">
        <v>162924</v>
      </c>
      <c r="I8" s="203">
        <f t="shared" si="4"/>
        <v>86.566846965559023</v>
      </c>
      <c r="J8" s="202">
        <v>25282</v>
      </c>
      <c r="K8" s="203">
        <f t="shared" si="5"/>
        <v>13.433153034440984</v>
      </c>
      <c r="L8" s="204">
        <f t="shared" si="6"/>
        <v>804.17422336316565</v>
      </c>
    </row>
    <row r="9" spans="1:13" s="251" customFormat="1" ht="29.1" customHeight="1">
      <c r="A9" s="23" t="s">
        <v>28</v>
      </c>
      <c r="B9" s="201">
        <f t="shared" si="0"/>
        <v>23462914</v>
      </c>
      <c r="C9" s="201">
        <f t="shared" si="1"/>
        <v>100.50651390660053</v>
      </c>
      <c r="D9" s="201">
        <v>11705009</v>
      </c>
      <c r="E9" s="201">
        <v>11757905</v>
      </c>
      <c r="F9" s="202">
        <f t="shared" si="2"/>
        <v>184702</v>
      </c>
      <c r="G9" s="201">
        <f t="shared" si="3"/>
        <v>109.77047699421141</v>
      </c>
      <c r="H9" s="202">
        <v>159591</v>
      </c>
      <c r="I9" s="203">
        <f t="shared" si="4"/>
        <v>86.404586848003817</v>
      </c>
      <c r="J9" s="202">
        <v>25111</v>
      </c>
      <c r="K9" s="203">
        <f t="shared" si="5"/>
        <v>13.595413151996189</v>
      </c>
      <c r="L9" s="204">
        <f t="shared" si="6"/>
        <v>787.2082725956376</v>
      </c>
    </row>
    <row r="10" spans="1:13" s="251" customFormat="1" ht="29.1" customHeight="1">
      <c r="A10" s="23" t="s">
        <v>29</v>
      </c>
      <c r="B10" s="201">
        <f t="shared" si="0"/>
        <v>23515945</v>
      </c>
      <c r="C10" s="201">
        <f t="shared" si="1"/>
        <v>100.73367925098107</v>
      </c>
      <c r="D10" s="201">
        <v>11715659</v>
      </c>
      <c r="E10" s="201">
        <v>11800286</v>
      </c>
      <c r="F10" s="202">
        <f t="shared" si="2"/>
        <v>180729</v>
      </c>
      <c r="G10" s="201">
        <f t="shared" si="3"/>
        <v>107.40927838727698</v>
      </c>
      <c r="H10" s="202">
        <v>156104</v>
      </c>
      <c r="I10" s="203">
        <f t="shared" si="4"/>
        <v>86.374627204267156</v>
      </c>
      <c r="J10" s="202">
        <v>24625</v>
      </c>
      <c r="K10" s="203">
        <f t="shared" si="5"/>
        <v>13.625372795732837</v>
      </c>
      <c r="L10" s="204">
        <f t="shared" si="6"/>
        <v>768.53811318235353</v>
      </c>
    </row>
    <row r="11" spans="1:13" s="251" customFormat="1" ht="29.1" customHeight="1">
      <c r="A11" s="23" t="s">
        <v>30</v>
      </c>
      <c r="B11" s="201">
        <f t="shared" si="0"/>
        <v>23555522</v>
      </c>
      <c r="C11" s="201">
        <f t="shared" si="1"/>
        <v>100.90321259628001</v>
      </c>
      <c r="D11" s="201">
        <v>11719425</v>
      </c>
      <c r="E11" s="201">
        <v>11836097</v>
      </c>
      <c r="F11" s="202">
        <f t="shared" si="2"/>
        <v>192152</v>
      </c>
      <c r="G11" s="201">
        <f t="shared" si="3"/>
        <v>114.19809582674638</v>
      </c>
      <c r="H11" s="202">
        <v>165598</v>
      </c>
      <c r="I11" s="203">
        <f t="shared" si="4"/>
        <v>86.180731920562891</v>
      </c>
      <c r="J11" s="202">
        <v>26554</v>
      </c>
      <c r="K11" s="203">
        <f t="shared" si="5"/>
        <v>13.819268079437114</v>
      </c>
      <c r="L11" s="204">
        <f t="shared" si="6"/>
        <v>815.74078468734433</v>
      </c>
    </row>
    <row r="12" spans="1:13" s="251" customFormat="1" ht="29.1" customHeight="1">
      <c r="A12" s="23" t="s">
        <v>31</v>
      </c>
      <c r="B12" s="201">
        <f t="shared" si="0"/>
        <v>23580080</v>
      </c>
      <c r="C12" s="201">
        <f t="shared" si="1"/>
        <v>101.008410056771</v>
      </c>
      <c r="D12" s="201">
        <v>11716247</v>
      </c>
      <c r="E12" s="201">
        <v>11863833</v>
      </c>
      <c r="F12" s="202">
        <f t="shared" si="2"/>
        <v>192229</v>
      </c>
      <c r="G12" s="201">
        <f t="shared" si="3"/>
        <v>114.24385779320345</v>
      </c>
      <c r="H12" s="202">
        <v>165516</v>
      </c>
      <c r="I12" s="203">
        <f t="shared" si="4"/>
        <v>86.103553574122529</v>
      </c>
      <c r="J12" s="202">
        <v>26713</v>
      </c>
      <c r="K12" s="203">
        <f t="shared" si="5"/>
        <v>13.896446425877468</v>
      </c>
      <c r="L12" s="204">
        <f t="shared" si="6"/>
        <v>815.2177600754535</v>
      </c>
    </row>
    <row r="13" spans="1:13" s="251" customFormat="1" ht="29.1" customHeight="1">
      <c r="A13" s="23" t="s">
        <v>32</v>
      </c>
      <c r="B13" s="201">
        <f t="shared" si="0"/>
        <v>23596027</v>
      </c>
      <c r="C13" s="201">
        <f t="shared" si="1"/>
        <v>101.07672115305122</v>
      </c>
      <c r="D13" s="201">
        <v>11709050</v>
      </c>
      <c r="E13" s="201">
        <v>11886977</v>
      </c>
      <c r="F13" s="202">
        <f t="shared" si="2"/>
        <v>182828</v>
      </c>
      <c r="G13" s="201">
        <f t="shared" si="3"/>
        <v>108.65673770667175</v>
      </c>
      <c r="H13" s="202">
        <v>156309</v>
      </c>
      <c r="I13" s="203">
        <f t="shared" si="4"/>
        <v>85.495110158181461</v>
      </c>
      <c r="J13" s="202">
        <v>26519</v>
      </c>
      <c r="K13" s="203">
        <f t="shared" si="5"/>
        <v>14.504889841818539</v>
      </c>
      <c r="L13" s="204">
        <f t="shared" si="6"/>
        <v>774.82535513287894</v>
      </c>
    </row>
    <row r="14" spans="1:13" s="251" customFormat="1" ht="29.1" customHeight="1">
      <c r="A14" s="23" t="s">
        <v>33</v>
      </c>
      <c r="B14" s="201">
        <f t="shared" si="0"/>
        <v>23582179</v>
      </c>
      <c r="C14" s="201">
        <f t="shared" si="1"/>
        <v>101.01740140254714</v>
      </c>
      <c r="D14" s="201">
        <v>11689476</v>
      </c>
      <c r="E14" s="201">
        <v>11892703</v>
      </c>
      <c r="F14" s="202">
        <f t="shared" si="2"/>
        <v>177559</v>
      </c>
      <c r="G14" s="201">
        <f t="shared" si="3"/>
        <v>105.52531171625203</v>
      </c>
      <c r="H14" s="202">
        <v>151474</v>
      </c>
      <c r="I14" s="203">
        <f>H14/F14*100</f>
        <v>85.309108521674489</v>
      </c>
      <c r="J14" s="202">
        <v>26085</v>
      </c>
      <c r="K14" s="203">
        <f>J14/F14*100</f>
        <v>14.690891478325515</v>
      </c>
      <c r="L14" s="204">
        <f>(H14+J14)/B14*100000</f>
        <v>752.93720737171918</v>
      </c>
    </row>
    <row r="15" spans="1:13" s="251" customFormat="1" ht="29.1" customHeight="1">
      <c r="A15" s="23" t="s">
        <v>34</v>
      </c>
      <c r="B15" s="201">
        <v>23468275</v>
      </c>
      <c r="C15" s="201">
        <f t="shared" si="1"/>
        <v>100.52947846339228</v>
      </c>
      <c r="D15" s="201">
        <v>11626231</v>
      </c>
      <c r="E15" s="201">
        <v>11842044</v>
      </c>
      <c r="F15" s="202">
        <f t="shared" si="2"/>
        <v>139141</v>
      </c>
      <c r="G15" s="201">
        <f t="shared" si="3"/>
        <v>82.693062010436108</v>
      </c>
      <c r="H15" s="202">
        <v>118047</v>
      </c>
      <c r="I15" s="203">
        <f>H15/F15*100</f>
        <v>84.839838724746841</v>
      </c>
      <c r="J15" s="202">
        <v>21094</v>
      </c>
      <c r="K15" s="203">
        <f>J15/F15*100</f>
        <v>15.160161275253161</v>
      </c>
      <c r="L15" s="204">
        <f>(H15+J15)/B15*100000</f>
        <v>592.88976288201843</v>
      </c>
      <c r="M15" s="588"/>
    </row>
    <row r="16" spans="1:13" s="251" customFormat="1" ht="28.5" customHeight="1">
      <c r="A16" s="27" t="s">
        <v>17</v>
      </c>
      <c r="B16" s="205">
        <v>23319977</v>
      </c>
      <c r="C16" s="205">
        <f>B16/B$7*100</f>
        <v>99.894224249046999</v>
      </c>
      <c r="D16" s="205">
        <v>11538916</v>
      </c>
      <c r="E16" s="205">
        <v>11781061</v>
      </c>
      <c r="F16" s="206">
        <f t="shared" si="2"/>
        <v>156823</v>
      </c>
      <c r="G16" s="205">
        <f t="shared" si="3"/>
        <v>93.201673580487579</v>
      </c>
      <c r="H16" s="206">
        <v>132858</v>
      </c>
      <c r="I16" s="207">
        <f>H16/F16*100</f>
        <v>84.718440534870524</v>
      </c>
      <c r="J16" s="206">
        <v>23965</v>
      </c>
      <c r="K16" s="207">
        <f>J16/F16*100</f>
        <v>15.281559465129476</v>
      </c>
      <c r="L16" s="208">
        <f>(H16+J16)/B16*100000</f>
        <v>672.48351059694448</v>
      </c>
      <c r="M16" s="588"/>
    </row>
    <row r="17" spans="1:12" s="589" customFormat="1" ht="45.2" customHeight="1">
      <c r="A17" s="1019" t="s">
        <v>344</v>
      </c>
      <c r="B17" s="1019"/>
      <c r="C17" s="1019"/>
      <c r="D17" s="1019"/>
      <c r="E17" s="1019"/>
      <c r="F17" s="1019"/>
      <c r="G17" s="1019"/>
      <c r="H17" s="1019"/>
      <c r="I17" s="1019"/>
      <c r="J17" s="1019"/>
      <c r="K17" s="1019"/>
      <c r="L17" s="1019"/>
    </row>
    <row r="18" spans="1:12">
      <c r="A18" s="1018"/>
      <c r="B18" s="1018"/>
      <c r="C18" s="1018"/>
      <c r="D18" s="1018"/>
      <c r="E18" s="1018"/>
      <c r="F18" s="1018"/>
      <c r="G18" s="586"/>
      <c r="H18" s="586"/>
      <c r="I18" s="587"/>
      <c r="J18" s="586"/>
      <c r="K18" s="586"/>
      <c r="L18" s="586"/>
    </row>
    <row r="19" spans="1:12">
      <c r="A19" s="1018"/>
      <c r="B19" s="1018"/>
      <c r="C19" s="1018"/>
      <c r="D19" s="1018"/>
      <c r="E19" s="1018"/>
      <c r="F19" s="1018"/>
      <c r="G19" s="237"/>
      <c r="H19" s="237"/>
      <c r="I19" s="237"/>
      <c r="J19" s="237"/>
      <c r="K19" s="237"/>
      <c r="L19" s="237"/>
    </row>
  </sheetData>
  <mergeCells count="16">
    <mergeCell ref="A18:F19"/>
    <mergeCell ref="A17:L17"/>
    <mergeCell ref="A1:L1"/>
    <mergeCell ref="K2:L2"/>
    <mergeCell ref="A3:A6"/>
    <mergeCell ref="B3:E3"/>
    <mergeCell ref="F3:K3"/>
    <mergeCell ref="L3:L5"/>
    <mergeCell ref="B4:B6"/>
    <mergeCell ref="C4:C6"/>
    <mergeCell ref="D4:D6"/>
    <mergeCell ref="E4:E6"/>
    <mergeCell ref="F4:F6"/>
    <mergeCell ref="G4:G6"/>
    <mergeCell ref="H4:I5"/>
    <mergeCell ref="J4:K5"/>
  </mergeCells>
  <phoneticPr fontId="2" type="noConversion"/>
  <hyperlinks>
    <hyperlink ref="M1" location="本篇表次!A1" display="回本篇表次"/>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V77"/>
  <sheetViews>
    <sheetView showGridLines="0" zoomScale="90" zoomScaleNormal="90" workbookViewId="0">
      <selection activeCell="V1" sqref="V1"/>
    </sheetView>
  </sheetViews>
  <sheetFormatPr defaultColWidth="10.5" defaultRowHeight="16.5"/>
  <cols>
    <col min="1" max="1" width="38.625" customWidth="1"/>
    <col min="2" max="21" width="10.625" customWidth="1"/>
    <col min="22" max="22" width="12.625" bestFit="1" customWidth="1"/>
  </cols>
  <sheetData>
    <row r="1" spans="1:22" ht="23.1" customHeight="1">
      <c r="A1" s="1040" t="s">
        <v>935</v>
      </c>
      <c r="B1" s="1040"/>
      <c r="C1" s="1040"/>
      <c r="D1" s="1040"/>
      <c r="E1" s="1040"/>
      <c r="F1" s="1040"/>
      <c r="G1" s="1040"/>
      <c r="H1" s="1040"/>
      <c r="I1" s="1040"/>
      <c r="J1" s="1040"/>
      <c r="K1" s="1040"/>
      <c r="L1" s="1040"/>
      <c r="M1" s="1040"/>
      <c r="N1" s="1040"/>
      <c r="O1" s="1040"/>
      <c r="P1" s="1040"/>
      <c r="Q1" s="1040"/>
      <c r="R1" s="1040"/>
      <c r="S1" s="1040"/>
      <c r="T1" s="1040"/>
      <c r="U1" s="1040"/>
      <c r="V1" s="853" t="s">
        <v>914</v>
      </c>
    </row>
    <row r="2" spans="1:22" ht="23.1" customHeight="1">
      <c r="A2" s="590"/>
      <c r="B2" s="1041" t="s">
        <v>110</v>
      </c>
      <c r="C2" s="1041"/>
      <c r="D2" s="1041"/>
      <c r="E2" s="1041"/>
      <c r="F2" s="1041"/>
      <c r="G2" s="1041"/>
      <c r="H2" s="1041"/>
      <c r="I2" s="1041"/>
      <c r="J2" s="1041"/>
      <c r="K2" s="1041"/>
      <c r="L2" s="1041"/>
      <c r="M2" s="1041"/>
      <c r="N2" s="1041"/>
      <c r="O2" s="1041"/>
      <c r="P2" s="1041"/>
      <c r="Q2" s="1041"/>
      <c r="R2" s="1041"/>
      <c r="S2" s="1041"/>
      <c r="T2" s="1041"/>
      <c r="U2" s="1041"/>
    </row>
    <row r="3" spans="1:22" ht="21" customHeight="1">
      <c r="A3" s="876"/>
      <c r="B3" s="891" t="s">
        <v>347</v>
      </c>
      <c r="C3" s="1042"/>
      <c r="D3" s="891" t="s">
        <v>348</v>
      </c>
      <c r="E3" s="1043"/>
      <c r="F3" s="891" t="s">
        <v>349</v>
      </c>
      <c r="G3" s="1043"/>
      <c r="H3" s="891" t="s">
        <v>350</v>
      </c>
      <c r="I3" s="1043"/>
      <c r="J3" s="891" t="s">
        <v>351</v>
      </c>
      <c r="K3" s="1043"/>
      <c r="L3" s="891" t="s">
        <v>311</v>
      </c>
      <c r="M3" s="1043"/>
      <c r="N3" s="891" t="s">
        <v>312</v>
      </c>
      <c r="O3" s="1043"/>
      <c r="P3" s="891" t="s">
        <v>265</v>
      </c>
      <c r="Q3" s="1043"/>
      <c r="R3" s="891" t="s">
        <v>266</v>
      </c>
      <c r="S3" s="891"/>
      <c r="T3" s="891" t="s">
        <v>17</v>
      </c>
      <c r="U3" s="891"/>
    </row>
    <row r="4" spans="1:22" ht="21" customHeight="1">
      <c r="A4" s="876"/>
      <c r="B4" s="591" t="s">
        <v>114</v>
      </c>
      <c r="C4" s="726" t="s">
        <v>71</v>
      </c>
      <c r="D4" s="591" t="s">
        <v>114</v>
      </c>
      <c r="E4" s="726" t="s">
        <v>71</v>
      </c>
      <c r="F4" s="591" t="s">
        <v>114</v>
      </c>
      <c r="G4" s="726" t="s">
        <v>71</v>
      </c>
      <c r="H4" s="591" t="s">
        <v>114</v>
      </c>
      <c r="I4" s="726" t="s">
        <v>71</v>
      </c>
      <c r="J4" s="591" t="s">
        <v>114</v>
      </c>
      <c r="K4" s="726" t="s">
        <v>71</v>
      </c>
      <c r="L4" s="591" t="s">
        <v>114</v>
      </c>
      <c r="M4" s="726" t="s">
        <v>71</v>
      </c>
      <c r="N4" s="591" t="s">
        <v>114</v>
      </c>
      <c r="O4" s="726" t="s">
        <v>71</v>
      </c>
      <c r="P4" s="591" t="s">
        <v>114</v>
      </c>
      <c r="Q4" s="726" t="s">
        <v>71</v>
      </c>
      <c r="R4" s="591" t="s">
        <v>114</v>
      </c>
      <c r="S4" s="726" t="s">
        <v>71</v>
      </c>
      <c r="T4" s="591" t="s">
        <v>114</v>
      </c>
      <c r="U4" s="726" t="s">
        <v>71</v>
      </c>
    </row>
    <row r="5" spans="1:22" ht="20.100000000000001" customHeight="1">
      <c r="A5" s="72" t="s">
        <v>346</v>
      </c>
      <c r="B5" s="209">
        <v>168265</v>
      </c>
      <c r="C5" s="210">
        <f>SUM(C6:C75)</f>
        <v>99.999999999999972</v>
      </c>
      <c r="D5" s="209">
        <v>188206</v>
      </c>
      <c r="E5" s="210">
        <f>SUM(E6:E75)</f>
        <v>100.00000000000003</v>
      </c>
      <c r="F5" s="209">
        <v>184702</v>
      </c>
      <c r="G5" s="210">
        <f>SUM(G6:G75)</f>
        <v>100</v>
      </c>
      <c r="H5" s="211">
        <v>180731</v>
      </c>
      <c r="I5" s="210">
        <f>SUM(I6:I75)</f>
        <v>99.999999999999986</v>
      </c>
      <c r="J5" s="211">
        <v>192154</v>
      </c>
      <c r="K5" s="210">
        <f>SUM(K6:K75)</f>
        <v>100</v>
      </c>
      <c r="L5" s="211">
        <v>192229</v>
      </c>
      <c r="M5" s="210">
        <f>SUM(M6:M75)</f>
        <v>99.999999999999929</v>
      </c>
      <c r="N5" s="211">
        <v>182828</v>
      </c>
      <c r="O5" s="210">
        <f>SUM(O6:O75)</f>
        <v>99.999999999999943</v>
      </c>
      <c r="P5" s="211">
        <v>177562</v>
      </c>
      <c r="Q5" s="210">
        <f>SUM(Q6:Q75)</f>
        <v>99.999999999999972</v>
      </c>
      <c r="R5" s="211">
        <v>139141</v>
      </c>
      <c r="S5" s="210">
        <f>SUM(S6:S75)</f>
        <v>99.999999999999986</v>
      </c>
      <c r="T5" s="211">
        <v>156823</v>
      </c>
      <c r="U5" s="210">
        <f>SUM(U6:U75)</f>
        <v>99.999999999999986</v>
      </c>
    </row>
    <row r="6" spans="1:22" ht="20.100000000000001" customHeight="1">
      <c r="A6" s="212" t="s">
        <v>372</v>
      </c>
      <c r="B6" s="209">
        <v>45123</v>
      </c>
      <c r="C6" s="210">
        <f t="shared" ref="C6:C37" si="0">IFERROR(B6/B$5*100,"-")</f>
        <v>26.816628532374526</v>
      </c>
      <c r="D6" s="209">
        <v>68147</v>
      </c>
      <c r="E6" s="210">
        <f t="shared" ref="E6:E37" si="1">IFERROR(D6/D$5*100,"-")</f>
        <v>36.208728733409131</v>
      </c>
      <c r="F6" s="209">
        <v>64978</v>
      </c>
      <c r="G6" s="210">
        <f t="shared" ref="G6:G37" si="2">IFERROR(F6/F$5*100,"-")</f>
        <v>35.179911424889823</v>
      </c>
      <c r="H6" s="211">
        <v>58518</v>
      </c>
      <c r="I6" s="210">
        <f t="shared" ref="I6:I37" si="3">IFERROR(H6/H$5*100,"-")</f>
        <v>32.378507284306515</v>
      </c>
      <c r="J6" s="211">
        <v>58430</v>
      </c>
      <c r="K6" s="210">
        <f t="shared" ref="K6:K37" si="4">IFERROR(J6/J$5*100,"-")</f>
        <v>30.407901995274621</v>
      </c>
      <c r="L6" s="211">
        <v>56242</v>
      </c>
      <c r="M6" s="210">
        <f t="shared" ref="M6:M37" si="5">IFERROR(L6/L$5*100,"-")</f>
        <v>29.257812296791847</v>
      </c>
      <c r="N6" s="211">
        <v>50039</v>
      </c>
      <c r="O6" s="210">
        <f t="shared" ref="O6:O37" si="6">IFERROR(N6/N$5*100,"-")</f>
        <v>27.369440129520644</v>
      </c>
      <c r="P6" s="211">
        <v>47868</v>
      </c>
      <c r="Q6" s="210">
        <f t="shared" ref="Q6:Q37" si="7">IFERROR(P6/P$5*100,"-")</f>
        <v>26.958470843986888</v>
      </c>
      <c r="R6" s="211">
        <v>36547</v>
      </c>
      <c r="S6" s="210">
        <f t="shared" ref="S6:S37" si="8">IFERROR(R6/R$5*100,"-")</f>
        <v>26.26616166334869</v>
      </c>
      <c r="T6" s="211">
        <v>36929</v>
      </c>
      <c r="U6" s="210">
        <f t="shared" ref="U6:U37" si="9">IFERROR(T6/T$5*100,"-")</f>
        <v>23.548204026195137</v>
      </c>
    </row>
    <row r="7" spans="1:22" ht="20.100000000000001" customHeight="1">
      <c r="A7" s="212" t="s">
        <v>50</v>
      </c>
      <c r="B7" s="209">
        <v>19462</v>
      </c>
      <c r="C7" s="210">
        <f t="shared" si="0"/>
        <v>11.566279380738715</v>
      </c>
      <c r="D7" s="209">
        <v>19930</v>
      </c>
      <c r="E7" s="210">
        <f t="shared" si="1"/>
        <v>10.589460484787946</v>
      </c>
      <c r="F7" s="209">
        <v>20213</v>
      </c>
      <c r="G7" s="210">
        <f t="shared" si="2"/>
        <v>10.943573973210901</v>
      </c>
      <c r="H7" s="211">
        <v>18900</v>
      </c>
      <c r="I7" s="210">
        <f t="shared" si="3"/>
        <v>10.457530805451196</v>
      </c>
      <c r="J7" s="211">
        <v>21764</v>
      </c>
      <c r="K7" s="210">
        <f t="shared" si="4"/>
        <v>11.326332004538028</v>
      </c>
      <c r="L7" s="211">
        <v>21724</v>
      </c>
      <c r="M7" s="210">
        <f t="shared" si="5"/>
        <v>11.30110441192536</v>
      </c>
      <c r="N7" s="211">
        <v>21409</v>
      </c>
      <c r="O7" s="210">
        <f t="shared" si="6"/>
        <v>11.709913142407071</v>
      </c>
      <c r="P7" s="211">
        <v>21853</v>
      </c>
      <c r="Q7" s="210">
        <f t="shared" si="7"/>
        <v>12.307250425203591</v>
      </c>
      <c r="R7" s="211">
        <v>20897</v>
      </c>
      <c r="S7" s="210">
        <f t="shared" si="8"/>
        <v>15.018578276712113</v>
      </c>
      <c r="T7" s="211">
        <v>23114</v>
      </c>
      <c r="U7" s="210">
        <f t="shared" si="9"/>
        <v>14.738909471187261</v>
      </c>
    </row>
    <row r="8" spans="1:22" ht="20.100000000000001" customHeight="1">
      <c r="A8" s="212" t="s">
        <v>45</v>
      </c>
      <c r="B8" s="209">
        <v>7993</v>
      </c>
      <c r="C8" s="210">
        <f t="shared" si="0"/>
        <v>4.7502451490208895</v>
      </c>
      <c r="D8" s="209">
        <v>7520</v>
      </c>
      <c r="E8" s="210">
        <f t="shared" si="1"/>
        <v>3.9956218186455268</v>
      </c>
      <c r="F8" s="209">
        <v>7712</v>
      </c>
      <c r="G8" s="210">
        <f t="shared" si="2"/>
        <v>4.1753743868501694</v>
      </c>
      <c r="H8" s="211">
        <v>8277</v>
      </c>
      <c r="I8" s="210">
        <f t="shared" si="3"/>
        <v>4.5797345225777537</v>
      </c>
      <c r="J8" s="211">
        <v>12313</v>
      </c>
      <c r="K8" s="210">
        <f t="shared" si="4"/>
        <v>6.4078811786379672</v>
      </c>
      <c r="L8" s="211">
        <v>14113</v>
      </c>
      <c r="M8" s="210">
        <f t="shared" si="5"/>
        <v>7.3417642499310727</v>
      </c>
      <c r="N8" s="211">
        <v>13426</v>
      </c>
      <c r="O8" s="210">
        <f t="shared" si="6"/>
        <v>7.3435141225632838</v>
      </c>
      <c r="P8" s="211">
        <v>15816</v>
      </c>
      <c r="Q8" s="210">
        <f t="shared" si="7"/>
        <v>8.907311249028508</v>
      </c>
      <c r="R8" s="211">
        <v>14073</v>
      </c>
      <c r="S8" s="210">
        <f t="shared" si="8"/>
        <v>10.114200702884125</v>
      </c>
      <c r="T8" s="211">
        <v>15216</v>
      </c>
      <c r="U8" s="210">
        <f t="shared" si="9"/>
        <v>9.702658411074907</v>
      </c>
    </row>
    <row r="9" spans="1:22" ht="20.100000000000001" customHeight="1">
      <c r="A9" s="212" t="s">
        <v>48</v>
      </c>
      <c r="B9" s="213">
        <v>8224</v>
      </c>
      <c r="C9" s="214">
        <f t="shared" si="0"/>
        <v>4.8875286007191034</v>
      </c>
      <c r="D9" s="213">
        <v>8500</v>
      </c>
      <c r="E9" s="214">
        <f t="shared" si="1"/>
        <v>4.5163278535222044</v>
      </c>
      <c r="F9" s="213">
        <v>8878</v>
      </c>
      <c r="G9" s="214">
        <f t="shared" si="2"/>
        <v>4.8066615412935425</v>
      </c>
      <c r="H9" s="215">
        <v>9545</v>
      </c>
      <c r="I9" s="214">
        <f t="shared" si="3"/>
        <v>5.2813297110069666</v>
      </c>
      <c r="J9" s="215">
        <v>10541</v>
      </c>
      <c r="K9" s="214">
        <f t="shared" si="4"/>
        <v>5.4857041747764814</v>
      </c>
      <c r="L9" s="215">
        <v>11060</v>
      </c>
      <c r="M9" s="214">
        <f t="shared" si="5"/>
        <v>5.753554354441837</v>
      </c>
      <c r="N9" s="215">
        <v>11961</v>
      </c>
      <c r="O9" s="214">
        <f t="shared" si="6"/>
        <v>6.5422145404423828</v>
      </c>
      <c r="P9" s="215">
        <v>13132</v>
      </c>
      <c r="Q9" s="214">
        <f t="shared" si="7"/>
        <v>7.395726563115983</v>
      </c>
      <c r="R9" s="215">
        <v>12043</v>
      </c>
      <c r="S9" s="214">
        <f t="shared" si="8"/>
        <v>8.6552489920296676</v>
      </c>
      <c r="T9" s="215">
        <v>14923</v>
      </c>
      <c r="U9" s="214">
        <f t="shared" si="9"/>
        <v>9.5158235717975046</v>
      </c>
    </row>
    <row r="10" spans="1:22" ht="20.100000000000001" customHeight="1">
      <c r="A10" s="212" t="s">
        <v>47</v>
      </c>
      <c r="B10" s="209">
        <v>36096</v>
      </c>
      <c r="C10" s="210">
        <f t="shared" si="0"/>
        <v>21.451876504323536</v>
      </c>
      <c r="D10" s="209">
        <v>34672</v>
      </c>
      <c r="E10" s="210">
        <f t="shared" si="1"/>
        <v>18.422366980861398</v>
      </c>
      <c r="F10" s="209">
        <v>35960</v>
      </c>
      <c r="G10" s="210">
        <f t="shared" si="2"/>
        <v>19.469199034119825</v>
      </c>
      <c r="H10" s="211">
        <v>40625</v>
      </c>
      <c r="I10" s="210">
        <f t="shared" si="3"/>
        <v>22.478158146637821</v>
      </c>
      <c r="J10" s="211">
        <v>43281</v>
      </c>
      <c r="K10" s="210">
        <f t="shared" si="4"/>
        <v>22.524121277725158</v>
      </c>
      <c r="L10" s="211">
        <v>44541</v>
      </c>
      <c r="M10" s="210">
        <f t="shared" si="5"/>
        <v>23.170801491970515</v>
      </c>
      <c r="N10" s="211">
        <v>42218</v>
      </c>
      <c r="O10" s="210">
        <f t="shared" si="6"/>
        <v>23.091648981556435</v>
      </c>
      <c r="P10" s="211">
        <v>33031</v>
      </c>
      <c r="Q10" s="210">
        <f t="shared" si="7"/>
        <v>18.60251630416418</v>
      </c>
      <c r="R10" s="211">
        <v>12914</v>
      </c>
      <c r="S10" s="210">
        <f t="shared" si="8"/>
        <v>9.2812327063913589</v>
      </c>
      <c r="T10" s="211">
        <v>13439</v>
      </c>
      <c r="U10" s="210">
        <f t="shared" si="9"/>
        <v>8.5695338056279997</v>
      </c>
    </row>
    <row r="11" spans="1:22" ht="20.100000000000001" customHeight="1">
      <c r="A11" s="212" t="s">
        <v>139</v>
      </c>
      <c r="B11" s="209">
        <v>7</v>
      </c>
      <c r="C11" s="210">
        <f t="shared" si="0"/>
        <v>4.160104596915579E-3</v>
      </c>
      <c r="D11" s="209">
        <v>27</v>
      </c>
      <c r="E11" s="210">
        <f t="shared" si="1"/>
        <v>1.4345982593541121E-2</v>
      </c>
      <c r="F11" s="209">
        <v>7</v>
      </c>
      <c r="G11" s="210">
        <f t="shared" si="2"/>
        <v>3.7898885772758278E-3</v>
      </c>
      <c r="H11" s="211">
        <v>9</v>
      </c>
      <c r="I11" s="210">
        <f t="shared" si="3"/>
        <v>4.9797765740243784E-3</v>
      </c>
      <c r="J11" s="211">
        <v>3</v>
      </c>
      <c r="K11" s="210">
        <f t="shared" si="4"/>
        <v>1.5612477492011618E-3</v>
      </c>
      <c r="L11" s="211">
        <v>160</v>
      </c>
      <c r="M11" s="210">
        <f t="shared" si="5"/>
        <v>8.3234059377097103E-2</v>
      </c>
      <c r="N11" s="211">
        <v>281</v>
      </c>
      <c r="O11" s="210">
        <f t="shared" si="6"/>
        <v>0.15369637035902597</v>
      </c>
      <c r="P11" s="211">
        <v>441</v>
      </c>
      <c r="Q11" s="210">
        <f t="shared" si="7"/>
        <v>0.24836395174643225</v>
      </c>
      <c r="R11" s="211">
        <v>2573</v>
      </c>
      <c r="S11" s="210">
        <f t="shared" si="8"/>
        <v>1.8492033261224223</v>
      </c>
      <c r="T11" s="211">
        <v>8088</v>
      </c>
      <c r="U11" s="210">
        <f t="shared" si="9"/>
        <v>5.1574067579372924</v>
      </c>
    </row>
    <row r="12" spans="1:22" ht="20.100000000000001" customHeight="1">
      <c r="A12" s="212" t="s">
        <v>52</v>
      </c>
      <c r="B12" s="209">
        <v>4204</v>
      </c>
      <c r="C12" s="210">
        <f t="shared" si="0"/>
        <v>2.4984399607761567</v>
      </c>
      <c r="D12" s="209">
        <v>4042</v>
      </c>
      <c r="E12" s="210">
        <f t="shared" si="1"/>
        <v>2.1476467275219706</v>
      </c>
      <c r="F12" s="209">
        <v>3948</v>
      </c>
      <c r="G12" s="210">
        <f t="shared" si="2"/>
        <v>2.1374971575835668</v>
      </c>
      <c r="H12" s="211">
        <v>4189</v>
      </c>
      <c r="I12" s="210">
        <f t="shared" si="3"/>
        <v>2.317809340954236</v>
      </c>
      <c r="J12" s="211">
        <v>4629</v>
      </c>
      <c r="K12" s="210">
        <f t="shared" si="4"/>
        <v>2.4090052770173922</v>
      </c>
      <c r="L12" s="211">
        <v>4540</v>
      </c>
      <c r="M12" s="210">
        <f t="shared" si="5"/>
        <v>2.3617664348251304</v>
      </c>
      <c r="N12" s="211">
        <v>4760</v>
      </c>
      <c r="O12" s="210">
        <f t="shared" si="6"/>
        <v>2.6035399391778067</v>
      </c>
      <c r="P12" s="211">
        <v>5014</v>
      </c>
      <c r="Q12" s="210">
        <f t="shared" si="7"/>
        <v>2.8238023901510458</v>
      </c>
      <c r="R12" s="211">
        <v>4410</v>
      </c>
      <c r="S12" s="210">
        <f t="shared" si="8"/>
        <v>3.1694468201320962</v>
      </c>
      <c r="T12" s="211">
        <v>5615</v>
      </c>
      <c r="U12" s="210">
        <f t="shared" si="9"/>
        <v>3.5804697015106206</v>
      </c>
    </row>
    <row r="13" spans="1:22" ht="20.100000000000001" customHeight="1">
      <c r="A13" s="212" t="s">
        <v>57</v>
      </c>
      <c r="B13" s="209">
        <v>9035</v>
      </c>
      <c r="C13" s="210">
        <f t="shared" si="0"/>
        <v>5.3695064333046094</v>
      </c>
      <c r="D13" s="209">
        <v>8836</v>
      </c>
      <c r="E13" s="210">
        <f t="shared" si="1"/>
        <v>4.6948556369084935</v>
      </c>
      <c r="F13" s="209">
        <v>8104</v>
      </c>
      <c r="G13" s="210">
        <f t="shared" si="2"/>
        <v>4.387608147177616</v>
      </c>
      <c r="H13" s="211">
        <v>8262</v>
      </c>
      <c r="I13" s="210">
        <f t="shared" si="3"/>
        <v>4.5714348949543799</v>
      </c>
      <c r="J13" s="211">
        <v>7279</v>
      </c>
      <c r="K13" s="210">
        <f t="shared" si="4"/>
        <v>3.7881074554784187</v>
      </c>
      <c r="L13" s="211">
        <v>5400</v>
      </c>
      <c r="M13" s="210">
        <f t="shared" si="5"/>
        <v>2.8091495039770273</v>
      </c>
      <c r="N13" s="211">
        <v>4823</v>
      </c>
      <c r="O13" s="210">
        <f t="shared" si="6"/>
        <v>2.6379985560198658</v>
      </c>
      <c r="P13" s="211">
        <v>5971</v>
      </c>
      <c r="Q13" s="210">
        <f t="shared" si="7"/>
        <v>3.3627690609477257</v>
      </c>
      <c r="R13" s="211">
        <v>4193</v>
      </c>
      <c r="S13" s="210">
        <f t="shared" si="8"/>
        <v>3.0134899131097233</v>
      </c>
      <c r="T13" s="211">
        <v>3421</v>
      </c>
      <c r="U13" s="210">
        <f t="shared" si="9"/>
        <v>2.1814402224163549</v>
      </c>
    </row>
    <row r="14" spans="1:22" ht="20.100000000000001" customHeight="1">
      <c r="A14" s="212" t="s">
        <v>51</v>
      </c>
      <c r="B14" s="209">
        <v>4467</v>
      </c>
      <c r="C14" s="210">
        <f t="shared" si="0"/>
        <v>2.6547410334888419</v>
      </c>
      <c r="D14" s="209">
        <v>4740</v>
      </c>
      <c r="E14" s="210">
        <f t="shared" si="1"/>
        <v>2.5185169441994408</v>
      </c>
      <c r="F14" s="209">
        <v>3813</v>
      </c>
      <c r="G14" s="210">
        <f t="shared" si="2"/>
        <v>2.0644064493075329</v>
      </c>
      <c r="H14" s="211">
        <v>3462</v>
      </c>
      <c r="I14" s="210">
        <f t="shared" si="3"/>
        <v>1.9155540554747112</v>
      </c>
      <c r="J14" s="211">
        <v>3562</v>
      </c>
      <c r="K14" s="210">
        <f t="shared" si="4"/>
        <v>1.853721494218179</v>
      </c>
      <c r="L14" s="211">
        <v>3450</v>
      </c>
      <c r="M14" s="210">
        <f t="shared" si="5"/>
        <v>1.7947344053186562</v>
      </c>
      <c r="N14" s="211">
        <v>3245</v>
      </c>
      <c r="O14" s="210">
        <f t="shared" si="6"/>
        <v>1.7748922484520973</v>
      </c>
      <c r="P14" s="211">
        <v>3165</v>
      </c>
      <c r="Q14" s="210">
        <f t="shared" si="7"/>
        <v>1.7824759802209933</v>
      </c>
      <c r="R14" s="211">
        <v>2860</v>
      </c>
      <c r="S14" s="210">
        <f t="shared" si="8"/>
        <v>2.0554689128294319</v>
      </c>
      <c r="T14" s="211">
        <v>3059</v>
      </c>
      <c r="U14" s="210">
        <f t="shared" si="9"/>
        <v>1.950606734981476</v>
      </c>
    </row>
    <row r="15" spans="1:22" ht="20.100000000000001" customHeight="1">
      <c r="A15" s="212" t="s">
        <v>53</v>
      </c>
      <c r="B15" s="209">
        <v>2705</v>
      </c>
      <c r="C15" s="210">
        <f t="shared" si="0"/>
        <v>1.6075832763795201</v>
      </c>
      <c r="D15" s="209">
        <v>2684</v>
      </c>
      <c r="E15" s="210">
        <f t="shared" si="1"/>
        <v>1.4260969363357172</v>
      </c>
      <c r="F15" s="209">
        <v>2202</v>
      </c>
      <c r="G15" s="210">
        <f t="shared" si="2"/>
        <v>1.1921906638801962</v>
      </c>
      <c r="H15" s="211">
        <v>2217</v>
      </c>
      <c r="I15" s="210">
        <f t="shared" si="3"/>
        <v>1.2266849627346719</v>
      </c>
      <c r="J15" s="211">
        <v>2511</v>
      </c>
      <c r="K15" s="210">
        <f t="shared" si="4"/>
        <v>1.3067643660813721</v>
      </c>
      <c r="L15" s="211">
        <v>2667</v>
      </c>
      <c r="M15" s="210">
        <f t="shared" si="5"/>
        <v>1.3874077272419874</v>
      </c>
      <c r="N15" s="211">
        <v>2639</v>
      </c>
      <c r="O15" s="210">
        <f t="shared" si="6"/>
        <v>1.4434331721618132</v>
      </c>
      <c r="P15" s="211">
        <v>2809</v>
      </c>
      <c r="Q15" s="210">
        <f t="shared" si="7"/>
        <v>1.5819826314188847</v>
      </c>
      <c r="R15" s="211">
        <v>2634</v>
      </c>
      <c r="S15" s="210">
        <f t="shared" si="8"/>
        <v>1.8930437469904631</v>
      </c>
      <c r="T15" s="211">
        <v>3011</v>
      </c>
      <c r="U15" s="210">
        <f t="shared" si="9"/>
        <v>1.919998979741492</v>
      </c>
    </row>
    <row r="16" spans="1:22" ht="20.100000000000001" customHeight="1">
      <c r="A16" s="212" t="s">
        <v>371</v>
      </c>
      <c r="B16" s="209">
        <v>3108</v>
      </c>
      <c r="C16" s="210">
        <f t="shared" si="0"/>
        <v>1.8470864410305172</v>
      </c>
      <c r="D16" s="209">
        <v>2792</v>
      </c>
      <c r="E16" s="210">
        <f t="shared" si="1"/>
        <v>1.4834808667098818</v>
      </c>
      <c r="F16" s="209">
        <v>2810</v>
      </c>
      <c r="G16" s="210">
        <f t="shared" si="2"/>
        <v>1.5213695574492967</v>
      </c>
      <c r="H16" s="211">
        <v>2689</v>
      </c>
      <c r="I16" s="210">
        <f t="shared" si="3"/>
        <v>1.4878465786168396</v>
      </c>
      <c r="J16" s="211">
        <v>2952</v>
      </c>
      <c r="K16" s="210">
        <f t="shared" si="4"/>
        <v>1.536267785213943</v>
      </c>
      <c r="L16" s="211">
        <v>2802</v>
      </c>
      <c r="M16" s="210">
        <f t="shared" si="5"/>
        <v>1.4576364648414131</v>
      </c>
      <c r="N16" s="211">
        <v>2655</v>
      </c>
      <c r="O16" s="210">
        <f t="shared" si="6"/>
        <v>1.4521845669153521</v>
      </c>
      <c r="P16" s="211">
        <v>2570</v>
      </c>
      <c r="Q16" s="210">
        <f t="shared" si="7"/>
        <v>1.4473817596107275</v>
      </c>
      <c r="R16" s="211">
        <v>2314</v>
      </c>
      <c r="S16" s="210">
        <f t="shared" si="8"/>
        <v>1.6630612112892678</v>
      </c>
      <c r="T16" s="211">
        <v>2730</v>
      </c>
      <c r="U16" s="210">
        <f t="shared" si="9"/>
        <v>1.7408160792740861</v>
      </c>
    </row>
    <row r="17" spans="1:21" ht="20.100000000000001" customHeight="1">
      <c r="A17" s="216" t="s">
        <v>352</v>
      </c>
      <c r="B17" s="213">
        <v>3630</v>
      </c>
      <c r="C17" s="214">
        <f t="shared" si="0"/>
        <v>2.1573113838290792</v>
      </c>
      <c r="D17" s="213">
        <v>3583</v>
      </c>
      <c r="E17" s="214">
        <f t="shared" si="1"/>
        <v>1.9037650234317713</v>
      </c>
      <c r="F17" s="213">
        <v>3152</v>
      </c>
      <c r="G17" s="214">
        <f t="shared" si="2"/>
        <v>1.7065326850819158</v>
      </c>
      <c r="H17" s="215">
        <v>2728</v>
      </c>
      <c r="I17" s="214">
        <f t="shared" si="3"/>
        <v>1.5094256104376118</v>
      </c>
      <c r="J17" s="215">
        <v>2427</v>
      </c>
      <c r="K17" s="214">
        <f t="shared" si="4"/>
        <v>1.2630494291037397</v>
      </c>
      <c r="L17" s="215">
        <v>2354</v>
      </c>
      <c r="M17" s="214">
        <f t="shared" si="5"/>
        <v>1.2245810985855412</v>
      </c>
      <c r="N17" s="215">
        <v>1988</v>
      </c>
      <c r="O17" s="214">
        <f t="shared" si="6"/>
        <v>1.0873607981272015</v>
      </c>
      <c r="P17" s="215">
        <v>1903</v>
      </c>
      <c r="Q17" s="214">
        <f t="shared" si="7"/>
        <v>1.0717383223887993</v>
      </c>
      <c r="R17" s="215">
        <v>1804</v>
      </c>
      <c r="S17" s="214">
        <f t="shared" si="8"/>
        <v>1.2965265450154879</v>
      </c>
      <c r="T17" s="215">
        <v>2349</v>
      </c>
      <c r="U17" s="214">
        <f t="shared" si="9"/>
        <v>1.4978670220567136</v>
      </c>
    </row>
    <row r="18" spans="1:21" ht="20.100000000000001" customHeight="1">
      <c r="A18" s="212" t="s">
        <v>56</v>
      </c>
      <c r="B18" s="209">
        <v>849</v>
      </c>
      <c r="C18" s="210">
        <f t="shared" si="0"/>
        <v>0.50456125754018954</v>
      </c>
      <c r="D18" s="209">
        <v>927</v>
      </c>
      <c r="E18" s="210">
        <f t="shared" si="1"/>
        <v>0.49254540237824507</v>
      </c>
      <c r="F18" s="209">
        <v>991</v>
      </c>
      <c r="G18" s="210">
        <f t="shared" si="2"/>
        <v>0.53653994001147798</v>
      </c>
      <c r="H18" s="211">
        <v>1061</v>
      </c>
      <c r="I18" s="210">
        <f t="shared" si="3"/>
        <v>0.5870603272266518</v>
      </c>
      <c r="J18" s="211">
        <v>1362</v>
      </c>
      <c r="K18" s="210">
        <f t="shared" si="4"/>
        <v>0.70880647813732733</v>
      </c>
      <c r="L18" s="211">
        <v>1587</v>
      </c>
      <c r="M18" s="210">
        <f t="shared" si="5"/>
        <v>0.82557782644658195</v>
      </c>
      <c r="N18" s="211">
        <v>1762</v>
      </c>
      <c r="O18" s="210">
        <f t="shared" si="6"/>
        <v>0.96374734723346533</v>
      </c>
      <c r="P18" s="211">
        <v>1942</v>
      </c>
      <c r="Q18" s="210">
        <f t="shared" si="7"/>
        <v>1.0937024813867833</v>
      </c>
      <c r="R18" s="211">
        <v>1774</v>
      </c>
      <c r="S18" s="210">
        <f t="shared" si="8"/>
        <v>1.2749656822935007</v>
      </c>
      <c r="T18" s="211">
        <v>2343</v>
      </c>
      <c r="U18" s="210">
        <f t="shared" si="9"/>
        <v>1.4940410526517156</v>
      </c>
    </row>
    <row r="19" spans="1:21" ht="20.100000000000001" customHeight="1">
      <c r="A19" s="212" t="s">
        <v>55</v>
      </c>
      <c r="B19" s="209">
        <v>1179</v>
      </c>
      <c r="C19" s="210">
        <f t="shared" si="0"/>
        <v>0.70068047425192403</v>
      </c>
      <c r="D19" s="209">
        <v>1145</v>
      </c>
      <c r="E19" s="210">
        <f t="shared" si="1"/>
        <v>0.60837592850387345</v>
      </c>
      <c r="F19" s="209">
        <v>1142</v>
      </c>
      <c r="G19" s="210">
        <f t="shared" si="2"/>
        <v>0.61829325074985653</v>
      </c>
      <c r="H19" s="211">
        <v>1194</v>
      </c>
      <c r="I19" s="210">
        <f t="shared" si="3"/>
        <v>0.66065035882056755</v>
      </c>
      <c r="J19" s="211">
        <v>1414</v>
      </c>
      <c r="K19" s="210">
        <f t="shared" si="4"/>
        <v>0.7358681057901475</v>
      </c>
      <c r="L19" s="211">
        <v>1734</v>
      </c>
      <c r="M19" s="210">
        <f t="shared" si="5"/>
        <v>0.90204911849928993</v>
      </c>
      <c r="N19" s="211">
        <v>1712</v>
      </c>
      <c r="O19" s="210">
        <f t="shared" si="6"/>
        <v>0.93639923862865648</v>
      </c>
      <c r="P19" s="211">
        <v>1887</v>
      </c>
      <c r="Q19" s="210">
        <f t="shared" si="7"/>
        <v>1.0627273853639854</v>
      </c>
      <c r="R19" s="211">
        <v>1839</v>
      </c>
      <c r="S19" s="210">
        <f t="shared" si="8"/>
        <v>1.3216808848578061</v>
      </c>
      <c r="T19" s="211">
        <v>2263</v>
      </c>
      <c r="U19" s="210">
        <f t="shared" si="9"/>
        <v>1.4430281272517425</v>
      </c>
    </row>
    <row r="20" spans="1:21" ht="20.100000000000001" customHeight="1">
      <c r="A20" s="216" t="s">
        <v>148</v>
      </c>
      <c r="B20" s="209">
        <v>1563</v>
      </c>
      <c r="C20" s="210">
        <f t="shared" si="0"/>
        <v>0.92889192642557872</v>
      </c>
      <c r="D20" s="209">
        <v>1457</v>
      </c>
      <c r="E20" s="210">
        <f t="shared" si="1"/>
        <v>0.77415172736257076</v>
      </c>
      <c r="F20" s="209">
        <v>1570</v>
      </c>
      <c r="G20" s="210">
        <f t="shared" si="2"/>
        <v>0.8500178666175785</v>
      </c>
      <c r="H20" s="211">
        <v>1673</v>
      </c>
      <c r="I20" s="210">
        <f t="shared" si="3"/>
        <v>0.92568513426030952</v>
      </c>
      <c r="J20" s="211">
        <v>1847</v>
      </c>
      <c r="K20" s="210">
        <f t="shared" si="4"/>
        <v>0.9612081975915151</v>
      </c>
      <c r="L20" s="211">
        <v>1754</v>
      </c>
      <c r="M20" s="210">
        <f t="shared" si="5"/>
        <v>0.91245337592142706</v>
      </c>
      <c r="N20" s="211">
        <v>1778</v>
      </c>
      <c r="O20" s="210">
        <f t="shared" si="6"/>
        <v>0.97249874198700426</v>
      </c>
      <c r="P20" s="211">
        <v>1710</v>
      </c>
      <c r="Q20" s="210">
        <f t="shared" si="7"/>
        <v>0.96304389452698203</v>
      </c>
      <c r="R20" s="211">
        <v>1709</v>
      </c>
      <c r="S20" s="210">
        <f t="shared" si="8"/>
        <v>1.2282504797291955</v>
      </c>
      <c r="T20" s="211">
        <v>2168</v>
      </c>
      <c r="U20" s="210">
        <f t="shared" si="9"/>
        <v>1.3824502783392743</v>
      </c>
    </row>
    <row r="21" spans="1:21" ht="20.100000000000001" customHeight="1">
      <c r="A21" s="212" t="s">
        <v>133</v>
      </c>
      <c r="B21" s="209">
        <v>27</v>
      </c>
      <c r="C21" s="210">
        <f t="shared" si="0"/>
        <v>1.6046117730960093E-2</v>
      </c>
      <c r="D21" s="209">
        <v>42</v>
      </c>
      <c r="E21" s="210">
        <f t="shared" si="1"/>
        <v>2.2315972923286187E-2</v>
      </c>
      <c r="F21" s="209">
        <v>48</v>
      </c>
      <c r="G21" s="210">
        <f t="shared" si="2"/>
        <v>2.5987807387034254E-2</v>
      </c>
      <c r="H21" s="211">
        <v>53</v>
      </c>
      <c r="I21" s="210">
        <f t="shared" si="3"/>
        <v>2.9325350935921344E-2</v>
      </c>
      <c r="J21" s="211">
        <v>51</v>
      </c>
      <c r="K21" s="210">
        <f t="shared" si="4"/>
        <v>2.654121173641975E-2</v>
      </c>
      <c r="L21" s="211">
        <v>49</v>
      </c>
      <c r="M21" s="210">
        <f t="shared" si="5"/>
        <v>2.5490430684235985E-2</v>
      </c>
      <c r="N21" s="211">
        <v>66</v>
      </c>
      <c r="O21" s="210">
        <f t="shared" si="6"/>
        <v>3.6099503358347738E-2</v>
      </c>
      <c r="P21" s="211">
        <v>113</v>
      </c>
      <c r="Q21" s="210">
        <f t="shared" si="7"/>
        <v>6.3639742737747945E-2</v>
      </c>
      <c r="R21" s="211">
        <v>641</v>
      </c>
      <c r="S21" s="210">
        <f t="shared" si="8"/>
        <v>0.46068376682645662</v>
      </c>
      <c r="T21" s="211">
        <v>1864</v>
      </c>
      <c r="U21" s="210">
        <f t="shared" si="9"/>
        <v>1.1886011618193759</v>
      </c>
    </row>
    <row r="22" spans="1:21" ht="20.100000000000001" customHeight="1">
      <c r="A22" s="212" t="s">
        <v>81</v>
      </c>
      <c r="B22" s="209">
        <v>1358</v>
      </c>
      <c r="C22" s="210">
        <f t="shared" si="0"/>
        <v>0.80706029180162253</v>
      </c>
      <c r="D22" s="209">
        <v>1252</v>
      </c>
      <c r="E22" s="210">
        <f t="shared" si="1"/>
        <v>0.66522852618938821</v>
      </c>
      <c r="F22" s="209">
        <v>1282</v>
      </c>
      <c r="G22" s="210">
        <f t="shared" si="2"/>
        <v>0.69409102229537312</v>
      </c>
      <c r="H22" s="211">
        <v>1496</v>
      </c>
      <c r="I22" s="210">
        <f t="shared" si="3"/>
        <v>0.82774952830449666</v>
      </c>
      <c r="J22" s="211">
        <v>1856</v>
      </c>
      <c r="K22" s="210">
        <f t="shared" si="4"/>
        <v>0.96589194083911856</v>
      </c>
      <c r="L22" s="211">
        <v>1894</v>
      </c>
      <c r="M22" s="210">
        <f t="shared" si="5"/>
        <v>0.98528317787638708</v>
      </c>
      <c r="N22" s="211">
        <v>1824</v>
      </c>
      <c r="O22" s="210">
        <f t="shared" si="6"/>
        <v>0.99765900190342838</v>
      </c>
      <c r="P22" s="211">
        <v>1851</v>
      </c>
      <c r="Q22" s="210">
        <f t="shared" si="7"/>
        <v>1.0424527770581544</v>
      </c>
      <c r="R22" s="211">
        <v>1580</v>
      </c>
      <c r="S22" s="210">
        <f t="shared" si="8"/>
        <v>1.1355387700246513</v>
      </c>
      <c r="T22" s="211">
        <v>1544</v>
      </c>
      <c r="U22" s="210">
        <f t="shared" si="9"/>
        <v>0.9845494602194832</v>
      </c>
    </row>
    <row r="23" spans="1:21" ht="20.100000000000001" customHeight="1">
      <c r="A23" s="212" t="s">
        <v>353</v>
      </c>
      <c r="B23" s="209">
        <v>1405</v>
      </c>
      <c r="C23" s="210">
        <f t="shared" si="0"/>
        <v>0.8349924226666271</v>
      </c>
      <c r="D23" s="209">
        <v>1345</v>
      </c>
      <c r="E23" s="210">
        <f t="shared" si="1"/>
        <v>0.71464246623380756</v>
      </c>
      <c r="F23" s="209">
        <v>1363</v>
      </c>
      <c r="G23" s="210">
        <f t="shared" si="2"/>
        <v>0.73794544726099331</v>
      </c>
      <c r="H23" s="211">
        <v>1344</v>
      </c>
      <c r="I23" s="210">
        <f t="shared" si="3"/>
        <v>0.74364663505430717</v>
      </c>
      <c r="J23" s="211">
        <v>1377</v>
      </c>
      <c r="K23" s="210">
        <f t="shared" si="4"/>
        <v>0.71661271688333317</v>
      </c>
      <c r="L23" s="211">
        <v>1346</v>
      </c>
      <c r="M23" s="210">
        <f t="shared" si="5"/>
        <v>0.70020652450982945</v>
      </c>
      <c r="N23" s="211">
        <v>1373</v>
      </c>
      <c r="O23" s="210">
        <f t="shared" si="6"/>
        <v>0.75097906228805211</v>
      </c>
      <c r="P23" s="211">
        <v>1404</v>
      </c>
      <c r="Q23" s="210">
        <f t="shared" si="7"/>
        <v>0.79070972392741679</v>
      </c>
      <c r="R23" s="211">
        <v>1197</v>
      </c>
      <c r="S23" s="210">
        <f t="shared" si="8"/>
        <v>0.86027842260728327</v>
      </c>
      <c r="T23" s="211">
        <v>1498</v>
      </c>
      <c r="U23" s="210">
        <f t="shared" si="9"/>
        <v>0.95521702811449849</v>
      </c>
    </row>
    <row r="24" spans="1:21" ht="20.100000000000001" customHeight="1">
      <c r="A24" s="212" t="s">
        <v>59</v>
      </c>
      <c r="B24" s="209">
        <v>1265</v>
      </c>
      <c r="C24" s="210">
        <f t="shared" si="0"/>
        <v>0.75179033072831547</v>
      </c>
      <c r="D24" s="209">
        <v>1221</v>
      </c>
      <c r="E24" s="210">
        <f t="shared" si="1"/>
        <v>0.64875721284124843</v>
      </c>
      <c r="F24" s="209">
        <v>1207</v>
      </c>
      <c r="G24" s="210">
        <f t="shared" si="2"/>
        <v>0.65348507325313199</v>
      </c>
      <c r="H24" s="211">
        <v>1243</v>
      </c>
      <c r="I24" s="210">
        <f t="shared" si="3"/>
        <v>0.68776247572358917</v>
      </c>
      <c r="J24" s="211">
        <v>1444</v>
      </c>
      <c r="K24" s="210">
        <f t="shared" si="4"/>
        <v>0.75148058328215905</v>
      </c>
      <c r="L24" s="211">
        <v>1708</v>
      </c>
      <c r="M24" s="210">
        <f t="shared" si="5"/>
        <v>0.88852358385051156</v>
      </c>
      <c r="N24" s="211">
        <v>1502</v>
      </c>
      <c r="O24" s="210">
        <f t="shared" si="6"/>
        <v>0.82153718248845897</v>
      </c>
      <c r="P24" s="211">
        <v>1486</v>
      </c>
      <c r="Q24" s="210">
        <f t="shared" si="7"/>
        <v>0.83689077617958796</v>
      </c>
      <c r="R24" s="211">
        <v>1208</v>
      </c>
      <c r="S24" s="210">
        <f t="shared" si="8"/>
        <v>0.86818407227201178</v>
      </c>
      <c r="T24" s="211">
        <v>1271</v>
      </c>
      <c r="U24" s="210">
        <f t="shared" si="9"/>
        <v>0.81046785229207452</v>
      </c>
    </row>
    <row r="25" spans="1:21" ht="20.100000000000001" customHeight="1">
      <c r="A25" s="212" t="s">
        <v>162</v>
      </c>
      <c r="B25" s="209">
        <v>926</v>
      </c>
      <c r="C25" s="210">
        <f t="shared" si="0"/>
        <v>0.55032240810626099</v>
      </c>
      <c r="D25" s="209">
        <v>1068</v>
      </c>
      <c r="E25" s="210">
        <f t="shared" si="1"/>
        <v>0.56746331147784868</v>
      </c>
      <c r="F25" s="209">
        <v>1096</v>
      </c>
      <c r="G25" s="210">
        <f t="shared" si="2"/>
        <v>0.59338826867061534</v>
      </c>
      <c r="H25" s="211">
        <v>1062</v>
      </c>
      <c r="I25" s="210">
        <f t="shared" si="3"/>
        <v>0.58761363573487668</v>
      </c>
      <c r="J25" s="211">
        <v>1100</v>
      </c>
      <c r="K25" s="210">
        <f t="shared" si="4"/>
        <v>0.57245750804042583</v>
      </c>
      <c r="L25" s="211">
        <v>1344</v>
      </c>
      <c r="M25" s="210">
        <f t="shared" si="5"/>
        <v>0.69916609876761571</v>
      </c>
      <c r="N25" s="211">
        <v>1194</v>
      </c>
      <c r="O25" s="210">
        <f t="shared" si="6"/>
        <v>0.65307283348283629</v>
      </c>
      <c r="P25" s="211">
        <v>1163</v>
      </c>
      <c r="Q25" s="210">
        <f t="shared" si="7"/>
        <v>0.65498248499115808</v>
      </c>
      <c r="R25" s="211">
        <v>1113</v>
      </c>
      <c r="S25" s="210">
        <f t="shared" si="8"/>
        <v>0.79990800698571951</v>
      </c>
      <c r="T25" s="211">
        <v>1180</v>
      </c>
      <c r="U25" s="210">
        <f t="shared" si="9"/>
        <v>0.752440649649605</v>
      </c>
    </row>
    <row r="26" spans="1:21" ht="20.100000000000001" customHeight="1">
      <c r="A26" s="212" t="s">
        <v>145</v>
      </c>
      <c r="B26" s="209">
        <v>257</v>
      </c>
      <c r="C26" s="210">
        <f t="shared" si="0"/>
        <v>0.15273526877247198</v>
      </c>
      <c r="D26" s="209">
        <v>345</v>
      </c>
      <c r="E26" s="210">
        <f t="shared" si="1"/>
        <v>0.18330977758413652</v>
      </c>
      <c r="F26" s="209">
        <v>277</v>
      </c>
      <c r="G26" s="210">
        <f t="shared" si="2"/>
        <v>0.14997130512934348</v>
      </c>
      <c r="H26" s="211">
        <v>314</v>
      </c>
      <c r="I26" s="210">
        <f t="shared" si="3"/>
        <v>0.17373887158262832</v>
      </c>
      <c r="J26" s="211">
        <v>376</v>
      </c>
      <c r="K26" s="210">
        <f t="shared" si="4"/>
        <v>0.1956763845665456</v>
      </c>
      <c r="L26" s="211">
        <v>390</v>
      </c>
      <c r="M26" s="210">
        <f t="shared" si="5"/>
        <v>0.20288301973167422</v>
      </c>
      <c r="N26" s="211">
        <v>462</v>
      </c>
      <c r="O26" s="210">
        <f t="shared" si="6"/>
        <v>0.25269652350843419</v>
      </c>
      <c r="P26" s="211">
        <v>532</v>
      </c>
      <c r="Q26" s="210">
        <f t="shared" si="7"/>
        <v>0.29961365607506113</v>
      </c>
      <c r="R26" s="211">
        <v>631</v>
      </c>
      <c r="S26" s="210">
        <f t="shared" si="8"/>
        <v>0.45349681258579422</v>
      </c>
      <c r="T26" s="211">
        <v>974</v>
      </c>
      <c r="U26" s="210">
        <f t="shared" si="9"/>
        <v>0.62108236674467387</v>
      </c>
    </row>
    <row r="27" spans="1:21" ht="20.100000000000001" customHeight="1">
      <c r="A27" s="212" t="s">
        <v>354</v>
      </c>
      <c r="B27" s="209">
        <v>1328</v>
      </c>
      <c r="C27" s="210">
        <f t="shared" si="0"/>
        <v>0.78923127210055555</v>
      </c>
      <c r="D27" s="209">
        <v>1286</v>
      </c>
      <c r="E27" s="210">
        <f t="shared" si="1"/>
        <v>0.68329383760347706</v>
      </c>
      <c r="F27" s="209">
        <v>1112</v>
      </c>
      <c r="G27" s="210">
        <f t="shared" si="2"/>
        <v>0.60205087113296007</v>
      </c>
      <c r="H27" s="211">
        <v>925</v>
      </c>
      <c r="I27" s="210">
        <f t="shared" si="3"/>
        <v>0.51181037010806119</v>
      </c>
      <c r="J27" s="211">
        <v>934</v>
      </c>
      <c r="K27" s="210">
        <f t="shared" si="4"/>
        <v>0.4860684659179616</v>
      </c>
      <c r="L27" s="211">
        <v>781</v>
      </c>
      <c r="M27" s="210">
        <f t="shared" si="5"/>
        <v>0.40628625233445531</v>
      </c>
      <c r="N27" s="211">
        <v>724</v>
      </c>
      <c r="O27" s="210">
        <f t="shared" si="6"/>
        <v>0.39600061259763275</v>
      </c>
      <c r="P27" s="211">
        <v>1088</v>
      </c>
      <c r="Q27" s="210">
        <f t="shared" si="7"/>
        <v>0.61274371768734304</v>
      </c>
      <c r="R27" s="211">
        <v>958</v>
      </c>
      <c r="S27" s="210">
        <f t="shared" si="8"/>
        <v>0.68851021625545317</v>
      </c>
      <c r="T27" s="211">
        <v>931</v>
      </c>
      <c r="U27" s="210">
        <f t="shared" si="9"/>
        <v>0.59366291934218829</v>
      </c>
    </row>
    <row r="28" spans="1:21" ht="20.100000000000001" customHeight="1">
      <c r="A28" s="212" t="s">
        <v>355</v>
      </c>
      <c r="B28" s="213">
        <v>843</v>
      </c>
      <c r="C28" s="214">
        <f t="shared" si="0"/>
        <v>0.50099545359997621</v>
      </c>
      <c r="D28" s="213">
        <v>675</v>
      </c>
      <c r="E28" s="214">
        <f t="shared" si="1"/>
        <v>0.358649564838528</v>
      </c>
      <c r="F28" s="213">
        <v>595</v>
      </c>
      <c r="G28" s="214">
        <f t="shared" si="2"/>
        <v>0.32214052906844542</v>
      </c>
      <c r="H28" s="215">
        <v>479</v>
      </c>
      <c r="I28" s="214">
        <f t="shared" si="3"/>
        <v>0.26503477543974197</v>
      </c>
      <c r="J28" s="215">
        <v>498</v>
      </c>
      <c r="K28" s="214">
        <f t="shared" si="4"/>
        <v>0.25916712636739281</v>
      </c>
      <c r="L28" s="215">
        <v>517</v>
      </c>
      <c r="M28" s="214">
        <f t="shared" si="5"/>
        <v>0.26895005436224506</v>
      </c>
      <c r="N28" s="215">
        <v>481</v>
      </c>
      <c r="O28" s="214">
        <f t="shared" si="6"/>
        <v>0.26308880477826152</v>
      </c>
      <c r="P28" s="215">
        <v>577</v>
      </c>
      <c r="Q28" s="214">
        <f t="shared" si="7"/>
        <v>0.32495691645735009</v>
      </c>
      <c r="R28" s="215">
        <v>499</v>
      </c>
      <c r="S28" s="214">
        <f t="shared" si="8"/>
        <v>0.35862901660905128</v>
      </c>
      <c r="T28" s="215">
        <v>587</v>
      </c>
      <c r="U28" s="214">
        <f t="shared" si="9"/>
        <v>0.37430734012230349</v>
      </c>
    </row>
    <row r="29" spans="1:21" ht="20.100000000000001" customHeight="1">
      <c r="A29" s="212" t="s">
        <v>356</v>
      </c>
      <c r="B29" s="209">
        <v>794</v>
      </c>
      <c r="C29" s="210">
        <f t="shared" si="0"/>
        <v>0.47187472142156717</v>
      </c>
      <c r="D29" s="209">
        <v>784</v>
      </c>
      <c r="E29" s="210">
        <f t="shared" si="1"/>
        <v>0.41656482790134219</v>
      </c>
      <c r="F29" s="209">
        <v>809</v>
      </c>
      <c r="G29" s="210">
        <f t="shared" si="2"/>
        <v>0.43800283700230647</v>
      </c>
      <c r="H29" s="211">
        <v>725</v>
      </c>
      <c r="I29" s="210">
        <f t="shared" si="3"/>
        <v>0.40114866846307495</v>
      </c>
      <c r="J29" s="211">
        <v>568</v>
      </c>
      <c r="K29" s="210">
        <f t="shared" si="4"/>
        <v>0.29559624051541994</v>
      </c>
      <c r="L29" s="211">
        <v>610</v>
      </c>
      <c r="M29" s="210">
        <f t="shared" si="5"/>
        <v>0.31732985137518271</v>
      </c>
      <c r="N29" s="211">
        <v>646</v>
      </c>
      <c r="O29" s="210">
        <f t="shared" si="6"/>
        <v>0.35333756317413084</v>
      </c>
      <c r="P29" s="211">
        <v>664</v>
      </c>
      <c r="Q29" s="210">
        <f t="shared" si="7"/>
        <v>0.37395388652977551</v>
      </c>
      <c r="R29" s="211">
        <v>489</v>
      </c>
      <c r="S29" s="210">
        <f t="shared" si="8"/>
        <v>0.35144206236838893</v>
      </c>
      <c r="T29" s="211">
        <v>550</v>
      </c>
      <c r="U29" s="210">
        <f t="shared" si="9"/>
        <v>0.35071386212481587</v>
      </c>
    </row>
    <row r="30" spans="1:21" ht="20.100000000000001" customHeight="1">
      <c r="A30" s="212" t="s">
        <v>84</v>
      </c>
      <c r="B30" s="209">
        <v>1045</v>
      </c>
      <c r="C30" s="210">
        <f t="shared" si="0"/>
        <v>0.62104418625382585</v>
      </c>
      <c r="D30" s="209">
        <v>924</v>
      </c>
      <c r="E30" s="210">
        <f t="shared" si="1"/>
        <v>0.49095140431229611</v>
      </c>
      <c r="F30" s="209">
        <v>818</v>
      </c>
      <c r="G30" s="210">
        <f t="shared" si="2"/>
        <v>0.44287555088737535</v>
      </c>
      <c r="H30" s="211">
        <v>716</v>
      </c>
      <c r="I30" s="210">
        <f t="shared" si="3"/>
        <v>0.39616889188905058</v>
      </c>
      <c r="J30" s="211">
        <v>743</v>
      </c>
      <c r="K30" s="210">
        <f t="shared" si="4"/>
        <v>0.38666902588548768</v>
      </c>
      <c r="L30" s="211">
        <v>647</v>
      </c>
      <c r="M30" s="210">
        <f t="shared" si="5"/>
        <v>0.33657772760613641</v>
      </c>
      <c r="N30" s="211">
        <v>493</v>
      </c>
      <c r="O30" s="210">
        <f t="shared" si="6"/>
        <v>0.26965235084341571</v>
      </c>
      <c r="P30" s="211">
        <v>559</v>
      </c>
      <c r="Q30" s="210">
        <f t="shared" si="7"/>
        <v>0.3148196123044345</v>
      </c>
      <c r="R30" s="211">
        <v>481</v>
      </c>
      <c r="S30" s="210">
        <f t="shared" si="8"/>
        <v>0.34569249897585902</v>
      </c>
      <c r="T30" s="211">
        <v>451</v>
      </c>
      <c r="U30" s="210">
        <f t="shared" si="9"/>
        <v>0.28758536694234899</v>
      </c>
    </row>
    <row r="31" spans="1:21" ht="20.100000000000001" customHeight="1">
      <c r="A31" s="212" t="s">
        <v>80</v>
      </c>
      <c r="B31" s="209">
        <v>1320</v>
      </c>
      <c r="C31" s="210">
        <f t="shared" si="0"/>
        <v>0.78447686684693796</v>
      </c>
      <c r="D31" s="209">
        <v>1178</v>
      </c>
      <c r="E31" s="210">
        <f t="shared" si="1"/>
        <v>0.6259099072293125</v>
      </c>
      <c r="F31" s="209">
        <v>901</v>
      </c>
      <c r="G31" s="210">
        <f t="shared" si="2"/>
        <v>0.48781280116078873</v>
      </c>
      <c r="H31" s="211">
        <v>797</v>
      </c>
      <c r="I31" s="210">
        <f t="shared" si="3"/>
        <v>0.44098688105526995</v>
      </c>
      <c r="J31" s="211">
        <v>672</v>
      </c>
      <c r="K31" s="210">
        <f t="shared" si="4"/>
        <v>0.34971949582106021</v>
      </c>
      <c r="L31" s="211">
        <v>511</v>
      </c>
      <c r="M31" s="210">
        <f t="shared" si="5"/>
        <v>0.26582877713560388</v>
      </c>
      <c r="N31" s="211">
        <v>446</v>
      </c>
      <c r="O31" s="210">
        <f t="shared" si="6"/>
        <v>0.2439451287548953</v>
      </c>
      <c r="P31" s="211">
        <v>485</v>
      </c>
      <c r="Q31" s="210">
        <f t="shared" si="7"/>
        <v>0.27314402856467035</v>
      </c>
      <c r="R31" s="211">
        <v>415</v>
      </c>
      <c r="S31" s="210">
        <f t="shared" si="8"/>
        <v>0.29825860098748752</v>
      </c>
      <c r="T31" s="211">
        <v>425</v>
      </c>
      <c r="U31" s="210">
        <f t="shared" si="9"/>
        <v>0.27100616618735773</v>
      </c>
    </row>
    <row r="32" spans="1:21" ht="20.100000000000001" customHeight="1">
      <c r="A32" s="212" t="s">
        <v>155</v>
      </c>
      <c r="B32" s="209">
        <v>153</v>
      </c>
      <c r="C32" s="210">
        <f t="shared" si="0"/>
        <v>9.0928000475440529E-2</v>
      </c>
      <c r="D32" s="209">
        <v>130</v>
      </c>
      <c r="E32" s="210">
        <f t="shared" si="1"/>
        <v>6.9073249524457245E-2</v>
      </c>
      <c r="F32" s="209">
        <v>144</v>
      </c>
      <c r="G32" s="210">
        <f t="shared" si="2"/>
        <v>7.7963422161102747E-2</v>
      </c>
      <c r="H32" s="211">
        <v>181</v>
      </c>
      <c r="I32" s="210">
        <f t="shared" si="3"/>
        <v>0.10014883998871249</v>
      </c>
      <c r="J32" s="211">
        <v>232</v>
      </c>
      <c r="K32" s="210">
        <f t="shared" si="4"/>
        <v>0.12073649260488982</v>
      </c>
      <c r="L32" s="211">
        <v>228</v>
      </c>
      <c r="M32" s="210">
        <f t="shared" si="5"/>
        <v>0.11860853461236338</v>
      </c>
      <c r="N32" s="211">
        <v>288</v>
      </c>
      <c r="O32" s="210">
        <f t="shared" si="6"/>
        <v>0.15752510556369922</v>
      </c>
      <c r="P32" s="211">
        <v>374</v>
      </c>
      <c r="Q32" s="210">
        <f t="shared" si="7"/>
        <v>0.21063065295502414</v>
      </c>
      <c r="R32" s="211">
        <v>409</v>
      </c>
      <c r="S32" s="210">
        <f t="shared" si="8"/>
        <v>0.2939464284430901</v>
      </c>
      <c r="T32" s="211">
        <v>404</v>
      </c>
      <c r="U32" s="210">
        <f t="shared" si="9"/>
        <v>0.25761527326986472</v>
      </c>
    </row>
    <row r="33" spans="1:21" ht="20.100000000000001" customHeight="1">
      <c r="A33" s="212" t="s">
        <v>169</v>
      </c>
      <c r="B33" s="209">
        <v>8</v>
      </c>
      <c r="C33" s="210">
        <f t="shared" si="0"/>
        <v>4.7544052536178053E-3</v>
      </c>
      <c r="D33" s="209">
        <v>18</v>
      </c>
      <c r="E33" s="210">
        <f t="shared" si="1"/>
        <v>9.5639883956940806E-3</v>
      </c>
      <c r="F33" s="209">
        <v>49</v>
      </c>
      <c r="G33" s="210">
        <f t="shared" si="2"/>
        <v>2.6529220040930793E-2</v>
      </c>
      <c r="H33" s="211">
        <v>69</v>
      </c>
      <c r="I33" s="210">
        <f t="shared" si="3"/>
        <v>3.8178287067520238E-2</v>
      </c>
      <c r="J33" s="211">
        <v>56</v>
      </c>
      <c r="K33" s="210">
        <f t="shared" si="4"/>
        <v>2.9143291318421683E-2</v>
      </c>
      <c r="L33" s="211">
        <v>133</v>
      </c>
      <c r="M33" s="210">
        <f t="shared" si="5"/>
        <v>6.918831185721197E-2</v>
      </c>
      <c r="N33" s="211">
        <v>147</v>
      </c>
      <c r="O33" s="210">
        <f t="shared" si="6"/>
        <v>8.0403439298138146E-2</v>
      </c>
      <c r="P33" s="211">
        <v>158</v>
      </c>
      <c r="Q33" s="210">
        <f t="shared" si="7"/>
        <v>8.8983003120036944E-2</v>
      </c>
      <c r="R33" s="211">
        <v>185</v>
      </c>
      <c r="S33" s="210">
        <f t="shared" si="8"/>
        <v>0.13295865345225347</v>
      </c>
      <c r="T33" s="211">
        <v>372</v>
      </c>
      <c r="U33" s="210">
        <f t="shared" si="9"/>
        <v>0.23721010310987548</v>
      </c>
    </row>
    <row r="34" spans="1:21" ht="20.100000000000001" customHeight="1">
      <c r="A34" s="212" t="s">
        <v>146</v>
      </c>
      <c r="B34" s="209">
        <v>391</v>
      </c>
      <c r="C34" s="210">
        <f t="shared" si="0"/>
        <v>0.23237155677057025</v>
      </c>
      <c r="D34" s="209">
        <v>439</v>
      </c>
      <c r="E34" s="210">
        <f t="shared" si="1"/>
        <v>0.23325505031720561</v>
      </c>
      <c r="F34" s="209">
        <v>318</v>
      </c>
      <c r="G34" s="210">
        <f t="shared" si="2"/>
        <v>0.17216922393910192</v>
      </c>
      <c r="H34" s="211">
        <v>261</v>
      </c>
      <c r="I34" s="210">
        <f t="shared" si="3"/>
        <v>0.14441352064670698</v>
      </c>
      <c r="J34" s="211">
        <v>286</v>
      </c>
      <c r="K34" s="210">
        <f t="shared" si="4"/>
        <v>0.14883895209051073</v>
      </c>
      <c r="L34" s="211">
        <v>320</v>
      </c>
      <c r="M34" s="210">
        <f t="shared" si="5"/>
        <v>0.16646811875419421</v>
      </c>
      <c r="N34" s="211">
        <v>276</v>
      </c>
      <c r="O34" s="210">
        <f t="shared" si="6"/>
        <v>0.15096155949854509</v>
      </c>
      <c r="P34" s="211">
        <v>359</v>
      </c>
      <c r="Q34" s="210">
        <f t="shared" si="7"/>
        <v>0.20218289949426116</v>
      </c>
      <c r="R34" s="211">
        <v>378</v>
      </c>
      <c r="S34" s="210">
        <f t="shared" si="8"/>
        <v>0.27166687029703684</v>
      </c>
      <c r="T34" s="211">
        <v>356</v>
      </c>
      <c r="U34" s="210">
        <f t="shared" si="9"/>
        <v>0.22700751802988084</v>
      </c>
    </row>
    <row r="35" spans="1:21" ht="20.100000000000001" customHeight="1">
      <c r="A35" s="212" t="s">
        <v>159</v>
      </c>
      <c r="B35" s="209">
        <v>190</v>
      </c>
      <c r="C35" s="210">
        <f t="shared" si="0"/>
        <v>0.11291712477342288</v>
      </c>
      <c r="D35" s="209">
        <v>224</v>
      </c>
      <c r="E35" s="210">
        <f t="shared" si="1"/>
        <v>0.11901852225752632</v>
      </c>
      <c r="F35" s="209">
        <v>211</v>
      </c>
      <c r="G35" s="210">
        <f t="shared" si="2"/>
        <v>0.11423806997217138</v>
      </c>
      <c r="H35" s="211">
        <v>239</v>
      </c>
      <c r="I35" s="210">
        <f t="shared" si="3"/>
        <v>0.13224073346575851</v>
      </c>
      <c r="J35" s="211">
        <v>187</v>
      </c>
      <c r="K35" s="210">
        <f t="shared" si="4"/>
        <v>9.7317776366872402E-2</v>
      </c>
      <c r="L35" s="211">
        <v>198</v>
      </c>
      <c r="M35" s="210">
        <f t="shared" si="5"/>
        <v>0.10300214847915767</v>
      </c>
      <c r="N35" s="211">
        <v>209</v>
      </c>
      <c r="O35" s="210">
        <f t="shared" si="6"/>
        <v>0.11431509396810118</v>
      </c>
      <c r="P35" s="211">
        <v>343</v>
      </c>
      <c r="Q35" s="210">
        <f t="shared" si="7"/>
        <v>0.19317196246944729</v>
      </c>
      <c r="R35" s="211">
        <v>420</v>
      </c>
      <c r="S35" s="210">
        <f t="shared" si="8"/>
        <v>0.30185207810781867</v>
      </c>
      <c r="T35" s="211">
        <v>350</v>
      </c>
      <c r="U35" s="210">
        <f t="shared" si="9"/>
        <v>0.22318154862488285</v>
      </c>
    </row>
    <row r="36" spans="1:21" ht="20.100000000000001" customHeight="1">
      <c r="A36" s="212" t="s">
        <v>144</v>
      </c>
      <c r="B36" s="209">
        <v>419</v>
      </c>
      <c r="C36" s="210">
        <f t="shared" si="0"/>
        <v>0.24901197515823253</v>
      </c>
      <c r="D36" s="209">
        <v>503</v>
      </c>
      <c r="E36" s="210">
        <f t="shared" si="1"/>
        <v>0.26726034239078461</v>
      </c>
      <c r="F36" s="209">
        <v>388</v>
      </c>
      <c r="G36" s="210">
        <f t="shared" si="2"/>
        <v>0.21006810971186018</v>
      </c>
      <c r="H36" s="211">
        <v>351</v>
      </c>
      <c r="I36" s="210">
        <f t="shared" si="3"/>
        <v>0.19421128638695079</v>
      </c>
      <c r="J36" s="211">
        <v>334</v>
      </c>
      <c r="K36" s="210">
        <f t="shared" si="4"/>
        <v>0.17381891607772931</v>
      </c>
      <c r="L36" s="211">
        <v>362</v>
      </c>
      <c r="M36" s="210">
        <f t="shared" si="5"/>
        <v>0.18831705934068221</v>
      </c>
      <c r="N36" s="211">
        <v>293</v>
      </c>
      <c r="O36" s="210">
        <f t="shared" si="6"/>
        <v>0.16025991642418011</v>
      </c>
      <c r="P36" s="211">
        <v>307</v>
      </c>
      <c r="Q36" s="210">
        <f t="shared" si="7"/>
        <v>0.17289735416361607</v>
      </c>
      <c r="R36" s="211">
        <v>352</v>
      </c>
      <c r="S36" s="210">
        <f t="shared" si="8"/>
        <v>0.25298078927131473</v>
      </c>
      <c r="T36" s="211">
        <v>326</v>
      </c>
      <c r="U36" s="210">
        <f t="shared" si="9"/>
        <v>0.20787767100489085</v>
      </c>
    </row>
    <row r="37" spans="1:21" ht="20.100000000000001" customHeight="1">
      <c r="A37" s="212" t="s">
        <v>129</v>
      </c>
      <c r="B37" s="209">
        <v>353</v>
      </c>
      <c r="C37" s="210">
        <f t="shared" si="0"/>
        <v>0.20978813181588568</v>
      </c>
      <c r="D37" s="209">
        <v>342</v>
      </c>
      <c r="E37" s="210">
        <f t="shared" si="1"/>
        <v>0.18171577951818751</v>
      </c>
      <c r="F37" s="209">
        <v>373</v>
      </c>
      <c r="G37" s="210">
        <f t="shared" si="2"/>
        <v>0.20194691990341199</v>
      </c>
      <c r="H37" s="211">
        <v>377</v>
      </c>
      <c r="I37" s="210">
        <f t="shared" si="3"/>
        <v>0.208597307600799</v>
      </c>
      <c r="J37" s="211">
        <v>342</v>
      </c>
      <c r="K37" s="210">
        <f t="shared" si="4"/>
        <v>0.17798224340893243</v>
      </c>
      <c r="L37" s="211">
        <v>395</v>
      </c>
      <c r="M37" s="210">
        <f t="shared" si="5"/>
        <v>0.20548408408720847</v>
      </c>
      <c r="N37" s="211">
        <v>329</v>
      </c>
      <c r="O37" s="210">
        <f t="shared" si="6"/>
        <v>0.17995055461964249</v>
      </c>
      <c r="P37" s="211">
        <v>355</v>
      </c>
      <c r="Q37" s="210">
        <f t="shared" si="7"/>
        <v>0.19993016523805768</v>
      </c>
      <c r="R37" s="211">
        <v>284</v>
      </c>
      <c r="S37" s="210">
        <f t="shared" si="8"/>
        <v>0.20410950043481074</v>
      </c>
      <c r="T37" s="211">
        <v>305</v>
      </c>
      <c r="U37" s="210">
        <f t="shared" si="9"/>
        <v>0.19448677808739789</v>
      </c>
    </row>
    <row r="38" spans="1:21" ht="20.100000000000001" customHeight="1">
      <c r="A38" s="212" t="s">
        <v>357</v>
      </c>
      <c r="B38" s="209">
        <v>342</v>
      </c>
      <c r="C38" s="210">
        <f t="shared" ref="C38:C69" si="10">IFERROR(B38/B$5*100,"-")</f>
        <v>0.20325082459216118</v>
      </c>
      <c r="D38" s="209">
        <v>327</v>
      </c>
      <c r="E38" s="210">
        <f t="shared" ref="E38:E69" si="11">IFERROR(D38/D$5*100,"-")</f>
        <v>0.17374578918844247</v>
      </c>
      <c r="F38" s="209">
        <v>322</v>
      </c>
      <c r="G38" s="210">
        <f t="shared" ref="G38:G69" si="12">IFERROR(F38/F$5*100,"-")</f>
        <v>0.1743348745546881</v>
      </c>
      <c r="H38" s="211">
        <v>282</v>
      </c>
      <c r="I38" s="210">
        <f t="shared" ref="I38:I69" si="13">IFERROR(H38/H$5*100,"-")</f>
        <v>0.15603299931943052</v>
      </c>
      <c r="J38" s="211">
        <v>325</v>
      </c>
      <c r="K38" s="210">
        <f t="shared" ref="K38:K69" si="14">IFERROR(J38/J$5*100,"-")</f>
        <v>0.16913517283012583</v>
      </c>
      <c r="L38" s="211">
        <v>310</v>
      </c>
      <c r="M38" s="210">
        <f t="shared" ref="M38:M69" si="15">IFERROR(L38/L$5*100,"-")</f>
        <v>0.16126599004312564</v>
      </c>
      <c r="N38" s="211">
        <v>313</v>
      </c>
      <c r="O38" s="210">
        <f t="shared" ref="O38:O69" si="16">IFERROR(N38/N$5*100,"-")</f>
        <v>0.17119915986610368</v>
      </c>
      <c r="P38" s="211">
        <v>298</v>
      </c>
      <c r="Q38" s="210">
        <f t="shared" ref="Q38:Q69" si="17">IFERROR(P38/P$5*100,"-")</f>
        <v>0.1678287020871583</v>
      </c>
      <c r="R38" s="211">
        <v>271</v>
      </c>
      <c r="S38" s="210">
        <f t="shared" ref="S38:S69" si="18">IFERROR(R38/R$5*100,"-")</f>
        <v>0.19476645992194966</v>
      </c>
      <c r="T38" s="211">
        <v>287</v>
      </c>
      <c r="U38" s="210">
        <f t="shared" ref="U38:U69" si="19">IFERROR(T38/T$5*100,"-")</f>
        <v>0.18300886987240392</v>
      </c>
    </row>
    <row r="39" spans="1:21" ht="20.100000000000001" customHeight="1">
      <c r="A39" s="212" t="s">
        <v>82</v>
      </c>
      <c r="B39" s="209">
        <v>66</v>
      </c>
      <c r="C39" s="210">
        <f t="shared" si="10"/>
        <v>3.9223843342346895E-2</v>
      </c>
      <c r="D39" s="209">
        <v>74</v>
      </c>
      <c r="E39" s="210">
        <f t="shared" si="11"/>
        <v>3.9318618960075657E-2</v>
      </c>
      <c r="F39" s="209">
        <v>114</v>
      </c>
      <c r="G39" s="210">
        <f t="shared" si="12"/>
        <v>6.1721042544206337E-2</v>
      </c>
      <c r="H39" s="211">
        <v>116</v>
      </c>
      <c r="I39" s="210">
        <f t="shared" si="13"/>
        <v>6.4183786954091993E-2</v>
      </c>
      <c r="J39" s="211">
        <v>151</v>
      </c>
      <c r="K39" s="210">
        <f t="shared" si="14"/>
        <v>7.8582803376458468E-2</v>
      </c>
      <c r="L39" s="211">
        <v>145</v>
      </c>
      <c r="M39" s="210">
        <f t="shared" si="15"/>
        <v>7.5430866310494255E-2</v>
      </c>
      <c r="N39" s="211">
        <v>167</v>
      </c>
      <c r="O39" s="210">
        <f t="shared" si="16"/>
        <v>9.1342682740061687E-2</v>
      </c>
      <c r="P39" s="211">
        <v>213</v>
      </c>
      <c r="Q39" s="210">
        <f t="shared" si="17"/>
        <v>0.11995809914283462</v>
      </c>
      <c r="R39" s="211">
        <v>216</v>
      </c>
      <c r="S39" s="210">
        <f t="shared" si="18"/>
        <v>0.15523821159830675</v>
      </c>
      <c r="T39" s="211">
        <v>281</v>
      </c>
      <c r="U39" s="210">
        <f t="shared" si="19"/>
        <v>0.17918290046740593</v>
      </c>
    </row>
    <row r="40" spans="1:21" ht="20.100000000000001" customHeight="1">
      <c r="A40" s="212" t="s">
        <v>359</v>
      </c>
      <c r="B40" s="213">
        <v>277</v>
      </c>
      <c r="C40" s="214">
        <f t="shared" si="10"/>
        <v>0.16462128190651651</v>
      </c>
      <c r="D40" s="213">
        <v>252</v>
      </c>
      <c r="E40" s="214">
        <f t="shared" si="11"/>
        <v>0.13389583753971712</v>
      </c>
      <c r="F40" s="213">
        <v>233</v>
      </c>
      <c r="G40" s="214">
        <f t="shared" si="12"/>
        <v>0.12614914835789542</v>
      </c>
      <c r="H40" s="215">
        <v>154</v>
      </c>
      <c r="I40" s="214">
        <f t="shared" si="13"/>
        <v>8.5209510266639366E-2</v>
      </c>
      <c r="J40" s="215">
        <v>177</v>
      </c>
      <c r="K40" s="214">
        <f t="shared" si="14"/>
        <v>9.2113617202868536E-2</v>
      </c>
      <c r="L40" s="215">
        <v>212</v>
      </c>
      <c r="M40" s="214">
        <f t="shared" si="15"/>
        <v>0.11028512867465366</v>
      </c>
      <c r="N40" s="215">
        <v>197</v>
      </c>
      <c r="O40" s="214">
        <f t="shared" si="16"/>
        <v>0.10775154790294704</v>
      </c>
      <c r="P40" s="215">
        <v>221</v>
      </c>
      <c r="Q40" s="214">
        <f t="shared" si="17"/>
        <v>0.12446356765524154</v>
      </c>
      <c r="R40" s="215">
        <v>170</v>
      </c>
      <c r="S40" s="214">
        <f t="shared" si="18"/>
        <v>0.12217822209125995</v>
      </c>
      <c r="T40" s="215">
        <v>251</v>
      </c>
      <c r="U40" s="214">
        <f t="shared" si="19"/>
        <v>0.16005305344241597</v>
      </c>
    </row>
    <row r="41" spans="1:21" ht="20.100000000000001" customHeight="1">
      <c r="A41" s="212" t="s">
        <v>46</v>
      </c>
      <c r="B41" s="209">
        <v>310</v>
      </c>
      <c r="C41" s="210">
        <f t="shared" si="10"/>
        <v>0.18423320357768996</v>
      </c>
      <c r="D41" s="209">
        <v>277</v>
      </c>
      <c r="E41" s="210">
        <f t="shared" si="11"/>
        <v>0.14717915475595889</v>
      </c>
      <c r="F41" s="209">
        <v>287</v>
      </c>
      <c r="G41" s="210">
        <f t="shared" si="12"/>
        <v>0.15538543166830895</v>
      </c>
      <c r="H41" s="211">
        <v>253</v>
      </c>
      <c r="I41" s="210">
        <f t="shared" si="13"/>
        <v>0.13998705258090754</v>
      </c>
      <c r="J41" s="211">
        <v>232</v>
      </c>
      <c r="K41" s="210">
        <f t="shared" si="14"/>
        <v>0.12073649260488982</v>
      </c>
      <c r="L41" s="211">
        <v>251</v>
      </c>
      <c r="M41" s="210">
        <f t="shared" si="15"/>
        <v>0.13057343064782109</v>
      </c>
      <c r="N41" s="211">
        <v>242</v>
      </c>
      <c r="O41" s="210">
        <f t="shared" si="16"/>
        <v>0.13236484564727505</v>
      </c>
      <c r="P41" s="211">
        <v>318</v>
      </c>
      <c r="Q41" s="210">
        <f t="shared" si="17"/>
        <v>0.17909237336817563</v>
      </c>
      <c r="R41" s="211">
        <v>257</v>
      </c>
      <c r="S41" s="210">
        <f t="shared" si="18"/>
        <v>0.18470472398502241</v>
      </c>
      <c r="T41" s="211">
        <v>247</v>
      </c>
      <c r="U41" s="210">
        <f t="shared" si="19"/>
        <v>0.15750240717241731</v>
      </c>
    </row>
    <row r="42" spans="1:21" ht="20.100000000000001" customHeight="1">
      <c r="A42" s="212" t="s">
        <v>184</v>
      </c>
      <c r="B42" s="209">
        <v>985</v>
      </c>
      <c r="C42" s="210">
        <f t="shared" si="10"/>
        <v>0.58538614685169221</v>
      </c>
      <c r="D42" s="209">
        <v>901</v>
      </c>
      <c r="E42" s="210">
        <f t="shared" si="11"/>
        <v>0.47873075247335362</v>
      </c>
      <c r="F42" s="209">
        <v>739</v>
      </c>
      <c r="G42" s="210">
        <f t="shared" si="12"/>
        <v>0.40010395122954817</v>
      </c>
      <c r="H42" s="211">
        <v>561</v>
      </c>
      <c r="I42" s="210">
        <f t="shared" si="13"/>
        <v>0.31040607311418628</v>
      </c>
      <c r="J42" s="211">
        <v>641</v>
      </c>
      <c r="K42" s="210">
        <f t="shared" si="14"/>
        <v>0.3335866024126482</v>
      </c>
      <c r="L42" s="211">
        <v>520</v>
      </c>
      <c r="M42" s="210">
        <f t="shared" si="15"/>
        <v>0.27051069297556557</v>
      </c>
      <c r="N42" s="211">
        <v>382</v>
      </c>
      <c r="O42" s="210">
        <f t="shared" si="16"/>
        <v>0.20893954974073992</v>
      </c>
      <c r="P42" s="211">
        <v>270</v>
      </c>
      <c r="Q42" s="210">
        <f t="shared" si="17"/>
        <v>0.15205956229373402</v>
      </c>
      <c r="R42" s="211">
        <v>217</v>
      </c>
      <c r="S42" s="210">
        <f t="shared" si="18"/>
        <v>0.15595690702237297</v>
      </c>
      <c r="T42" s="211">
        <v>232</v>
      </c>
      <c r="U42" s="210">
        <f t="shared" si="19"/>
        <v>0.14793748365992235</v>
      </c>
    </row>
    <row r="43" spans="1:21" ht="20.100000000000001" customHeight="1">
      <c r="A43" s="212" t="s">
        <v>358</v>
      </c>
      <c r="B43" s="209">
        <v>479</v>
      </c>
      <c r="C43" s="210">
        <f t="shared" si="10"/>
        <v>0.28467001456036606</v>
      </c>
      <c r="D43" s="209">
        <v>447</v>
      </c>
      <c r="E43" s="210">
        <f t="shared" si="11"/>
        <v>0.23750571182640298</v>
      </c>
      <c r="F43" s="209">
        <v>339</v>
      </c>
      <c r="G43" s="210">
        <f t="shared" si="12"/>
        <v>0.18353888967092941</v>
      </c>
      <c r="H43" s="211">
        <v>294</v>
      </c>
      <c r="I43" s="210">
        <f t="shared" si="13"/>
        <v>0.1626727014181297</v>
      </c>
      <c r="J43" s="211">
        <v>318</v>
      </c>
      <c r="K43" s="210">
        <f t="shared" si="14"/>
        <v>0.16549226141532311</v>
      </c>
      <c r="L43" s="211">
        <v>323</v>
      </c>
      <c r="M43" s="210">
        <f t="shared" si="15"/>
        <v>0.1680287573675148</v>
      </c>
      <c r="N43" s="211">
        <v>319</v>
      </c>
      <c r="O43" s="210">
        <f t="shared" si="16"/>
        <v>0.17448093289868075</v>
      </c>
      <c r="P43" s="211">
        <v>289</v>
      </c>
      <c r="Q43" s="210">
        <f t="shared" si="17"/>
        <v>0.16276005001070049</v>
      </c>
      <c r="R43" s="211">
        <v>214</v>
      </c>
      <c r="S43" s="210">
        <f t="shared" si="18"/>
        <v>0.15380082075017429</v>
      </c>
      <c r="T43" s="211">
        <v>213</v>
      </c>
      <c r="U43" s="210">
        <f t="shared" si="19"/>
        <v>0.1358219138774287</v>
      </c>
    </row>
    <row r="44" spans="1:21" ht="20.100000000000001" customHeight="1">
      <c r="A44" s="212" t="s">
        <v>142</v>
      </c>
      <c r="B44" s="209">
        <v>797</v>
      </c>
      <c r="C44" s="210">
        <f t="shared" si="10"/>
        <v>0.47365762339167383</v>
      </c>
      <c r="D44" s="209">
        <v>553</v>
      </c>
      <c r="E44" s="210">
        <f t="shared" si="11"/>
        <v>0.29382697682326814</v>
      </c>
      <c r="F44" s="209">
        <v>484</v>
      </c>
      <c r="G44" s="210">
        <f t="shared" si="12"/>
        <v>0.26204372448592866</v>
      </c>
      <c r="H44" s="211">
        <v>409</v>
      </c>
      <c r="I44" s="210">
        <f t="shared" si="13"/>
        <v>0.22630317986399676</v>
      </c>
      <c r="J44" s="211">
        <v>384</v>
      </c>
      <c r="K44" s="210">
        <f t="shared" si="14"/>
        <v>0.19983971189774871</v>
      </c>
      <c r="L44" s="211">
        <v>345</v>
      </c>
      <c r="M44" s="210">
        <f t="shared" si="15"/>
        <v>0.17947344053186565</v>
      </c>
      <c r="N44" s="211">
        <v>313</v>
      </c>
      <c r="O44" s="210">
        <f t="shared" si="16"/>
        <v>0.17119915986610368</v>
      </c>
      <c r="P44" s="211">
        <v>255</v>
      </c>
      <c r="Q44" s="210">
        <f t="shared" si="17"/>
        <v>0.14361180883297103</v>
      </c>
      <c r="R44" s="211">
        <v>301</v>
      </c>
      <c r="S44" s="210">
        <f t="shared" si="18"/>
        <v>0.2163273226439367</v>
      </c>
      <c r="T44" s="211">
        <v>207</v>
      </c>
      <c r="U44" s="210">
        <f t="shared" si="19"/>
        <v>0.13199594447243071</v>
      </c>
    </row>
    <row r="45" spans="1:21" ht="20.100000000000001" customHeight="1">
      <c r="A45" s="212" t="s">
        <v>147</v>
      </c>
      <c r="B45" s="209">
        <v>30</v>
      </c>
      <c r="C45" s="210">
        <f t="shared" si="10"/>
        <v>1.7829019701066772E-2</v>
      </c>
      <c r="D45" s="209">
        <v>10</v>
      </c>
      <c r="E45" s="210">
        <f t="shared" si="11"/>
        <v>5.3133268864967113E-3</v>
      </c>
      <c r="F45" s="209">
        <v>6</v>
      </c>
      <c r="G45" s="210">
        <f t="shared" si="12"/>
        <v>3.2484759233792817E-3</v>
      </c>
      <c r="H45" s="211">
        <v>7</v>
      </c>
      <c r="I45" s="210">
        <f t="shared" si="13"/>
        <v>3.8731595575745167E-3</v>
      </c>
      <c r="J45" s="211">
        <v>6</v>
      </c>
      <c r="K45" s="210">
        <f t="shared" si="14"/>
        <v>3.1224954984023236E-3</v>
      </c>
      <c r="L45" s="211">
        <v>31</v>
      </c>
      <c r="M45" s="210">
        <f t="shared" si="15"/>
        <v>1.6126599004312563E-2</v>
      </c>
      <c r="N45" s="211">
        <v>47</v>
      </c>
      <c r="O45" s="210">
        <f t="shared" si="16"/>
        <v>2.570722208852036E-2</v>
      </c>
      <c r="P45" s="211">
        <v>115</v>
      </c>
      <c r="Q45" s="210">
        <f t="shared" si="17"/>
        <v>6.4766109865849672E-2</v>
      </c>
      <c r="R45" s="211">
        <v>284</v>
      </c>
      <c r="S45" s="210">
        <f t="shared" si="18"/>
        <v>0.20410950043481074</v>
      </c>
      <c r="T45" s="211">
        <v>202</v>
      </c>
      <c r="U45" s="210">
        <f t="shared" si="19"/>
        <v>0.12880763663493236</v>
      </c>
    </row>
    <row r="46" spans="1:21" ht="20.100000000000001" customHeight="1">
      <c r="A46" s="212" t="s">
        <v>128</v>
      </c>
      <c r="B46" s="209">
        <v>158</v>
      </c>
      <c r="C46" s="210">
        <f t="shared" si="10"/>
        <v>9.3899503758951661E-2</v>
      </c>
      <c r="D46" s="209">
        <v>150</v>
      </c>
      <c r="E46" s="210">
        <f t="shared" si="11"/>
        <v>7.9699903297450664E-2</v>
      </c>
      <c r="F46" s="209">
        <v>147</v>
      </c>
      <c r="G46" s="210">
        <f t="shared" si="12"/>
        <v>7.9587660122792392E-2</v>
      </c>
      <c r="H46" s="211">
        <v>176</v>
      </c>
      <c r="I46" s="210">
        <f t="shared" si="13"/>
        <v>9.7382297447587848E-2</v>
      </c>
      <c r="J46" s="211">
        <v>178</v>
      </c>
      <c r="K46" s="210">
        <f t="shared" si="14"/>
        <v>9.2634033119268919E-2</v>
      </c>
      <c r="L46" s="211">
        <v>175</v>
      </c>
      <c r="M46" s="210">
        <f t="shared" si="15"/>
        <v>9.1037252443699965E-2</v>
      </c>
      <c r="N46" s="211">
        <v>188</v>
      </c>
      <c r="O46" s="210">
        <f t="shared" si="16"/>
        <v>0.10282888835408144</v>
      </c>
      <c r="P46" s="211">
        <v>189</v>
      </c>
      <c r="Q46" s="210">
        <f t="shared" si="17"/>
        <v>0.10644169360561381</v>
      </c>
      <c r="R46" s="211">
        <v>198</v>
      </c>
      <c r="S46" s="210">
        <f t="shared" si="18"/>
        <v>0.14230169396511452</v>
      </c>
      <c r="T46" s="211">
        <v>198</v>
      </c>
      <c r="U46" s="210">
        <f t="shared" si="19"/>
        <v>0.12625699036493371</v>
      </c>
    </row>
    <row r="47" spans="1:21" ht="20.100000000000001" customHeight="1">
      <c r="A47" s="212" t="s">
        <v>167</v>
      </c>
      <c r="B47" s="209">
        <v>261</v>
      </c>
      <c r="C47" s="210">
        <f t="shared" si="10"/>
        <v>0.15511247139928089</v>
      </c>
      <c r="D47" s="209">
        <v>338</v>
      </c>
      <c r="E47" s="210">
        <f t="shared" si="11"/>
        <v>0.17959044876358884</v>
      </c>
      <c r="F47" s="209">
        <v>352</v>
      </c>
      <c r="G47" s="210">
        <f t="shared" si="12"/>
        <v>0.1905772541715845</v>
      </c>
      <c r="H47" s="211">
        <v>322</v>
      </c>
      <c r="I47" s="210">
        <f t="shared" si="13"/>
        <v>0.17816533964842776</v>
      </c>
      <c r="J47" s="211">
        <v>303</v>
      </c>
      <c r="K47" s="210">
        <f t="shared" si="14"/>
        <v>0.15768602266931731</v>
      </c>
      <c r="L47" s="211">
        <v>213</v>
      </c>
      <c r="M47" s="210">
        <f t="shared" si="15"/>
        <v>0.11080534154576052</v>
      </c>
      <c r="N47" s="211">
        <v>233</v>
      </c>
      <c r="O47" s="210">
        <f t="shared" si="16"/>
        <v>0.12744218609840943</v>
      </c>
      <c r="P47" s="211">
        <v>213</v>
      </c>
      <c r="Q47" s="210">
        <f t="shared" si="17"/>
        <v>0.11995809914283462</v>
      </c>
      <c r="R47" s="211">
        <v>150</v>
      </c>
      <c r="S47" s="210">
        <f t="shared" si="18"/>
        <v>0.10780431360993524</v>
      </c>
      <c r="T47" s="211">
        <v>152</v>
      </c>
      <c r="U47" s="210">
        <f t="shared" si="19"/>
        <v>9.6924558259949126E-2</v>
      </c>
    </row>
    <row r="48" spans="1:21" ht="20.100000000000001" customHeight="1">
      <c r="A48" s="216" t="s">
        <v>157</v>
      </c>
      <c r="B48" s="209">
        <v>142</v>
      </c>
      <c r="C48" s="210">
        <f t="shared" si="10"/>
        <v>8.439069325171604E-2</v>
      </c>
      <c r="D48" s="209">
        <v>158</v>
      </c>
      <c r="E48" s="210">
        <f t="shared" si="11"/>
        <v>8.3950564806648031E-2</v>
      </c>
      <c r="F48" s="209">
        <v>250</v>
      </c>
      <c r="G48" s="210">
        <f t="shared" si="12"/>
        <v>0.13535316347413673</v>
      </c>
      <c r="H48" s="211">
        <v>157</v>
      </c>
      <c r="I48" s="210">
        <f t="shared" si="13"/>
        <v>8.6869435791314162E-2</v>
      </c>
      <c r="J48" s="211">
        <v>198</v>
      </c>
      <c r="K48" s="210">
        <f t="shared" si="14"/>
        <v>0.10304235144727666</v>
      </c>
      <c r="L48" s="211">
        <v>184</v>
      </c>
      <c r="M48" s="210">
        <f t="shared" si="15"/>
        <v>9.5719168283661671E-2</v>
      </c>
      <c r="N48" s="211">
        <v>124</v>
      </c>
      <c r="O48" s="210">
        <f t="shared" si="16"/>
        <v>6.7823309339926058E-2</v>
      </c>
      <c r="P48" s="211">
        <v>201</v>
      </c>
      <c r="Q48" s="210">
        <f t="shared" si="17"/>
        <v>0.11319989637422422</v>
      </c>
      <c r="R48" s="211">
        <v>162</v>
      </c>
      <c r="S48" s="210">
        <f t="shared" si="18"/>
        <v>0.11642865869873006</v>
      </c>
      <c r="T48" s="211">
        <v>146</v>
      </c>
      <c r="U48" s="210">
        <f t="shared" si="19"/>
        <v>9.309858885495112E-2</v>
      </c>
    </row>
    <row r="49" spans="1:21" ht="20.100000000000001" customHeight="1">
      <c r="A49" s="212" t="s">
        <v>171</v>
      </c>
      <c r="B49" s="209">
        <v>266</v>
      </c>
      <c r="C49" s="210">
        <f t="shared" si="10"/>
        <v>0.15808397468279201</v>
      </c>
      <c r="D49" s="209">
        <v>224</v>
      </c>
      <c r="E49" s="210">
        <f t="shared" si="11"/>
        <v>0.11901852225752632</v>
      </c>
      <c r="F49" s="209">
        <v>224</v>
      </c>
      <c r="G49" s="210">
        <f t="shared" si="12"/>
        <v>0.12127643447282649</v>
      </c>
      <c r="H49" s="211">
        <v>234</v>
      </c>
      <c r="I49" s="210">
        <f t="shared" si="13"/>
        <v>0.12947419092463386</v>
      </c>
      <c r="J49" s="211">
        <v>256</v>
      </c>
      <c r="K49" s="210">
        <f t="shared" si="14"/>
        <v>0.13322647459849912</v>
      </c>
      <c r="L49" s="211">
        <v>247</v>
      </c>
      <c r="M49" s="210">
        <f t="shared" si="15"/>
        <v>0.12849257916339368</v>
      </c>
      <c r="N49" s="211">
        <v>227</v>
      </c>
      <c r="O49" s="210">
        <f t="shared" si="16"/>
        <v>0.12416041306583236</v>
      </c>
      <c r="P49" s="211">
        <v>215</v>
      </c>
      <c r="Q49" s="210">
        <f t="shared" si="17"/>
        <v>0.12108446627093634</v>
      </c>
      <c r="R49" s="211">
        <v>135</v>
      </c>
      <c r="S49" s="210">
        <f t="shared" si="18"/>
        <v>9.702388224894172E-2</v>
      </c>
      <c r="T49" s="211">
        <v>134</v>
      </c>
      <c r="U49" s="210">
        <f t="shared" si="19"/>
        <v>8.5446650044955136E-2</v>
      </c>
    </row>
    <row r="50" spans="1:21" ht="20.100000000000001" customHeight="1">
      <c r="A50" s="212" t="s">
        <v>163</v>
      </c>
      <c r="B50" s="209">
        <v>394</v>
      </c>
      <c r="C50" s="210">
        <f t="shared" si="10"/>
        <v>0.23415445874067692</v>
      </c>
      <c r="D50" s="209">
        <v>273</v>
      </c>
      <c r="E50" s="210">
        <f t="shared" si="11"/>
        <v>0.14505382400136022</v>
      </c>
      <c r="F50" s="209">
        <v>244</v>
      </c>
      <c r="G50" s="210">
        <f t="shared" si="12"/>
        <v>0.13210468755075744</v>
      </c>
      <c r="H50" s="211">
        <v>289</v>
      </c>
      <c r="I50" s="210">
        <f t="shared" si="13"/>
        <v>0.15990615887700504</v>
      </c>
      <c r="J50" s="211">
        <v>265</v>
      </c>
      <c r="K50" s="210">
        <f t="shared" si="14"/>
        <v>0.13791021784610261</v>
      </c>
      <c r="L50" s="211">
        <v>229</v>
      </c>
      <c r="M50" s="210">
        <f t="shared" si="15"/>
        <v>0.11912874748347024</v>
      </c>
      <c r="N50" s="211">
        <v>159</v>
      </c>
      <c r="O50" s="210">
        <f t="shared" si="16"/>
        <v>8.6966985363292268E-2</v>
      </c>
      <c r="P50" s="211">
        <v>134</v>
      </c>
      <c r="Q50" s="210">
        <f t="shared" si="17"/>
        <v>7.5466597582816139E-2</v>
      </c>
      <c r="R50" s="211">
        <v>86</v>
      </c>
      <c r="S50" s="210">
        <f t="shared" si="18"/>
        <v>6.1807806469696205E-2</v>
      </c>
      <c r="T50" s="211">
        <v>113</v>
      </c>
      <c r="U50" s="210">
        <f t="shared" si="19"/>
        <v>7.2055757127462178E-2</v>
      </c>
    </row>
    <row r="51" spans="1:21" ht="20.100000000000001" customHeight="1">
      <c r="A51" s="212" t="s">
        <v>156</v>
      </c>
      <c r="B51" s="209">
        <v>105</v>
      </c>
      <c r="C51" s="210">
        <f t="shared" si="10"/>
        <v>6.2401568953733694E-2</v>
      </c>
      <c r="D51" s="209">
        <v>99</v>
      </c>
      <c r="E51" s="210">
        <f t="shared" si="11"/>
        <v>5.2601936176317442E-2</v>
      </c>
      <c r="F51" s="209">
        <v>78</v>
      </c>
      <c r="G51" s="210">
        <f t="shared" si="12"/>
        <v>4.2230187003930657E-2</v>
      </c>
      <c r="H51" s="211">
        <v>90</v>
      </c>
      <c r="I51" s="210">
        <f t="shared" si="13"/>
        <v>4.9797765740243784E-2</v>
      </c>
      <c r="J51" s="211">
        <v>94</v>
      </c>
      <c r="K51" s="210">
        <f t="shared" si="14"/>
        <v>4.8919096141636399E-2</v>
      </c>
      <c r="L51" s="211">
        <v>111</v>
      </c>
      <c r="M51" s="210">
        <f t="shared" si="15"/>
        <v>5.7743628692861114E-2</v>
      </c>
      <c r="N51" s="211">
        <v>160</v>
      </c>
      <c r="O51" s="210">
        <f t="shared" si="16"/>
        <v>8.7513947535388451E-2</v>
      </c>
      <c r="P51" s="211">
        <v>150</v>
      </c>
      <c r="Q51" s="210">
        <f t="shared" si="17"/>
        <v>8.4477534607630009E-2</v>
      </c>
      <c r="R51" s="211">
        <v>86</v>
      </c>
      <c r="S51" s="210">
        <f t="shared" si="18"/>
        <v>6.1807806469696205E-2</v>
      </c>
      <c r="T51" s="211">
        <v>96</v>
      </c>
      <c r="U51" s="210">
        <f t="shared" si="19"/>
        <v>6.1215510479967865E-2</v>
      </c>
    </row>
    <row r="52" spans="1:21" ht="20.100000000000001" customHeight="1">
      <c r="A52" s="212" t="s">
        <v>160</v>
      </c>
      <c r="B52" s="209">
        <v>96</v>
      </c>
      <c r="C52" s="210">
        <f t="shared" si="10"/>
        <v>5.7052863043413657E-2</v>
      </c>
      <c r="D52" s="209">
        <v>109</v>
      </c>
      <c r="E52" s="210">
        <f t="shared" si="11"/>
        <v>5.7915263062814151E-2</v>
      </c>
      <c r="F52" s="209">
        <v>128</v>
      </c>
      <c r="G52" s="210">
        <f t="shared" si="12"/>
        <v>6.9300819698757996E-2</v>
      </c>
      <c r="H52" s="211">
        <v>128</v>
      </c>
      <c r="I52" s="210">
        <f t="shared" si="13"/>
        <v>7.0823489052791164E-2</v>
      </c>
      <c r="J52" s="211">
        <v>124</v>
      </c>
      <c r="K52" s="210">
        <f t="shared" si="14"/>
        <v>6.4531573633648004E-2</v>
      </c>
      <c r="L52" s="211">
        <v>144</v>
      </c>
      <c r="M52" s="210">
        <f t="shared" si="15"/>
        <v>7.4910653439387409E-2</v>
      </c>
      <c r="N52" s="211">
        <v>190</v>
      </c>
      <c r="O52" s="210">
        <f t="shared" si="16"/>
        <v>0.10392281269827378</v>
      </c>
      <c r="P52" s="211">
        <v>138</v>
      </c>
      <c r="Q52" s="210">
        <f t="shared" si="17"/>
        <v>7.7719331839019606E-2</v>
      </c>
      <c r="R52" s="211">
        <v>101</v>
      </c>
      <c r="S52" s="210">
        <f t="shared" si="18"/>
        <v>7.2588237830689725E-2</v>
      </c>
      <c r="T52" s="211">
        <v>91</v>
      </c>
      <c r="U52" s="210">
        <f t="shared" si="19"/>
        <v>5.8027202642469536E-2</v>
      </c>
    </row>
    <row r="53" spans="1:21" ht="20.100000000000001" customHeight="1">
      <c r="A53" s="212" t="s">
        <v>152</v>
      </c>
      <c r="B53" s="209">
        <v>160</v>
      </c>
      <c r="C53" s="210">
        <f t="shared" si="10"/>
        <v>9.5088105072356113E-2</v>
      </c>
      <c r="D53" s="209">
        <v>147</v>
      </c>
      <c r="E53" s="210">
        <f t="shared" si="11"/>
        <v>7.8105905231501654E-2</v>
      </c>
      <c r="F53" s="209">
        <v>112</v>
      </c>
      <c r="G53" s="210">
        <f t="shared" si="12"/>
        <v>6.0638217236413244E-2</v>
      </c>
      <c r="H53" s="211">
        <v>73</v>
      </c>
      <c r="I53" s="210">
        <f t="shared" si="13"/>
        <v>4.0391521100419957E-2</v>
      </c>
      <c r="J53" s="211">
        <v>79</v>
      </c>
      <c r="K53" s="210">
        <f t="shared" si="14"/>
        <v>4.1112857395630593E-2</v>
      </c>
      <c r="L53" s="211">
        <v>101</v>
      </c>
      <c r="M53" s="210">
        <f t="shared" si="15"/>
        <v>5.2541499981792548E-2</v>
      </c>
      <c r="N53" s="211">
        <v>145</v>
      </c>
      <c r="O53" s="210">
        <f t="shared" si="16"/>
        <v>7.9309514953945781E-2</v>
      </c>
      <c r="P53" s="211">
        <v>105</v>
      </c>
      <c r="Q53" s="210">
        <f t="shared" si="17"/>
        <v>5.913427422534101E-2</v>
      </c>
      <c r="R53" s="211">
        <v>97</v>
      </c>
      <c r="S53" s="210">
        <f t="shared" si="18"/>
        <v>6.9713456134424798E-2</v>
      </c>
      <c r="T53" s="211">
        <v>87</v>
      </c>
      <c r="U53" s="210">
        <f t="shared" si="19"/>
        <v>5.5476556372470877E-2</v>
      </c>
    </row>
    <row r="54" spans="1:21" ht="20.100000000000001" customHeight="1">
      <c r="A54" s="212" t="s">
        <v>136</v>
      </c>
      <c r="B54" s="209">
        <v>30</v>
      </c>
      <c r="C54" s="210">
        <f t="shared" si="10"/>
        <v>1.7829019701066772E-2</v>
      </c>
      <c r="D54" s="209">
        <v>43</v>
      </c>
      <c r="E54" s="210">
        <f t="shared" si="11"/>
        <v>2.2847305611935858E-2</v>
      </c>
      <c r="F54" s="209">
        <v>43</v>
      </c>
      <c r="G54" s="210">
        <f t="shared" si="12"/>
        <v>2.3280744117551513E-2</v>
      </c>
      <c r="H54" s="211">
        <v>39</v>
      </c>
      <c r="I54" s="210">
        <f t="shared" si="13"/>
        <v>2.1579031820772306E-2</v>
      </c>
      <c r="J54" s="211">
        <v>56</v>
      </c>
      <c r="K54" s="210">
        <f t="shared" si="14"/>
        <v>2.9143291318421683E-2</v>
      </c>
      <c r="L54" s="211">
        <v>59</v>
      </c>
      <c r="M54" s="210">
        <f t="shared" si="15"/>
        <v>3.0692559395304561E-2</v>
      </c>
      <c r="N54" s="211">
        <v>60</v>
      </c>
      <c r="O54" s="210">
        <f t="shared" si="16"/>
        <v>3.2817730325770671E-2</v>
      </c>
      <c r="P54" s="211">
        <v>70</v>
      </c>
      <c r="Q54" s="210">
        <f t="shared" si="17"/>
        <v>3.9422849483560674E-2</v>
      </c>
      <c r="R54" s="211">
        <v>71</v>
      </c>
      <c r="S54" s="210">
        <f t="shared" si="18"/>
        <v>5.1027375108702686E-2</v>
      </c>
      <c r="T54" s="211">
        <v>87</v>
      </c>
      <c r="U54" s="210">
        <f t="shared" si="19"/>
        <v>5.5476556372470877E-2</v>
      </c>
    </row>
    <row r="55" spans="1:21" ht="20.100000000000001" customHeight="1">
      <c r="A55" s="212" t="s">
        <v>141</v>
      </c>
      <c r="B55" s="209">
        <v>163</v>
      </c>
      <c r="C55" s="210">
        <f t="shared" si="10"/>
        <v>9.6871007042462778E-2</v>
      </c>
      <c r="D55" s="209">
        <v>72</v>
      </c>
      <c r="E55" s="210">
        <f t="shared" si="11"/>
        <v>3.8255953582776323E-2</v>
      </c>
      <c r="F55" s="209">
        <v>140</v>
      </c>
      <c r="G55" s="210">
        <f t="shared" si="12"/>
        <v>7.5797771545516562E-2</v>
      </c>
      <c r="H55" s="211">
        <v>53</v>
      </c>
      <c r="I55" s="210">
        <f t="shared" si="13"/>
        <v>2.9325350935921344E-2</v>
      </c>
      <c r="J55" s="211">
        <v>84</v>
      </c>
      <c r="K55" s="210">
        <f t="shared" si="14"/>
        <v>4.3714936977632526E-2</v>
      </c>
      <c r="L55" s="211">
        <v>85</v>
      </c>
      <c r="M55" s="210">
        <f t="shared" si="15"/>
        <v>4.4218094044082834E-2</v>
      </c>
      <c r="N55" s="211">
        <v>97</v>
      </c>
      <c r="O55" s="210">
        <f t="shared" si="16"/>
        <v>5.3055330693329246E-2</v>
      </c>
      <c r="P55" s="211">
        <v>57</v>
      </c>
      <c r="Q55" s="210">
        <f t="shared" si="17"/>
        <v>3.2101463150899401E-2</v>
      </c>
      <c r="R55" s="211">
        <v>70</v>
      </c>
      <c r="S55" s="210">
        <f t="shared" si="18"/>
        <v>5.0308679684636454E-2</v>
      </c>
      <c r="T55" s="211">
        <v>87</v>
      </c>
      <c r="U55" s="210">
        <f t="shared" si="19"/>
        <v>5.5476556372470877E-2</v>
      </c>
    </row>
    <row r="56" spans="1:21" ht="20.100000000000001" customHeight="1">
      <c r="A56" s="212" t="s">
        <v>60</v>
      </c>
      <c r="B56" s="209">
        <v>273</v>
      </c>
      <c r="C56" s="210">
        <f t="shared" si="10"/>
        <v>0.1622440792797076</v>
      </c>
      <c r="D56" s="209">
        <v>179</v>
      </c>
      <c r="E56" s="210">
        <f t="shared" si="11"/>
        <v>9.5108551268291125E-2</v>
      </c>
      <c r="F56" s="209">
        <v>189</v>
      </c>
      <c r="G56" s="210">
        <f t="shared" si="12"/>
        <v>0.10232699158644736</v>
      </c>
      <c r="H56" s="211">
        <v>89</v>
      </c>
      <c r="I56" s="210">
        <f t="shared" si="13"/>
        <v>4.9244457232018861E-2</v>
      </c>
      <c r="J56" s="211">
        <v>61</v>
      </c>
      <c r="K56" s="210">
        <f t="shared" si="14"/>
        <v>3.174537090042362E-2</v>
      </c>
      <c r="L56" s="211">
        <v>93</v>
      </c>
      <c r="M56" s="210">
        <f t="shared" si="15"/>
        <v>4.8379797012937695E-2</v>
      </c>
      <c r="N56" s="211">
        <v>75</v>
      </c>
      <c r="O56" s="210">
        <f t="shared" si="16"/>
        <v>4.1022162907213333E-2</v>
      </c>
      <c r="P56" s="211">
        <v>83</v>
      </c>
      <c r="Q56" s="210">
        <f t="shared" si="17"/>
        <v>4.6744235816221939E-2</v>
      </c>
      <c r="R56" s="211">
        <v>100</v>
      </c>
      <c r="S56" s="210">
        <f t="shared" si="18"/>
        <v>7.1869542406623493E-2</v>
      </c>
      <c r="T56" s="211">
        <v>82</v>
      </c>
      <c r="U56" s="210">
        <f t="shared" si="19"/>
        <v>5.2288248534972548E-2</v>
      </c>
    </row>
    <row r="57" spans="1:21" ht="20.100000000000001" customHeight="1">
      <c r="A57" s="216" t="s">
        <v>154</v>
      </c>
      <c r="B57" s="209">
        <v>72</v>
      </c>
      <c r="C57" s="210">
        <f t="shared" si="10"/>
        <v>4.2789647282560246E-2</v>
      </c>
      <c r="D57" s="209">
        <v>84</v>
      </c>
      <c r="E57" s="210">
        <f t="shared" si="11"/>
        <v>4.4631945846572374E-2</v>
      </c>
      <c r="F57" s="209">
        <v>59</v>
      </c>
      <c r="G57" s="210">
        <f t="shared" si="12"/>
        <v>3.1943346579896267E-2</v>
      </c>
      <c r="H57" s="211">
        <v>82</v>
      </c>
      <c r="I57" s="210">
        <f t="shared" si="13"/>
        <v>4.5371297674444339E-2</v>
      </c>
      <c r="J57" s="211">
        <v>39</v>
      </c>
      <c r="K57" s="210">
        <f t="shared" si="14"/>
        <v>2.0296220739615102E-2</v>
      </c>
      <c r="L57" s="211">
        <v>50</v>
      </c>
      <c r="M57" s="210">
        <f t="shared" si="15"/>
        <v>2.6010643555342848E-2</v>
      </c>
      <c r="N57" s="211">
        <v>63</v>
      </c>
      <c r="O57" s="210">
        <f t="shared" si="16"/>
        <v>3.4458616842059205E-2</v>
      </c>
      <c r="P57" s="211">
        <v>74</v>
      </c>
      <c r="Q57" s="210">
        <f t="shared" si="17"/>
        <v>4.1675583739764141E-2</v>
      </c>
      <c r="R57" s="211">
        <v>83</v>
      </c>
      <c r="S57" s="210">
        <f t="shared" si="18"/>
        <v>5.9651720197497503E-2</v>
      </c>
      <c r="T57" s="211">
        <v>73</v>
      </c>
      <c r="U57" s="210">
        <f t="shared" si="19"/>
        <v>4.654929442747556E-2</v>
      </c>
    </row>
    <row r="58" spans="1:21" ht="20.100000000000001" customHeight="1">
      <c r="A58" s="212" t="s">
        <v>140</v>
      </c>
      <c r="B58" s="209">
        <v>17</v>
      </c>
      <c r="C58" s="210">
        <f t="shared" si="10"/>
        <v>1.0103111163937837E-2</v>
      </c>
      <c r="D58" s="209">
        <v>22</v>
      </c>
      <c r="E58" s="210">
        <f t="shared" si="11"/>
        <v>1.1689319150292764E-2</v>
      </c>
      <c r="F58" s="209">
        <v>30</v>
      </c>
      <c r="G58" s="210">
        <f t="shared" si="12"/>
        <v>1.6242379616896407E-2</v>
      </c>
      <c r="H58" s="211">
        <v>153</v>
      </c>
      <c r="I58" s="210">
        <f t="shared" si="13"/>
        <v>8.4656201758414429E-2</v>
      </c>
      <c r="J58" s="211">
        <v>193</v>
      </c>
      <c r="K58" s="210">
        <f t="shared" si="14"/>
        <v>0.10044027186527472</v>
      </c>
      <c r="L58" s="211">
        <v>238</v>
      </c>
      <c r="M58" s="210">
        <f t="shared" si="15"/>
        <v>0.12381066332343195</v>
      </c>
      <c r="N58" s="211">
        <v>295</v>
      </c>
      <c r="O58" s="210">
        <f t="shared" si="16"/>
        <v>0.16135384076837245</v>
      </c>
      <c r="P58" s="211">
        <v>94</v>
      </c>
      <c r="Q58" s="210">
        <f t="shared" si="17"/>
        <v>5.2939255020781471E-2</v>
      </c>
      <c r="R58" s="211">
        <v>73</v>
      </c>
      <c r="S58" s="210">
        <f t="shared" si="18"/>
        <v>5.2464765956835149E-2</v>
      </c>
      <c r="T58" s="211">
        <v>70</v>
      </c>
      <c r="U58" s="210">
        <f t="shared" si="19"/>
        <v>4.4636309724976564E-2</v>
      </c>
    </row>
    <row r="59" spans="1:21" ht="20.100000000000001" customHeight="1">
      <c r="A59" s="212" t="s">
        <v>158</v>
      </c>
      <c r="B59" s="209">
        <v>71</v>
      </c>
      <c r="C59" s="210">
        <f t="shared" si="10"/>
        <v>4.219534662585802E-2</v>
      </c>
      <c r="D59" s="209">
        <v>68</v>
      </c>
      <c r="E59" s="210">
        <f t="shared" si="11"/>
        <v>3.6130622828177632E-2</v>
      </c>
      <c r="F59" s="209">
        <v>71</v>
      </c>
      <c r="G59" s="210">
        <f t="shared" si="12"/>
        <v>3.8440298426654827E-2</v>
      </c>
      <c r="H59" s="211">
        <v>75</v>
      </c>
      <c r="I59" s="210">
        <f t="shared" si="13"/>
        <v>4.1498138116869823E-2</v>
      </c>
      <c r="J59" s="211">
        <v>49</v>
      </c>
      <c r="K59" s="210">
        <f t="shared" si="14"/>
        <v>2.5500379903618971E-2</v>
      </c>
      <c r="L59" s="211">
        <v>52</v>
      </c>
      <c r="M59" s="210">
        <f t="shared" si="15"/>
        <v>2.705106929755656E-2</v>
      </c>
      <c r="N59" s="211">
        <v>47</v>
      </c>
      <c r="O59" s="210">
        <f t="shared" si="16"/>
        <v>2.570722208852036E-2</v>
      </c>
      <c r="P59" s="211">
        <v>24</v>
      </c>
      <c r="Q59" s="210">
        <f t="shared" si="17"/>
        <v>1.3516405537220801E-2</v>
      </c>
      <c r="R59" s="211">
        <v>35</v>
      </c>
      <c r="S59" s="210">
        <f t="shared" si="18"/>
        <v>2.5154339842318227E-2</v>
      </c>
      <c r="T59" s="211">
        <v>45</v>
      </c>
      <c r="U59" s="210">
        <f t="shared" si="19"/>
        <v>2.8694770537484936E-2</v>
      </c>
    </row>
    <row r="60" spans="1:21" ht="20.100000000000001" customHeight="1">
      <c r="A60" s="212" t="s">
        <v>180</v>
      </c>
      <c r="B60" s="209">
        <v>12</v>
      </c>
      <c r="C60" s="210">
        <f t="shared" si="10"/>
        <v>7.1316078804267071E-3</v>
      </c>
      <c r="D60" s="209">
        <v>4</v>
      </c>
      <c r="E60" s="210">
        <f t="shared" si="11"/>
        <v>2.1253307545986842E-3</v>
      </c>
      <c r="F60" s="209">
        <v>5</v>
      </c>
      <c r="G60" s="210">
        <f t="shared" si="12"/>
        <v>2.7070632694827343E-3</v>
      </c>
      <c r="H60" s="211">
        <v>5</v>
      </c>
      <c r="I60" s="210">
        <f t="shared" si="13"/>
        <v>2.7665425411246549E-3</v>
      </c>
      <c r="J60" s="211">
        <v>6</v>
      </c>
      <c r="K60" s="210">
        <f t="shared" si="14"/>
        <v>3.1224954984023236E-3</v>
      </c>
      <c r="L60" s="211">
        <v>17</v>
      </c>
      <c r="M60" s="210">
        <f t="shared" si="15"/>
        <v>8.8436188088165685E-3</v>
      </c>
      <c r="N60" s="211">
        <v>25</v>
      </c>
      <c r="O60" s="210">
        <f t="shared" si="16"/>
        <v>1.3674054302404445E-2</v>
      </c>
      <c r="P60" s="211">
        <v>26</v>
      </c>
      <c r="Q60" s="210">
        <f t="shared" si="17"/>
        <v>1.4642772665322535E-2</v>
      </c>
      <c r="R60" s="211">
        <v>22</v>
      </c>
      <c r="S60" s="210">
        <f t="shared" si="18"/>
        <v>1.5811299329457171E-2</v>
      </c>
      <c r="T60" s="211">
        <v>44</v>
      </c>
      <c r="U60" s="210">
        <f t="shared" si="19"/>
        <v>2.805710896998527E-2</v>
      </c>
    </row>
    <row r="61" spans="1:21" ht="20.100000000000001" customHeight="1">
      <c r="A61" s="212" t="s">
        <v>168</v>
      </c>
      <c r="B61" s="209">
        <v>34</v>
      </c>
      <c r="C61" s="210">
        <f t="shared" si="10"/>
        <v>2.0206222327875674E-2</v>
      </c>
      <c r="D61" s="209">
        <v>35</v>
      </c>
      <c r="E61" s="210">
        <f t="shared" si="11"/>
        <v>1.859664410273849E-2</v>
      </c>
      <c r="F61" s="209">
        <v>20</v>
      </c>
      <c r="G61" s="210">
        <f t="shared" si="12"/>
        <v>1.0828253077930937E-2</v>
      </c>
      <c r="H61" s="211">
        <v>28</v>
      </c>
      <c r="I61" s="210">
        <f t="shared" si="13"/>
        <v>1.5492638230298067E-2</v>
      </c>
      <c r="J61" s="211">
        <v>12</v>
      </c>
      <c r="K61" s="210">
        <f t="shared" si="14"/>
        <v>6.2449909968046472E-3</v>
      </c>
      <c r="L61" s="211">
        <v>42</v>
      </c>
      <c r="M61" s="210">
        <f t="shared" si="15"/>
        <v>2.1848940586487991E-2</v>
      </c>
      <c r="N61" s="211">
        <v>19</v>
      </c>
      <c r="O61" s="210">
        <f t="shared" si="16"/>
        <v>1.0392281269827379E-2</v>
      </c>
      <c r="P61" s="211">
        <v>26</v>
      </c>
      <c r="Q61" s="210">
        <f t="shared" si="17"/>
        <v>1.4642772665322535E-2</v>
      </c>
      <c r="R61" s="211">
        <v>27</v>
      </c>
      <c r="S61" s="210">
        <f t="shared" si="18"/>
        <v>1.9404776449788344E-2</v>
      </c>
      <c r="T61" s="211">
        <v>32</v>
      </c>
      <c r="U61" s="210">
        <f t="shared" si="19"/>
        <v>2.0405170159989286E-2</v>
      </c>
    </row>
    <row r="62" spans="1:21" ht="20.100000000000001" customHeight="1">
      <c r="A62" s="212" t="s">
        <v>164</v>
      </c>
      <c r="B62" s="209">
        <v>21</v>
      </c>
      <c r="C62" s="210">
        <f t="shared" si="10"/>
        <v>1.2480313790746739E-2</v>
      </c>
      <c r="D62" s="209">
        <v>51</v>
      </c>
      <c r="E62" s="210">
        <f t="shared" si="11"/>
        <v>2.7097967121133226E-2</v>
      </c>
      <c r="F62" s="209">
        <v>41</v>
      </c>
      <c r="G62" s="210">
        <f t="shared" si="12"/>
        <v>2.2197918809758421E-2</v>
      </c>
      <c r="H62" s="211">
        <v>13</v>
      </c>
      <c r="I62" s="210">
        <f t="shared" si="13"/>
        <v>7.1930106069241018E-3</v>
      </c>
      <c r="J62" s="211">
        <v>18</v>
      </c>
      <c r="K62" s="210">
        <f t="shared" si="14"/>
        <v>9.3674864952069704E-3</v>
      </c>
      <c r="L62" s="211">
        <v>117</v>
      </c>
      <c r="M62" s="210">
        <f t="shared" si="15"/>
        <v>6.0864905919502263E-2</v>
      </c>
      <c r="N62" s="211">
        <v>23</v>
      </c>
      <c r="O62" s="210">
        <f t="shared" si="16"/>
        <v>1.258012995821209E-2</v>
      </c>
      <c r="P62" s="211">
        <v>36</v>
      </c>
      <c r="Q62" s="210">
        <f t="shared" si="17"/>
        <v>2.0274608305831204E-2</v>
      </c>
      <c r="R62" s="211">
        <v>32</v>
      </c>
      <c r="S62" s="210">
        <f t="shared" si="18"/>
        <v>2.2998253570119521E-2</v>
      </c>
      <c r="T62" s="211">
        <v>30</v>
      </c>
      <c r="U62" s="210">
        <f t="shared" si="19"/>
        <v>1.9129847024989956E-2</v>
      </c>
    </row>
    <row r="63" spans="1:21" ht="20.100000000000001" customHeight="1">
      <c r="A63" s="212" t="s">
        <v>149</v>
      </c>
      <c r="B63" s="209">
        <v>51</v>
      </c>
      <c r="C63" s="210">
        <f t="shared" si="10"/>
        <v>3.0309333491813511E-2</v>
      </c>
      <c r="D63" s="209">
        <v>28</v>
      </c>
      <c r="E63" s="210">
        <f t="shared" si="11"/>
        <v>1.487731528219079E-2</v>
      </c>
      <c r="F63" s="209">
        <v>39</v>
      </c>
      <c r="G63" s="210">
        <f t="shared" si="12"/>
        <v>2.1115093501965328E-2</v>
      </c>
      <c r="H63" s="211">
        <v>14</v>
      </c>
      <c r="I63" s="210">
        <f t="shared" si="13"/>
        <v>7.7463191151490333E-3</v>
      </c>
      <c r="J63" s="211">
        <v>55</v>
      </c>
      <c r="K63" s="210">
        <f t="shared" si="14"/>
        <v>2.8622875402021294E-2</v>
      </c>
      <c r="L63" s="211">
        <v>64</v>
      </c>
      <c r="M63" s="210">
        <f t="shared" si="15"/>
        <v>3.3293623750838844E-2</v>
      </c>
      <c r="N63" s="211">
        <v>66</v>
      </c>
      <c r="O63" s="210">
        <f t="shared" si="16"/>
        <v>3.6099503358347738E-2</v>
      </c>
      <c r="P63" s="211">
        <v>45</v>
      </c>
      <c r="Q63" s="210">
        <f t="shared" si="17"/>
        <v>2.5343260382289002E-2</v>
      </c>
      <c r="R63" s="211">
        <v>24</v>
      </c>
      <c r="S63" s="210">
        <f t="shared" si="18"/>
        <v>1.7248690177589641E-2</v>
      </c>
      <c r="T63" s="211">
        <v>28</v>
      </c>
      <c r="U63" s="210">
        <f t="shared" si="19"/>
        <v>1.7854523889990627E-2</v>
      </c>
    </row>
    <row r="64" spans="1:21" ht="20.100000000000001" customHeight="1">
      <c r="A64" s="212" t="s">
        <v>165</v>
      </c>
      <c r="B64" s="209">
        <v>102</v>
      </c>
      <c r="C64" s="210">
        <f t="shared" si="10"/>
        <v>6.0618666983627022E-2</v>
      </c>
      <c r="D64" s="209">
        <v>29</v>
      </c>
      <c r="E64" s="210">
        <f t="shared" si="11"/>
        <v>1.5408647970840461E-2</v>
      </c>
      <c r="F64" s="209">
        <v>693</v>
      </c>
      <c r="G64" s="210">
        <f t="shared" si="12"/>
        <v>0.37519896915030698</v>
      </c>
      <c r="H64" s="211">
        <v>256</v>
      </c>
      <c r="I64" s="210">
        <f t="shared" si="13"/>
        <v>0.14164697810558233</v>
      </c>
      <c r="J64" s="211">
        <v>134</v>
      </c>
      <c r="K64" s="210">
        <f t="shared" si="14"/>
        <v>6.9735732797651884E-2</v>
      </c>
      <c r="L64" s="211">
        <v>40</v>
      </c>
      <c r="M64" s="210">
        <f t="shared" si="15"/>
        <v>2.0808514844274276E-2</v>
      </c>
      <c r="N64" s="211">
        <v>528</v>
      </c>
      <c r="O64" s="210">
        <f t="shared" si="16"/>
        <v>0.28879602686678191</v>
      </c>
      <c r="P64" s="211">
        <v>241</v>
      </c>
      <c r="Q64" s="210">
        <f t="shared" si="17"/>
        <v>0.1357272389362589</v>
      </c>
      <c r="R64" s="211">
        <v>99</v>
      </c>
      <c r="S64" s="210">
        <f t="shared" si="18"/>
        <v>7.1150846982557261E-2</v>
      </c>
      <c r="T64" s="211">
        <v>26</v>
      </c>
      <c r="U64" s="210">
        <f t="shared" si="19"/>
        <v>1.6579200754991294E-2</v>
      </c>
    </row>
    <row r="65" spans="1:21" ht="20.100000000000001" customHeight="1">
      <c r="A65" s="212" t="s">
        <v>151</v>
      </c>
      <c r="B65" s="209">
        <v>7</v>
      </c>
      <c r="C65" s="210">
        <f t="shared" si="10"/>
        <v>4.160104596915579E-3</v>
      </c>
      <c r="D65" s="209">
        <v>12</v>
      </c>
      <c r="E65" s="210">
        <f t="shared" si="11"/>
        <v>6.3759922637960532E-3</v>
      </c>
      <c r="F65" s="209">
        <v>17</v>
      </c>
      <c r="G65" s="210">
        <f t="shared" si="12"/>
        <v>9.2040151162412973E-3</v>
      </c>
      <c r="H65" s="211">
        <v>29</v>
      </c>
      <c r="I65" s="210">
        <f t="shared" si="13"/>
        <v>1.6045946738522998E-2</v>
      </c>
      <c r="J65" s="211">
        <v>34</v>
      </c>
      <c r="K65" s="210">
        <f t="shared" si="14"/>
        <v>1.7694141157613166E-2</v>
      </c>
      <c r="L65" s="211">
        <v>44</v>
      </c>
      <c r="M65" s="210">
        <f t="shared" si="15"/>
        <v>2.2889366328701706E-2</v>
      </c>
      <c r="N65" s="211">
        <v>35</v>
      </c>
      <c r="O65" s="210">
        <f t="shared" si="16"/>
        <v>1.9143676023366224E-2</v>
      </c>
      <c r="P65" s="211">
        <v>31</v>
      </c>
      <c r="Q65" s="210">
        <f t="shared" si="17"/>
        <v>1.7458690485576869E-2</v>
      </c>
      <c r="R65" s="211">
        <v>32</v>
      </c>
      <c r="S65" s="210">
        <f t="shared" si="18"/>
        <v>2.2998253570119521E-2</v>
      </c>
      <c r="T65" s="211">
        <v>20</v>
      </c>
      <c r="U65" s="210">
        <f t="shared" si="19"/>
        <v>1.2753231349993304E-2</v>
      </c>
    </row>
    <row r="66" spans="1:21" ht="20.100000000000001" customHeight="1">
      <c r="A66" s="212" t="s">
        <v>166</v>
      </c>
      <c r="B66" s="209">
        <v>8</v>
      </c>
      <c r="C66" s="210">
        <f t="shared" si="10"/>
        <v>4.7544052536178053E-3</v>
      </c>
      <c r="D66" s="209">
        <v>5</v>
      </c>
      <c r="E66" s="210">
        <f t="shared" si="11"/>
        <v>2.6566634432483556E-3</v>
      </c>
      <c r="F66" s="209">
        <v>10</v>
      </c>
      <c r="G66" s="210">
        <f t="shared" si="12"/>
        <v>5.4141265389654686E-3</v>
      </c>
      <c r="H66" s="211">
        <v>15</v>
      </c>
      <c r="I66" s="210">
        <f t="shared" si="13"/>
        <v>8.299627623373964E-3</v>
      </c>
      <c r="J66" s="211">
        <v>10</v>
      </c>
      <c r="K66" s="210">
        <f t="shared" si="14"/>
        <v>5.204159164003872E-3</v>
      </c>
      <c r="L66" s="211">
        <v>10</v>
      </c>
      <c r="M66" s="210">
        <f t="shared" si="15"/>
        <v>5.2021287110685689E-3</v>
      </c>
      <c r="N66" s="211">
        <v>17</v>
      </c>
      <c r="O66" s="210">
        <f t="shared" si="16"/>
        <v>9.2983569256350224E-3</v>
      </c>
      <c r="P66" s="211">
        <v>19</v>
      </c>
      <c r="Q66" s="210">
        <f t="shared" si="17"/>
        <v>1.0700487716966469E-2</v>
      </c>
      <c r="R66" s="211">
        <v>20</v>
      </c>
      <c r="S66" s="210">
        <f t="shared" si="18"/>
        <v>1.4373908481324698E-2</v>
      </c>
      <c r="T66" s="211">
        <v>18</v>
      </c>
      <c r="U66" s="210">
        <f t="shared" si="19"/>
        <v>1.1477908214993974E-2</v>
      </c>
    </row>
    <row r="67" spans="1:21" ht="20.100000000000001" customHeight="1">
      <c r="A67" s="212" t="s">
        <v>185</v>
      </c>
      <c r="B67" s="209">
        <v>33</v>
      </c>
      <c r="C67" s="210">
        <f t="shared" si="10"/>
        <v>1.9611921671173448E-2</v>
      </c>
      <c r="D67" s="209">
        <v>26</v>
      </c>
      <c r="E67" s="210">
        <f t="shared" si="11"/>
        <v>1.3814649904891448E-2</v>
      </c>
      <c r="F67" s="209">
        <v>28</v>
      </c>
      <c r="G67" s="210">
        <f t="shared" si="12"/>
        <v>1.5159554309103311E-2</v>
      </c>
      <c r="H67" s="211">
        <v>41</v>
      </c>
      <c r="I67" s="210">
        <f t="shared" si="13"/>
        <v>2.2685648837222169E-2</v>
      </c>
      <c r="J67" s="211">
        <v>41</v>
      </c>
      <c r="K67" s="210">
        <f t="shared" si="14"/>
        <v>2.1337052572415877E-2</v>
      </c>
      <c r="L67" s="211">
        <v>20</v>
      </c>
      <c r="M67" s="210">
        <f t="shared" si="15"/>
        <v>1.0404257422137138E-2</v>
      </c>
      <c r="N67" s="211">
        <v>21</v>
      </c>
      <c r="O67" s="210">
        <f t="shared" si="16"/>
        <v>1.1486205614019735E-2</v>
      </c>
      <c r="P67" s="211">
        <v>25</v>
      </c>
      <c r="Q67" s="210">
        <f t="shared" si="17"/>
        <v>1.4079589101271668E-2</v>
      </c>
      <c r="R67" s="211">
        <v>27</v>
      </c>
      <c r="S67" s="210">
        <f t="shared" si="18"/>
        <v>1.9404776449788344E-2</v>
      </c>
      <c r="T67" s="211">
        <v>17</v>
      </c>
      <c r="U67" s="210">
        <f t="shared" si="19"/>
        <v>1.0840246647494309E-2</v>
      </c>
    </row>
    <row r="68" spans="1:21" ht="20.100000000000001" customHeight="1">
      <c r="A68" s="212" t="s">
        <v>179</v>
      </c>
      <c r="B68" s="209">
        <v>32</v>
      </c>
      <c r="C68" s="210">
        <f t="shared" si="10"/>
        <v>1.9017621014471221E-2</v>
      </c>
      <c r="D68" s="209">
        <v>40</v>
      </c>
      <c r="E68" s="210">
        <f t="shared" si="11"/>
        <v>2.1253307545986845E-2</v>
      </c>
      <c r="F68" s="209">
        <v>53</v>
      </c>
      <c r="G68" s="210">
        <f t="shared" si="12"/>
        <v>2.8694870656516984E-2</v>
      </c>
      <c r="H68" s="211">
        <v>51</v>
      </c>
      <c r="I68" s="210">
        <f t="shared" si="13"/>
        <v>2.8218733919471477E-2</v>
      </c>
      <c r="J68" s="211">
        <v>57</v>
      </c>
      <c r="K68" s="210">
        <f t="shared" si="14"/>
        <v>2.9663707234822072E-2</v>
      </c>
      <c r="L68" s="211">
        <v>36</v>
      </c>
      <c r="M68" s="210">
        <f t="shared" si="15"/>
        <v>1.8727663359846852E-2</v>
      </c>
      <c r="N68" s="211">
        <v>33</v>
      </c>
      <c r="O68" s="210">
        <f t="shared" si="16"/>
        <v>1.8049751679173869E-2</v>
      </c>
      <c r="P68" s="211">
        <v>43</v>
      </c>
      <c r="Q68" s="210">
        <f t="shared" si="17"/>
        <v>2.4216893254187272E-2</v>
      </c>
      <c r="R68" s="211">
        <v>23</v>
      </c>
      <c r="S68" s="210">
        <f t="shared" si="18"/>
        <v>1.6529994753523406E-2</v>
      </c>
      <c r="T68" s="211">
        <v>17</v>
      </c>
      <c r="U68" s="210">
        <f t="shared" si="19"/>
        <v>1.0840246647494309E-2</v>
      </c>
    </row>
    <row r="69" spans="1:21" ht="20.100000000000001" customHeight="1">
      <c r="A69" s="212" t="s">
        <v>153</v>
      </c>
      <c r="B69" s="209">
        <v>4</v>
      </c>
      <c r="C69" s="210">
        <f t="shared" si="10"/>
        <v>2.3772026268089027E-3</v>
      </c>
      <c r="D69" s="209">
        <v>8</v>
      </c>
      <c r="E69" s="210">
        <f t="shared" si="11"/>
        <v>4.2506615091973685E-3</v>
      </c>
      <c r="F69" s="209">
        <v>29</v>
      </c>
      <c r="G69" s="210">
        <f t="shared" si="12"/>
        <v>1.5700966962999857E-2</v>
      </c>
      <c r="H69" s="211">
        <v>31</v>
      </c>
      <c r="I69" s="210">
        <f t="shared" si="13"/>
        <v>1.7152563754972861E-2</v>
      </c>
      <c r="J69" s="211">
        <v>31</v>
      </c>
      <c r="K69" s="210">
        <f t="shared" si="14"/>
        <v>1.6132893408412001E-2</v>
      </c>
      <c r="L69" s="211">
        <v>38</v>
      </c>
      <c r="M69" s="210">
        <f t="shared" si="15"/>
        <v>1.9768089102060564E-2</v>
      </c>
      <c r="N69" s="211">
        <v>24</v>
      </c>
      <c r="O69" s="210">
        <f t="shared" si="16"/>
        <v>1.3127092130308269E-2</v>
      </c>
      <c r="P69" s="211">
        <v>29</v>
      </c>
      <c r="Q69" s="210">
        <f t="shared" si="17"/>
        <v>1.6332323357475136E-2</v>
      </c>
      <c r="R69" s="211">
        <v>20</v>
      </c>
      <c r="S69" s="210">
        <f t="shared" si="18"/>
        <v>1.4373908481324698E-2</v>
      </c>
      <c r="T69" s="211">
        <v>16</v>
      </c>
      <c r="U69" s="210">
        <f t="shared" si="19"/>
        <v>1.0202585079994643E-2</v>
      </c>
    </row>
    <row r="70" spans="1:21" ht="20.100000000000001" customHeight="1">
      <c r="A70" s="212" t="s">
        <v>61</v>
      </c>
      <c r="B70" s="209">
        <v>364</v>
      </c>
      <c r="C70" s="210">
        <f t="shared" ref="C70:C74" si="20">IFERROR(B70/B$5*100,"-")</f>
        <v>0.21632543903961016</v>
      </c>
      <c r="D70" s="209">
        <v>354</v>
      </c>
      <c r="E70" s="210">
        <f t="shared" ref="E70:E74" si="21">IFERROR(D70/D$5*100,"-")</f>
        <v>0.18809177178198355</v>
      </c>
      <c r="F70" s="209">
        <v>319</v>
      </c>
      <c r="G70" s="210">
        <f t="shared" ref="G70:G74" si="22">IFERROR(F70/F$5*100,"-")</f>
        <v>0.17271063659299846</v>
      </c>
      <c r="H70" s="211">
        <v>327</v>
      </c>
      <c r="I70" s="210">
        <f t="shared" ref="I70:I74" si="23">IFERROR(H70/H$5*100,"-")</f>
        <v>0.18093188218955245</v>
      </c>
      <c r="J70" s="211">
        <v>347</v>
      </c>
      <c r="K70" s="210">
        <f t="shared" ref="K70:K74" si="24">IFERROR(J70/J$5*100,"-")</f>
        <v>0.18058432299093435</v>
      </c>
      <c r="L70" s="211">
        <v>342</v>
      </c>
      <c r="M70" s="210">
        <f t="shared" ref="M70:M74" si="25">IFERROR(L70/L$5*100,"-")</f>
        <v>0.17791280191854505</v>
      </c>
      <c r="N70" s="211">
        <v>329</v>
      </c>
      <c r="O70" s="210">
        <f t="shared" ref="O70:O74" si="26">IFERROR(N70/N$5*100,"-")</f>
        <v>0.17995055461964249</v>
      </c>
      <c r="P70" s="211">
        <v>135</v>
      </c>
      <c r="Q70" s="210">
        <f t="shared" ref="Q70:Q74" si="27">IFERROR(P70/P$5*100,"-")</f>
        <v>7.6029781146867009E-2</v>
      </c>
      <c r="R70" s="211">
        <v>6</v>
      </c>
      <c r="S70" s="210">
        <f t="shared" ref="S70:S74" si="28">IFERROR(R70/R$5*100,"-")</f>
        <v>4.3121725443974104E-3</v>
      </c>
      <c r="T70" s="211">
        <v>15</v>
      </c>
      <c r="U70" s="210">
        <f t="shared" ref="U70:U74" si="29">IFERROR(T70/T$5*100,"-")</f>
        <v>9.5649235124949782E-3</v>
      </c>
    </row>
    <row r="71" spans="1:21" ht="20.100000000000001" customHeight="1">
      <c r="A71" s="212" t="s">
        <v>143</v>
      </c>
      <c r="B71" s="209">
        <v>43</v>
      </c>
      <c r="C71" s="210">
        <f t="shared" si="20"/>
        <v>2.5554928238195704E-2</v>
      </c>
      <c r="D71" s="209">
        <v>33</v>
      </c>
      <c r="E71" s="210">
        <f t="shared" si="21"/>
        <v>1.7533978725439148E-2</v>
      </c>
      <c r="F71" s="209">
        <v>40</v>
      </c>
      <c r="G71" s="210">
        <f t="shared" si="22"/>
        <v>2.1656506155861874E-2</v>
      </c>
      <c r="H71" s="211">
        <v>22</v>
      </c>
      <c r="I71" s="210">
        <f t="shared" si="23"/>
        <v>1.2172787180948481E-2</v>
      </c>
      <c r="J71" s="211">
        <v>20</v>
      </c>
      <c r="K71" s="210">
        <f t="shared" si="24"/>
        <v>1.0408318328007744E-2</v>
      </c>
      <c r="L71" s="211">
        <v>43</v>
      </c>
      <c r="M71" s="210">
        <f t="shared" si="25"/>
        <v>2.236915345759485E-2</v>
      </c>
      <c r="N71" s="211">
        <v>16</v>
      </c>
      <c r="O71" s="210">
        <f t="shared" si="26"/>
        <v>8.7513947535388451E-3</v>
      </c>
      <c r="P71" s="211">
        <v>31</v>
      </c>
      <c r="Q71" s="210">
        <f t="shared" si="27"/>
        <v>1.7458690485576869E-2</v>
      </c>
      <c r="R71" s="211">
        <v>20</v>
      </c>
      <c r="S71" s="210">
        <f t="shared" si="28"/>
        <v>1.4373908481324698E-2</v>
      </c>
      <c r="T71" s="211">
        <v>14</v>
      </c>
      <c r="U71" s="210">
        <f t="shared" si="29"/>
        <v>8.9272619449953135E-3</v>
      </c>
    </row>
    <row r="72" spans="1:21" ht="20.100000000000001" customHeight="1">
      <c r="A72" s="212" t="s">
        <v>360</v>
      </c>
      <c r="B72" s="209">
        <v>20</v>
      </c>
      <c r="C72" s="210">
        <f t="shared" si="20"/>
        <v>1.1886013134044514E-2</v>
      </c>
      <c r="D72" s="209">
        <v>23</v>
      </c>
      <c r="E72" s="210">
        <f t="shared" si="21"/>
        <v>1.2220651838942435E-2</v>
      </c>
      <c r="F72" s="209">
        <v>22</v>
      </c>
      <c r="G72" s="210">
        <f t="shared" si="22"/>
        <v>1.1911078385724031E-2</v>
      </c>
      <c r="H72" s="211">
        <v>9</v>
      </c>
      <c r="I72" s="210">
        <f t="shared" si="23"/>
        <v>4.9797765740243784E-3</v>
      </c>
      <c r="J72" s="211">
        <v>15</v>
      </c>
      <c r="K72" s="210">
        <f t="shared" si="24"/>
        <v>7.8062387460058084E-3</v>
      </c>
      <c r="L72" s="211">
        <v>5</v>
      </c>
      <c r="M72" s="210">
        <f t="shared" si="25"/>
        <v>2.6010643555342845E-3</v>
      </c>
      <c r="N72" s="211">
        <v>3</v>
      </c>
      <c r="O72" s="210">
        <f t="shared" si="26"/>
        <v>1.6408865162885337E-3</v>
      </c>
      <c r="P72" s="211">
        <v>15</v>
      </c>
      <c r="Q72" s="210">
        <f t="shared" si="27"/>
        <v>8.4477534607630012E-3</v>
      </c>
      <c r="R72" s="211">
        <v>8</v>
      </c>
      <c r="S72" s="210">
        <f t="shared" si="28"/>
        <v>5.7495633925298802E-3</v>
      </c>
      <c r="T72" s="211">
        <v>11</v>
      </c>
      <c r="U72" s="210">
        <f t="shared" si="29"/>
        <v>7.0142772424963175E-3</v>
      </c>
    </row>
    <row r="73" spans="1:21" ht="20.100000000000001" customHeight="1">
      <c r="A73" s="212" t="s">
        <v>182</v>
      </c>
      <c r="B73" s="209">
        <v>31</v>
      </c>
      <c r="C73" s="210">
        <f t="shared" si="20"/>
        <v>1.8423320357768995E-2</v>
      </c>
      <c r="D73" s="209">
        <v>18</v>
      </c>
      <c r="E73" s="210">
        <f t="shared" si="21"/>
        <v>9.5639883956940806E-3</v>
      </c>
      <c r="F73" s="209">
        <v>20</v>
      </c>
      <c r="G73" s="210">
        <f t="shared" si="22"/>
        <v>1.0828253077930937E-2</v>
      </c>
      <c r="H73" s="211">
        <v>18</v>
      </c>
      <c r="I73" s="210">
        <f t="shared" si="23"/>
        <v>9.9595531480487567E-3</v>
      </c>
      <c r="J73" s="211">
        <v>8</v>
      </c>
      <c r="K73" s="210">
        <f t="shared" si="24"/>
        <v>4.1633273312030976E-3</v>
      </c>
      <c r="L73" s="211">
        <v>17</v>
      </c>
      <c r="M73" s="210">
        <f t="shared" si="25"/>
        <v>8.8436188088165685E-3</v>
      </c>
      <c r="N73" s="211">
        <v>13</v>
      </c>
      <c r="O73" s="210">
        <f t="shared" si="26"/>
        <v>7.110508237250312E-3</v>
      </c>
      <c r="P73" s="211">
        <v>17</v>
      </c>
      <c r="Q73" s="210">
        <f t="shared" si="27"/>
        <v>9.574120588864735E-3</v>
      </c>
      <c r="R73" s="211">
        <v>27</v>
      </c>
      <c r="S73" s="210">
        <f t="shared" si="28"/>
        <v>1.9404776449788344E-2</v>
      </c>
      <c r="T73" s="211">
        <v>10</v>
      </c>
      <c r="U73" s="210">
        <f t="shared" si="29"/>
        <v>6.3766156749966519E-3</v>
      </c>
    </row>
    <row r="74" spans="1:21" ht="20.100000000000001" customHeight="1">
      <c r="A74" s="212" t="s">
        <v>134</v>
      </c>
      <c r="B74" s="209">
        <v>132</v>
      </c>
      <c r="C74" s="210">
        <f t="shared" si="20"/>
        <v>7.844768668469379E-2</v>
      </c>
      <c r="D74" s="209">
        <v>23</v>
      </c>
      <c r="E74" s="210">
        <f t="shared" si="21"/>
        <v>1.2220651838942435E-2</v>
      </c>
      <c r="F74" s="209">
        <v>533</v>
      </c>
      <c r="G74" s="210">
        <f t="shared" si="22"/>
        <v>0.28857294452685944</v>
      </c>
      <c r="H74" s="211">
        <v>295</v>
      </c>
      <c r="I74" s="210">
        <f t="shared" si="23"/>
        <v>0.16322600992635464</v>
      </c>
      <c r="J74" s="211">
        <v>176</v>
      </c>
      <c r="K74" s="210">
        <f t="shared" si="24"/>
        <v>9.1593201286468154E-2</v>
      </c>
      <c r="L74" s="211">
        <v>45</v>
      </c>
      <c r="M74" s="210">
        <f t="shared" si="25"/>
        <v>2.3409579199808562E-2</v>
      </c>
      <c r="N74" s="211">
        <v>397</v>
      </c>
      <c r="O74" s="210">
        <f t="shared" si="26"/>
        <v>0.2171439823221826</v>
      </c>
      <c r="P74" s="211">
        <v>332</v>
      </c>
      <c r="Q74" s="210">
        <f t="shared" si="27"/>
        <v>0.18697694326488776</v>
      </c>
      <c r="R74" s="211">
        <v>85</v>
      </c>
      <c r="S74" s="210">
        <f t="shared" si="28"/>
        <v>6.1089111045629974E-2</v>
      </c>
      <c r="T74" s="211">
        <v>9</v>
      </c>
      <c r="U74" s="210">
        <f t="shared" si="29"/>
        <v>5.7389541074969871E-3</v>
      </c>
    </row>
    <row r="75" spans="1:21" ht="20.100000000000001" customHeight="1">
      <c r="A75" s="217" t="s">
        <v>361</v>
      </c>
      <c r="B75" s="218">
        <f>(B5-SUM(B6:B74))</f>
        <v>2150</v>
      </c>
      <c r="C75" s="219">
        <f t="shared" ref="C75" si="30">IFERROR(B75/B$5*100,"-")</f>
        <v>1.2777464119097852</v>
      </c>
      <c r="D75" s="218">
        <f>(D5-SUM(D6:D74))</f>
        <v>1932</v>
      </c>
      <c r="E75" s="219">
        <f t="shared" ref="E75" si="31">IFERROR(D75/D$5*100,"-")</f>
        <v>1.0265347544711645</v>
      </c>
      <c r="F75" s="218">
        <f>(F5-SUM(F6:F74))</f>
        <v>1771</v>
      </c>
      <c r="G75" s="219">
        <f t="shared" ref="G75" si="32">IFERROR(F75/F$5*100,"-")</f>
        <v>0.9588418100507845</v>
      </c>
      <c r="H75" s="218">
        <f>(H5-SUM(H6:H74))</f>
        <v>1560</v>
      </c>
      <c r="I75" s="219">
        <f t="shared" ref="I75" si="33">IFERROR(H75/H$5*100,"-")</f>
        <v>0.86316127283089239</v>
      </c>
      <c r="J75" s="218">
        <f>(J5-SUM(J6:J74))</f>
        <v>1606</v>
      </c>
      <c r="K75" s="219">
        <f t="shared" ref="K75" si="34">IFERROR(J75/J$5*100,"-")</f>
        <v>0.8357879617390217</v>
      </c>
      <c r="L75" s="218">
        <f>(L5-SUM(L6:L74))</f>
        <v>1670</v>
      </c>
      <c r="M75" s="219">
        <f t="shared" ref="M75" si="35">IFERROR(L75/L$5*100,"-")</f>
        <v>0.86875549474845115</v>
      </c>
      <c r="N75" s="218">
        <f>(N5-SUM(N6:N74))</f>
        <v>1787</v>
      </c>
      <c r="O75" s="219">
        <f t="shared" ref="O75" si="36">IFERROR(N75/N$5*100,"-")</f>
        <v>0.97742140153586987</v>
      </c>
      <c r="P75" s="218">
        <f>(P5-SUM(P6:P74))</f>
        <v>1855</v>
      </c>
      <c r="Q75" s="219">
        <f t="shared" ref="Q75" si="37">IFERROR(P75/P$5*100,"-")</f>
        <v>1.0447055113143577</v>
      </c>
      <c r="R75" s="218">
        <f>(R5-SUM(R6:R74))</f>
        <v>1468</v>
      </c>
      <c r="S75" s="219">
        <f t="shared" ref="S75" si="38">IFERROR(R75/R$5*100,"-")</f>
        <v>1.0550448825292329</v>
      </c>
      <c r="T75" s="218">
        <f>(T5-SUM(T6:T74))</f>
        <v>1079</v>
      </c>
      <c r="U75" s="219">
        <f t="shared" ref="U75" si="39">IFERROR(T75/T$5*100,"-")</f>
        <v>0.68803683133213878</v>
      </c>
    </row>
    <row r="76" spans="1:21" ht="12.95" customHeight="1">
      <c r="A76" s="73" t="s">
        <v>85</v>
      </c>
      <c r="B76" s="74"/>
      <c r="C76" s="220"/>
      <c r="D76" s="74"/>
      <c r="E76" s="220"/>
      <c r="F76" s="74"/>
      <c r="G76" s="220"/>
      <c r="H76" s="74"/>
      <c r="I76" s="220"/>
      <c r="J76" s="74"/>
      <c r="K76" s="220"/>
      <c r="L76" s="74"/>
      <c r="M76" s="63"/>
      <c r="N76" s="74"/>
      <c r="O76" s="63"/>
      <c r="P76" s="74"/>
      <c r="Q76" s="63"/>
      <c r="R76" s="74"/>
      <c r="S76" s="63"/>
      <c r="T76" s="74"/>
      <c r="U76" s="63"/>
    </row>
    <row r="77" spans="1:21" ht="30" customHeight="1">
      <c r="A77" s="1039" t="s">
        <v>362</v>
      </c>
      <c r="B77" s="1039"/>
      <c r="C77" s="1039"/>
      <c r="D77" s="1039"/>
      <c r="E77" s="1039"/>
      <c r="F77" s="1039"/>
      <c r="G77" s="1039"/>
      <c r="H77" s="1039"/>
      <c r="I77" s="1039"/>
      <c r="J77" s="1039"/>
      <c r="K77" s="1039"/>
      <c r="L77" s="221"/>
      <c r="M77" s="47"/>
      <c r="N77" s="221"/>
      <c r="O77" s="47"/>
      <c r="P77" s="221"/>
      <c r="Q77" s="47"/>
      <c r="R77" s="221"/>
      <c r="S77" s="47"/>
      <c r="T77" s="221"/>
      <c r="U77" s="47"/>
    </row>
  </sheetData>
  <sortState ref="A6:U74">
    <sortCondition descending="1" ref="T6:T74"/>
  </sortState>
  <mergeCells count="14">
    <mergeCell ref="R3:S3"/>
    <mergeCell ref="T3:U3"/>
    <mergeCell ref="A77:K77"/>
    <mergeCell ref="A1:U1"/>
    <mergeCell ref="B2:U2"/>
    <mergeCell ref="A3:A4"/>
    <mergeCell ref="B3:C3"/>
    <mergeCell ref="D3:E3"/>
    <mergeCell ref="F3:G3"/>
    <mergeCell ref="H3:I3"/>
    <mergeCell ref="J3:K3"/>
    <mergeCell ref="L3:M3"/>
    <mergeCell ref="N3:O3"/>
    <mergeCell ref="P3:Q3"/>
  </mergeCells>
  <phoneticPr fontId="2" type="noConversion"/>
  <conditionalFormatting sqref="A1:A77">
    <cfRule type="duplicateValues" dxfId="4" priority="1"/>
  </conditionalFormatting>
  <hyperlinks>
    <hyperlink ref="V1" location="本篇表次!A1" display="回本篇表次"/>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V77"/>
  <sheetViews>
    <sheetView showGridLines="0" zoomScale="80" zoomScaleNormal="80" workbookViewId="0">
      <selection activeCell="A2" sqref="A2"/>
    </sheetView>
  </sheetViews>
  <sheetFormatPr defaultColWidth="10.625" defaultRowHeight="16.5"/>
  <cols>
    <col min="1" max="1" width="38.625" customWidth="1"/>
    <col min="22" max="22" width="13.25" bestFit="1" customWidth="1"/>
  </cols>
  <sheetData>
    <row r="1" spans="1:22" ht="23.1" customHeight="1">
      <c r="A1" s="1040" t="s">
        <v>973</v>
      </c>
      <c r="B1" s="1040"/>
      <c r="C1" s="1040"/>
      <c r="D1" s="1040"/>
      <c r="E1" s="1040"/>
      <c r="F1" s="1040"/>
      <c r="G1" s="1040"/>
      <c r="H1" s="1040"/>
      <c r="I1" s="1040"/>
      <c r="J1" s="1040"/>
      <c r="K1" s="1040"/>
      <c r="L1" s="1040"/>
      <c r="M1" s="1040"/>
      <c r="N1" s="1040"/>
      <c r="O1" s="1040"/>
      <c r="P1" s="1040"/>
      <c r="Q1" s="1040"/>
      <c r="R1" s="1040"/>
      <c r="S1" s="1040"/>
      <c r="T1" s="1040"/>
      <c r="U1" s="1040"/>
      <c r="V1" s="853" t="s">
        <v>914</v>
      </c>
    </row>
    <row r="2" spans="1:22" ht="23.1" customHeight="1">
      <c r="A2" s="19"/>
      <c r="B2" s="1041" t="s">
        <v>363</v>
      </c>
      <c r="C2" s="1041"/>
      <c r="D2" s="1041"/>
      <c r="E2" s="1041"/>
      <c r="F2" s="1041"/>
      <c r="G2" s="1041"/>
      <c r="H2" s="1041"/>
      <c r="I2" s="1041"/>
      <c r="J2" s="1041"/>
      <c r="K2" s="1041"/>
      <c r="L2" s="1041"/>
      <c r="M2" s="1041"/>
      <c r="N2" s="1041"/>
      <c r="O2" s="1041"/>
      <c r="P2" s="1041"/>
      <c r="Q2" s="1041"/>
      <c r="R2" s="1041"/>
      <c r="S2" s="1041"/>
      <c r="T2" s="1041"/>
      <c r="U2" s="1041"/>
    </row>
    <row r="3" spans="1:22" ht="21.75" customHeight="1">
      <c r="A3" s="876"/>
      <c r="B3" s="891" t="s">
        <v>822</v>
      </c>
      <c r="C3" s="891"/>
      <c r="D3" s="891" t="s">
        <v>348</v>
      </c>
      <c r="E3" s="891"/>
      <c r="F3" s="891" t="s">
        <v>349</v>
      </c>
      <c r="G3" s="891"/>
      <c r="H3" s="891" t="s">
        <v>350</v>
      </c>
      <c r="I3" s="891"/>
      <c r="J3" s="891" t="s">
        <v>351</v>
      </c>
      <c r="K3" s="891"/>
      <c r="L3" s="891" t="s">
        <v>311</v>
      </c>
      <c r="M3" s="891"/>
      <c r="N3" s="891" t="s">
        <v>312</v>
      </c>
      <c r="O3" s="891"/>
      <c r="P3" s="891" t="s">
        <v>265</v>
      </c>
      <c r="Q3" s="891"/>
      <c r="R3" s="891" t="s">
        <v>266</v>
      </c>
      <c r="S3" s="891"/>
      <c r="T3" s="891" t="s">
        <v>17</v>
      </c>
      <c r="U3" s="891"/>
    </row>
    <row r="4" spans="1:22" ht="21.75" customHeight="1">
      <c r="A4" s="876"/>
      <c r="B4" s="68" t="s">
        <v>114</v>
      </c>
      <c r="C4" s="725" t="s">
        <v>71</v>
      </c>
      <c r="D4" s="68" t="s">
        <v>114</v>
      </c>
      <c r="E4" s="725" t="s">
        <v>71</v>
      </c>
      <c r="F4" s="68" t="s">
        <v>114</v>
      </c>
      <c r="G4" s="725" t="s">
        <v>71</v>
      </c>
      <c r="H4" s="68" t="s">
        <v>114</v>
      </c>
      <c r="I4" s="725" t="s">
        <v>71</v>
      </c>
      <c r="J4" s="68" t="s">
        <v>114</v>
      </c>
      <c r="K4" s="725" t="s">
        <v>71</v>
      </c>
      <c r="L4" s="68" t="s">
        <v>114</v>
      </c>
      <c r="M4" s="725" t="s">
        <v>71</v>
      </c>
      <c r="N4" s="68" t="s">
        <v>114</v>
      </c>
      <c r="O4" s="725" t="s">
        <v>71</v>
      </c>
      <c r="P4" s="68" t="s">
        <v>114</v>
      </c>
      <c r="Q4" s="725" t="s">
        <v>71</v>
      </c>
      <c r="R4" s="68" t="s">
        <v>114</v>
      </c>
      <c r="S4" s="725" t="s">
        <v>71</v>
      </c>
      <c r="T4" s="68" t="s">
        <v>114</v>
      </c>
      <c r="U4" s="725" t="s">
        <v>71</v>
      </c>
    </row>
    <row r="5" spans="1:22" ht="20.100000000000001" customHeight="1">
      <c r="A5" s="72" t="s">
        <v>346</v>
      </c>
      <c r="B5" s="209">
        <v>143592</v>
      </c>
      <c r="C5" s="210">
        <f>SUM(C6:C75)</f>
        <v>100.00000000000003</v>
      </c>
      <c r="D5" s="209">
        <v>162924</v>
      </c>
      <c r="E5" s="210">
        <f>SUM(E6:E75)</f>
        <v>99.999999999999943</v>
      </c>
      <c r="F5" s="209">
        <v>159591</v>
      </c>
      <c r="G5" s="210">
        <f>SUM(G6:G75)</f>
        <v>99.999999999999972</v>
      </c>
      <c r="H5" s="209">
        <v>156104</v>
      </c>
      <c r="I5" s="210">
        <f>SUM(I6:I75)</f>
        <v>100.00000000000009</v>
      </c>
      <c r="J5" s="222">
        <v>165598</v>
      </c>
      <c r="K5" s="210">
        <f>SUM(K6:K75)</f>
        <v>100.00000000000006</v>
      </c>
      <c r="L5" s="222">
        <v>165516</v>
      </c>
      <c r="M5" s="210">
        <f>SUM(M6:M75)</f>
        <v>100.00000000000001</v>
      </c>
      <c r="N5" s="222">
        <v>156309</v>
      </c>
      <c r="O5" s="210">
        <f>SUM(O6:O75)</f>
        <v>100</v>
      </c>
      <c r="P5" s="222">
        <v>151474</v>
      </c>
      <c r="Q5" s="210">
        <f>SUM(Q6:Q75)</f>
        <v>99.999999999999957</v>
      </c>
      <c r="R5" s="222">
        <v>118047</v>
      </c>
      <c r="S5" s="210">
        <f>SUM(S6:S75)</f>
        <v>99.999999999999986</v>
      </c>
      <c r="T5" s="222">
        <v>132858</v>
      </c>
      <c r="U5" s="210">
        <f>SUM(U6:U75)</f>
        <v>99.999999999999986</v>
      </c>
    </row>
    <row r="6" spans="1:22" ht="20.100000000000001" customHeight="1">
      <c r="A6" s="212" t="s">
        <v>372</v>
      </c>
      <c r="B6" s="209">
        <v>41697</v>
      </c>
      <c r="C6" s="210">
        <f t="shared" ref="C6:C37" si="0">B6/B$5*100</f>
        <v>29.038525823165635</v>
      </c>
      <c r="D6" s="209">
        <v>63468</v>
      </c>
      <c r="E6" s="210">
        <f t="shared" ref="E6:E37" si="1">D6/D$5*100</f>
        <v>38.955586653899978</v>
      </c>
      <c r="F6" s="209">
        <v>60110</v>
      </c>
      <c r="G6" s="210">
        <f t="shared" ref="G6:G37" si="2">F6/F$5*100</f>
        <v>37.665031236097271</v>
      </c>
      <c r="H6" s="209">
        <v>53902</v>
      </c>
      <c r="I6" s="210">
        <f t="shared" ref="I6:I37" si="3">H6/H$5*100</f>
        <v>34.52954440629324</v>
      </c>
      <c r="J6" s="222">
        <v>53768</v>
      </c>
      <c r="K6" s="210">
        <f t="shared" ref="K6:K37" si="4">J6/J$5*100</f>
        <v>32.468991171390961</v>
      </c>
      <c r="L6" s="222">
        <v>51775</v>
      </c>
      <c r="M6" s="210">
        <f t="shared" ref="M6:M37" si="5">L6/L$5*100</f>
        <v>31.280963773894971</v>
      </c>
      <c r="N6" s="222">
        <v>46037</v>
      </c>
      <c r="O6" s="210">
        <f t="shared" ref="O6:O37" si="6">N6/N$5*100</f>
        <v>29.452558713829657</v>
      </c>
      <c r="P6" s="222">
        <v>44184</v>
      </c>
      <c r="Q6" s="210">
        <f t="shared" ref="Q6:Q37" si="7">P6/P$5*100</f>
        <v>29.16936239882752</v>
      </c>
      <c r="R6" s="222">
        <v>33692</v>
      </c>
      <c r="S6" s="210">
        <f t="shared" ref="S6:S37" si="8">R6/R$5*100</f>
        <v>28.541174278041797</v>
      </c>
      <c r="T6" s="222">
        <v>34105</v>
      </c>
      <c r="U6" s="210">
        <f t="shared" ref="U6:U37" si="9">T6/T$5*100</f>
        <v>25.670264492917248</v>
      </c>
    </row>
    <row r="7" spans="1:22" ht="20.100000000000001" customHeight="1">
      <c r="A7" s="212" t="s">
        <v>50</v>
      </c>
      <c r="B7" s="209">
        <v>16637</v>
      </c>
      <c r="C7" s="210">
        <f t="shared" si="0"/>
        <v>11.586300072427433</v>
      </c>
      <c r="D7" s="209">
        <v>16878</v>
      </c>
      <c r="E7" s="210">
        <f t="shared" si="1"/>
        <v>10.359431391323563</v>
      </c>
      <c r="F7" s="209">
        <v>17154</v>
      </c>
      <c r="G7" s="210">
        <f t="shared" si="2"/>
        <v>10.74872643194165</v>
      </c>
      <c r="H7" s="209">
        <v>16136</v>
      </c>
      <c r="I7" s="210">
        <f t="shared" si="3"/>
        <v>10.336698611182289</v>
      </c>
      <c r="J7" s="222">
        <v>18482</v>
      </c>
      <c r="K7" s="210">
        <f t="shared" si="4"/>
        <v>11.160762811145062</v>
      </c>
      <c r="L7" s="222">
        <v>18379</v>
      </c>
      <c r="M7" s="210">
        <f t="shared" si="5"/>
        <v>11.10406244713502</v>
      </c>
      <c r="N7" s="222">
        <v>17797</v>
      </c>
      <c r="O7" s="210">
        <f t="shared" si="6"/>
        <v>11.385780729196656</v>
      </c>
      <c r="P7" s="222">
        <v>18199</v>
      </c>
      <c r="Q7" s="210">
        <f t="shared" si="7"/>
        <v>12.014603166219946</v>
      </c>
      <c r="R7" s="222">
        <v>17149</v>
      </c>
      <c r="S7" s="210">
        <f t="shared" si="8"/>
        <v>14.527264564114292</v>
      </c>
      <c r="T7" s="222">
        <v>19007</v>
      </c>
      <c r="U7" s="210">
        <f t="shared" si="9"/>
        <v>14.306251787622875</v>
      </c>
    </row>
    <row r="8" spans="1:22" ht="20.100000000000001" customHeight="1">
      <c r="A8" s="212" t="s">
        <v>45</v>
      </c>
      <c r="B8" s="209">
        <v>6053</v>
      </c>
      <c r="C8" s="210">
        <f t="shared" si="0"/>
        <v>4.215415900607276</v>
      </c>
      <c r="D8" s="209">
        <v>5736</v>
      </c>
      <c r="E8" s="210">
        <f t="shared" si="1"/>
        <v>3.5206599396037417</v>
      </c>
      <c r="F8" s="209">
        <v>5877</v>
      </c>
      <c r="G8" s="210">
        <f t="shared" si="2"/>
        <v>3.6825384890125386</v>
      </c>
      <c r="H8" s="209">
        <v>6412</v>
      </c>
      <c r="I8" s="210">
        <f t="shared" si="3"/>
        <v>4.107518064879824</v>
      </c>
      <c r="J8" s="222">
        <v>9664</v>
      </c>
      <c r="K8" s="210">
        <f t="shared" si="4"/>
        <v>5.8358192731796281</v>
      </c>
      <c r="L8" s="222">
        <v>10725</v>
      </c>
      <c r="M8" s="210">
        <f t="shared" si="5"/>
        <v>6.4797360980207355</v>
      </c>
      <c r="N8" s="222">
        <v>10132</v>
      </c>
      <c r="O8" s="210">
        <f t="shared" si="6"/>
        <v>6.4820323845715855</v>
      </c>
      <c r="P8" s="222">
        <v>12250</v>
      </c>
      <c r="Q8" s="210">
        <f t="shared" si="7"/>
        <v>8.0871964825646643</v>
      </c>
      <c r="R8" s="222">
        <v>11108</v>
      </c>
      <c r="S8" s="210">
        <f t="shared" si="8"/>
        <v>9.4098113463281585</v>
      </c>
      <c r="T8" s="222">
        <v>12369</v>
      </c>
      <c r="U8" s="210">
        <f t="shared" si="9"/>
        <v>9.3099399358713804</v>
      </c>
    </row>
    <row r="9" spans="1:22" ht="20.100000000000001" customHeight="1">
      <c r="A9" s="212" t="s">
        <v>48</v>
      </c>
      <c r="B9" s="223">
        <v>6773</v>
      </c>
      <c r="C9" s="214">
        <f t="shared" si="0"/>
        <v>4.7168365925678311</v>
      </c>
      <c r="D9" s="223">
        <v>7032</v>
      </c>
      <c r="E9" s="214">
        <f t="shared" si="1"/>
        <v>4.3161228548280182</v>
      </c>
      <c r="F9" s="223">
        <v>7343</v>
      </c>
      <c r="G9" s="214">
        <f t="shared" si="2"/>
        <v>4.6011366555758162</v>
      </c>
      <c r="H9" s="223">
        <v>7939</v>
      </c>
      <c r="I9" s="214">
        <f t="shared" si="3"/>
        <v>5.0857120893763135</v>
      </c>
      <c r="J9" s="223">
        <v>8724</v>
      </c>
      <c r="K9" s="214">
        <f t="shared" si="4"/>
        <v>5.2681795673860794</v>
      </c>
      <c r="L9" s="223">
        <v>9208</v>
      </c>
      <c r="M9" s="214">
        <f t="shared" si="5"/>
        <v>5.5632083907295975</v>
      </c>
      <c r="N9" s="223">
        <v>9968</v>
      </c>
      <c r="O9" s="214">
        <f t="shared" si="6"/>
        <v>6.3771120025078538</v>
      </c>
      <c r="P9" s="223">
        <v>10920</v>
      </c>
      <c r="Q9" s="214">
        <f t="shared" si="7"/>
        <v>7.2091580073147865</v>
      </c>
      <c r="R9" s="223">
        <v>10008</v>
      </c>
      <c r="S9" s="214">
        <f t="shared" si="8"/>
        <v>8.477979110015502</v>
      </c>
      <c r="T9" s="223">
        <v>12326</v>
      </c>
      <c r="U9" s="214">
        <f t="shared" si="9"/>
        <v>9.2775745532824505</v>
      </c>
    </row>
    <row r="10" spans="1:22" ht="20.100000000000001" customHeight="1">
      <c r="A10" s="212" t="s">
        <v>47</v>
      </c>
      <c r="B10" s="209">
        <v>31323</v>
      </c>
      <c r="C10" s="210">
        <f t="shared" si="0"/>
        <v>21.813889353167308</v>
      </c>
      <c r="D10" s="209">
        <v>30126</v>
      </c>
      <c r="E10" s="210">
        <f t="shared" si="1"/>
        <v>18.49083008028283</v>
      </c>
      <c r="F10" s="209">
        <v>31502</v>
      </c>
      <c r="G10" s="210">
        <f t="shared" si="2"/>
        <v>19.739208351348132</v>
      </c>
      <c r="H10" s="209">
        <v>35665</v>
      </c>
      <c r="I10" s="210">
        <f t="shared" si="3"/>
        <v>22.846948188387227</v>
      </c>
      <c r="J10" s="222">
        <v>37827</v>
      </c>
      <c r="K10" s="210">
        <f t="shared" si="4"/>
        <v>22.842667181970796</v>
      </c>
      <c r="L10" s="222">
        <v>38741</v>
      </c>
      <c r="M10" s="210">
        <f t="shared" si="5"/>
        <v>23.406196379806183</v>
      </c>
      <c r="N10" s="222">
        <v>36711</v>
      </c>
      <c r="O10" s="210">
        <f t="shared" si="6"/>
        <v>23.486171621595687</v>
      </c>
      <c r="P10" s="222">
        <v>28523</v>
      </c>
      <c r="Q10" s="210">
        <f t="shared" si="7"/>
        <v>18.830294307934032</v>
      </c>
      <c r="R10" s="222">
        <v>11324</v>
      </c>
      <c r="S10" s="210">
        <f t="shared" si="8"/>
        <v>9.5927893127313695</v>
      </c>
      <c r="T10" s="222">
        <v>11900</v>
      </c>
      <c r="U10" s="210">
        <f t="shared" si="9"/>
        <v>8.956931460657243</v>
      </c>
    </row>
    <row r="11" spans="1:22" ht="20.100000000000001" customHeight="1">
      <c r="A11" s="216" t="s">
        <v>139</v>
      </c>
      <c r="B11" s="209">
        <v>5</v>
      </c>
      <c r="C11" s="210">
        <f t="shared" si="0"/>
        <v>3.4820881386149649E-3</v>
      </c>
      <c r="D11" s="209">
        <v>14</v>
      </c>
      <c r="E11" s="210">
        <f t="shared" si="1"/>
        <v>8.5929635903857007E-3</v>
      </c>
      <c r="F11" s="209">
        <v>2</v>
      </c>
      <c r="G11" s="210">
        <f t="shared" si="2"/>
        <v>1.2532035014505831E-3</v>
      </c>
      <c r="H11" s="209">
        <v>6</v>
      </c>
      <c r="I11" s="210">
        <f t="shared" si="3"/>
        <v>3.8435914518526113E-3</v>
      </c>
      <c r="J11" s="222">
        <v>2</v>
      </c>
      <c r="K11" s="210">
        <f t="shared" si="4"/>
        <v>1.2077440548798899E-3</v>
      </c>
      <c r="L11" s="222">
        <v>107</v>
      </c>
      <c r="M11" s="210">
        <f t="shared" si="5"/>
        <v>6.4646318180719697E-2</v>
      </c>
      <c r="N11" s="222">
        <v>176</v>
      </c>
      <c r="O11" s="210">
        <f t="shared" si="6"/>
        <v>0.11259748319034732</v>
      </c>
      <c r="P11" s="222">
        <v>282</v>
      </c>
      <c r="Q11" s="210">
        <f t="shared" si="7"/>
        <v>0.18617056392516207</v>
      </c>
      <c r="R11" s="222">
        <v>1624</v>
      </c>
      <c r="S11" s="210">
        <f t="shared" si="8"/>
        <v>1.3757232288834109</v>
      </c>
      <c r="T11" s="222">
        <v>5545</v>
      </c>
      <c r="U11" s="210">
        <f t="shared" si="9"/>
        <v>4.1736289873398666</v>
      </c>
    </row>
    <row r="12" spans="1:22" ht="20.100000000000001" customHeight="1">
      <c r="A12" s="212" t="s">
        <v>52</v>
      </c>
      <c r="B12" s="209">
        <v>3790</v>
      </c>
      <c r="C12" s="210">
        <f t="shared" si="0"/>
        <v>2.639422809070143</v>
      </c>
      <c r="D12" s="209">
        <v>3665</v>
      </c>
      <c r="E12" s="210">
        <f t="shared" si="1"/>
        <v>2.2495151113402567</v>
      </c>
      <c r="F12" s="209">
        <v>3572</v>
      </c>
      <c r="G12" s="210">
        <f t="shared" si="2"/>
        <v>2.2382214535907412</v>
      </c>
      <c r="H12" s="209">
        <v>3839</v>
      </c>
      <c r="I12" s="210">
        <f t="shared" si="3"/>
        <v>2.4592579306103626</v>
      </c>
      <c r="J12" s="222">
        <v>4216</v>
      </c>
      <c r="K12" s="210">
        <f t="shared" si="4"/>
        <v>2.5459244676868078</v>
      </c>
      <c r="L12" s="222">
        <v>4160</v>
      </c>
      <c r="M12" s="210">
        <f t="shared" si="5"/>
        <v>2.5133521834747095</v>
      </c>
      <c r="N12" s="222">
        <v>4327</v>
      </c>
      <c r="O12" s="210">
        <f t="shared" si="6"/>
        <v>2.7682347145717778</v>
      </c>
      <c r="P12" s="222">
        <v>4539</v>
      </c>
      <c r="Q12" s="210">
        <f t="shared" si="7"/>
        <v>2.9965538640294702</v>
      </c>
      <c r="R12" s="222">
        <v>4046</v>
      </c>
      <c r="S12" s="210">
        <f t="shared" si="8"/>
        <v>3.4274483892009115</v>
      </c>
      <c r="T12" s="222">
        <v>5117</v>
      </c>
      <c r="U12" s="210">
        <f t="shared" si="9"/>
        <v>3.8514805280826145</v>
      </c>
    </row>
    <row r="13" spans="1:22" ht="20.100000000000001" customHeight="1">
      <c r="A13" s="212" t="s">
        <v>57</v>
      </c>
      <c r="B13" s="209">
        <v>6091</v>
      </c>
      <c r="C13" s="210">
        <f t="shared" si="0"/>
        <v>4.2418797704607503</v>
      </c>
      <c r="D13" s="209">
        <v>5973</v>
      </c>
      <c r="E13" s="210">
        <f t="shared" si="1"/>
        <v>3.6661265375266998</v>
      </c>
      <c r="F13" s="209">
        <v>5596</v>
      </c>
      <c r="G13" s="210">
        <f t="shared" si="2"/>
        <v>3.5064633970587318</v>
      </c>
      <c r="H13" s="209">
        <v>5431</v>
      </c>
      <c r="I13" s="210">
        <f t="shared" si="3"/>
        <v>3.4790908625019221</v>
      </c>
      <c r="J13" s="222">
        <v>4892</v>
      </c>
      <c r="K13" s="210">
        <f t="shared" si="4"/>
        <v>2.9541419582362107</v>
      </c>
      <c r="L13" s="222">
        <v>3976</v>
      </c>
      <c r="M13" s="210">
        <f t="shared" si="5"/>
        <v>2.4021846830517899</v>
      </c>
      <c r="N13" s="222">
        <v>3425</v>
      </c>
      <c r="O13" s="210">
        <f t="shared" si="6"/>
        <v>2.1911726132212475</v>
      </c>
      <c r="P13" s="222">
        <v>4298</v>
      </c>
      <c r="Q13" s="210">
        <f t="shared" si="7"/>
        <v>2.8374506515969737</v>
      </c>
      <c r="R13" s="222">
        <v>2985</v>
      </c>
      <c r="S13" s="210">
        <f t="shared" si="8"/>
        <v>2.528653841266614</v>
      </c>
      <c r="T13" s="222">
        <v>2432</v>
      </c>
      <c r="U13" s="210">
        <f t="shared" si="9"/>
        <v>1.8305258245645728</v>
      </c>
    </row>
    <row r="14" spans="1:22" ht="20.100000000000001" customHeight="1">
      <c r="A14" s="212" t="s">
        <v>53</v>
      </c>
      <c r="B14" s="209">
        <v>2105</v>
      </c>
      <c r="C14" s="210">
        <f t="shared" si="0"/>
        <v>1.4659591063569</v>
      </c>
      <c r="D14" s="209">
        <v>2136</v>
      </c>
      <c r="E14" s="210">
        <f t="shared" si="1"/>
        <v>1.3110407306474183</v>
      </c>
      <c r="F14" s="209">
        <v>1717</v>
      </c>
      <c r="G14" s="210">
        <f t="shared" si="2"/>
        <v>1.0758752059953256</v>
      </c>
      <c r="H14" s="209">
        <v>1756</v>
      </c>
      <c r="I14" s="210">
        <f t="shared" si="3"/>
        <v>1.1248910982421974</v>
      </c>
      <c r="J14" s="222">
        <v>2037</v>
      </c>
      <c r="K14" s="210">
        <f t="shared" si="4"/>
        <v>1.2300873198951678</v>
      </c>
      <c r="L14" s="222">
        <v>2098</v>
      </c>
      <c r="M14" s="210">
        <f t="shared" si="5"/>
        <v>1.2675511733004665</v>
      </c>
      <c r="N14" s="222">
        <v>2031</v>
      </c>
      <c r="O14" s="210">
        <f t="shared" si="6"/>
        <v>1.2993493656795194</v>
      </c>
      <c r="P14" s="222">
        <v>2165</v>
      </c>
      <c r="Q14" s="210">
        <f t="shared" si="7"/>
        <v>1.4292881946736735</v>
      </c>
      <c r="R14" s="222">
        <v>2069</v>
      </c>
      <c r="S14" s="210">
        <f t="shared" si="8"/>
        <v>1.7526917244826214</v>
      </c>
      <c r="T14" s="222">
        <v>2361</v>
      </c>
      <c r="U14" s="210">
        <f t="shared" si="9"/>
        <v>1.777085309127038</v>
      </c>
    </row>
    <row r="15" spans="1:22" ht="20.100000000000001" customHeight="1">
      <c r="A15" s="212" t="s">
        <v>371</v>
      </c>
      <c r="B15" s="209">
        <v>2633</v>
      </c>
      <c r="C15" s="210">
        <f t="shared" si="0"/>
        <v>1.8336676137946404</v>
      </c>
      <c r="D15" s="209">
        <v>2423</v>
      </c>
      <c r="E15" s="210">
        <f t="shared" si="1"/>
        <v>1.4871964842503254</v>
      </c>
      <c r="F15" s="209">
        <v>2483</v>
      </c>
      <c r="G15" s="210">
        <f t="shared" si="2"/>
        <v>1.5558521470508988</v>
      </c>
      <c r="H15" s="209">
        <v>2328</v>
      </c>
      <c r="I15" s="210">
        <f t="shared" si="3"/>
        <v>1.4913134833188131</v>
      </c>
      <c r="J15" s="222">
        <v>2503</v>
      </c>
      <c r="K15" s="210">
        <f t="shared" si="4"/>
        <v>1.5114916846821822</v>
      </c>
      <c r="L15" s="222">
        <v>2405</v>
      </c>
      <c r="M15" s="210">
        <f t="shared" si="5"/>
        <v>1.4530317310713166</v>
      </c>
      <c r="N15" s="222">
        <v>2302</v>
      </c>
      <c r="O15" s="210">
        <f t="shared" si="6"/>
        <v>1.4727238994555656</v>
      </c>
      <c r="P15" s="222">
        <v>2219</v>
      </c>
      <c r="Q15" s="210">
        <f t="shared" si="7"/>
        <v>1.4649378771274277</v>
      </c>
      <c r="R15" s="222">
        <v>1975</v>
      </c>
      <c r="S15" s="210">
        <f t="shared" si="8"/>
        <v>1.6730624242886307</v>
      </c>
      <c r="T15" s="222">
        <v>2322</v>
      </c>
      <c r="U15" s="210">
        <f t="shared" si="9"/>
        <v>1.7477306598021949</v>
      </c>
    </row>
    <row r="16" spans="1:22" ht="20.100000000000001" customHeight="1">
      <c r="A16" s="212" t="s">
        <v>352</v>
      </c>
      <c r="B16" s="222">
        <v>2940</v>
      </c>
      <c r="C16" s="210">
        <f t="shared" si="0"/>
        <v>2.0474678255055991</v>
      </c>
      <c r="D16" s="222">
        <v>2974</v>
      </c>
      <c r="E16" s="210">
        <f t="shared" si="1"/>
        <v>1.8253909798433627</v>
      </c>
      <c r="F16" s="222">
        <v>2632</v>
      </c>
      <c r="G16" s="210">
        <f t="shared" si="2"/>
        <v>1.6492158079089672</v>
      </c>
      <c r="H16" s="222">
        <v>2326</v>
      </c>
      <c r="I16" s="210">
        <f t="shared" si="3"/>
        <v>1.4900322861681956</v>
      </c>
      <c r="J16" s="222">
        <v>2120</v>
      </c>
      <c r="K16" s="210">
        <f t="shared" si="4"/>
        <v>1.2802086981726832</v>
      </c>
      <c r="L16" s="222">
        <v>2028</v>
      </c>
      <c r="M16" s="210">
        <f t="shared" si="5"/>
        <v>1.2252591894439209</v>
      </c>
      <c r="N16" s="222">
        <v>1768</v>
      </c>
      <c r="O16" s="210">
        <f t="shared" si="6"/>
        <v>1.1310928993212164</v>
      </c>
      <c r="P16" s="222">
        <v>1705</v>
      </c>
      <c r="Q16" s="210">
        <f t="shared" si="7"/>
        <v>1.1256057145120615</v>
      </c>
      <c r="R16" s="222">
        <v>1609</v>
      </c>
      <c r="S16" s="210">
        <f t="shared" si="8"/>
        <v>1.3630164256609656</v>
      </c>
      <c r="T16" s="222">
        <v>2159</v>
      </c>
      <c r="U16" s="210">
        <f t="shared" si="9"/>
        <v>1.625043279290671</v>
      </c>
    </row>
    <row r="17" spans="1:21" ht="20.100000000000001" customHeight="1">
      <c r="A17" s="212" t="s">
        <v>51</v>
      </c>
      <c r="B17" s="209">
        <v>3235</v>
      </c>
      <c r="C17" s="210">
        <f t="shared" si="0"/>
        <v>2.2529110256838822</v>
      </c>
      <c r="D17" s="209">
        <v>3382</v>
      </c>
      <c r="E17" s="210">
        <f t="shared" si="1"/>
        <v>2.0758144901917461</v>
      </c>
      <c r="F17" s="209">
        <v>2738</v>
      </c>
      <c r="G17" s="210">
        <f t="shared" si="2"/>
        <v>1.715635593485848</v>
      </c>
      <c r="H17" s="209">
        <v>2472</v>
      </c>
      <c r="I17" s="210">
        <f t="shared" si="3"/>
        <v>1.5835596781632759</v>
      </c>
      <c r="J17" s="222">
        <v>2527</v>
      </c>
      <c r="K17" s="210">
        <f t="shared" si="4"/>
        <v>1.5259846133407409</v>
      </c>
      <c r="L17" s="222">
        <v>2479</v>
      </c>
      <c r="M17" s="210">
        <f t="shared" si="5"/>
        <v>1.4977403997196646</v>
      </c>
      <c r="N17" s="222">
        <v>2266</v>
      </c>
      <c r="O17" s="210">
        <f t="shared" si="6"/>
        <v>1.4496925960757219</v>
      </c>
      <c r="P17" s="222">
        <v>2267</v>
      </c>
      <c r="Q17" s="210">
        <f t="shared" si="7"/>
        <v>1.4966264837529875</v>
      </c>
      <c r="R17" s="222">
        <v>2016</v>
      </c>
      <c r="S17" s="210">
        <f t="shared" si="8"/>
        <v>1.7077943530966482</v>
      </c>
      <c r="T17" s="222">
        <v>2133</v>
      </c>
      <c r="U17" s="210">
        <f t="shared" si="9"/>
        <v>1.6054735130741091</v>
      </c>
    </row>
    <row r="18" spans="1:21" ht="20.100000000000001" customHeight="1">
      <c r="A18" s="212" t="s">
        <v>56</v>
      </c>
      <c r="B18" s="209">
        <v>717</v>
      </c>
      <c r="C18" s="210">
        <f t="shared" si="0"/>
        <v>0.49933143907738592</v>
      </c>
      <c r="D18" s="209">
        <v>793</v>
      </c>
      <c r="E18" s="210">
        <f t="shared" si="1"/>
        <v>0.48673000908399006</v>
      </c>
      <c r="F18" s="209">
        <v>840</v>
      </c>
      <c r="G18" s="210">
        <f t="shared" si="2"/>
        <v>0.52634547060924497</v>
      </c>
      <c r="H18" s="209">
        <v>912</v>
      </c>
      <c r="I18" s="210">
        <f t="shared" si="3"/>
        <v>0.58422590068159685</v>
      </c>
      <c r="J18" s="222">
        <v>1191</v>
      </c>
      <c r="K18" s="210">
        <f t="shared" si="4"/>
        <v>0.71921158468097435</v>
      </c>
      <c r="L18" s="222">
        <v>1397</v>
      </c>
      <c r="M18" s="210">
        <f t="shared" si="5"/>
        <v>0.84402716353705987</v>
      </c>
      <c r="N18" s="222">
        <v>1583</v>
      </c>
      <c r="O18" s="210">
        <f t="shared" si="6"/>
        <v>1.0127375902859079</v>
      </c>
      <c r="P18" s="222">
        <v>1716</v>
      </c>
      <c r="Q18" s="210">
        <f t="shared" si="7"/>
        <v>1.1328676868637522</v>
      </c>
      <c r="R18" s="222">
        <v>1596</v>
      </c>
      <c r="S18" s="210">
        <f t="shared" si="8"/>
        <v>1.3520038628681796</v>
      </c>
      <c r="T18" s="222">
        <v>2037</v>
      </c>
      <c r="U18" s="210">
        <f t="shared" si="9"/>
        <v>1.5332159147360338</v>
      </c>
    </row>
    <row r="19" spans="1:21" ht="20.100000000000001" customHeight="1">
      <c r="A19" s="216" t="s">
        <v>148</v>
      </c>
      <c r="B19" s="209">
        <v>1483</v>
      </c>
      <c r="C19" s="210">
        <f t="shared" si="0"/>
        <v>1.0327873419131985</v>
      </c>
      <c r="D19" s="209">
        <v>1373</v>
      </c>
      <c r="E19" s="210">
        <f t="shared" si="1"/>
        <v>0.84272421497139771</v>
      </c>
      <c r="F19" s="209">
        <v>1468</v>
      </c>
      <c r="G19" s="210">
        <f t="shared" si="2"/>
        <v>0.91985137006472795</v>
      </c>
      <c r="H19" s="209">
        <v>1597</v>
      </c>
      <c r="I19" s="210">
        <f t="shared" si="3"/>
        <v>1.0230359247681033</v>
      </c>
      <c r="J19" s="222">
        <v>1764</v>
      </c>
      <c r="K19" s="210">
        <f t="shared" si="4"/>
        <v>1.065230256404063</v>
      </c>
      <c r="L19" s="222">
        <v>1652</v>
      </c>
      <c r="M19" s="210">
        <f t="shared" si="5"/>
        <v>0.99809081901447594</v>
      </c>
      <c r="N19" s="222">
        <v>1641</v>
      </c>
      <c r="O19" s="210">
        <f t="shared" si="6"/>
        <v>1.0498435790645453</v>
      </c>
      <c r="P19" s="222">
        <v>1583</v>
      </c>
      <c r="Q19" s="210">
        <f t="shared" si="7"/>
        <v>1.0450638393387643</v>
      </c>
      <c r="R19" s="222">
        <v>1565</v>
      </c>
      <c r="S19" s="210">
        <f t="shared" si="8"/>
        <v>1.3257431362084593</v>
      </c>
      <c r="T19" s="222">
        <v>1989</v>
      </c>
      <c r="U19" s="210">
        <f t="shared" si="9"/>
        <v>1.4970871155669963</v>
      </c>
    </row>
    <row r="20" spans="1:21" ht="20.100000000000001" customHeight="1">
      <c r="A20" s="212" t="s">
        <v>133</v>
      </c>
      <c r="B20" s="209">
        <v>24</v>
      </c>
      <c r="C20" s="210">
        <f t="shared" si="0"/>
        <v>1.6714023065351833E-2</v>
      </c>
      <c r="D20" s="209">
        <v>38</v>
      </c>
      <c r="E20" s="210">
        <f t="shared" si="1"/>
        <v>2.332375831676119E-2</v>
      </c>
      <c r="F20" s="209">
        <v>45</v>
      </c>
      <c r="G20" s="210">
        <f t="shared" si="2"/>
        <v>2.8197078782638121E-2</v>
      </c>
      <c r="H20" s="209">
        <v>48</v>
      </c>
      <c r="I20" s="210">
        <f t="shared" si="3"/>
        <v>3.074873161482089E-2</v>
      </c>
      <c r="J20" s="222">
        <v>48</v>
      </c>
      <c r="K20" s="210">
        <f t="shared" si="4"/>
        <v>2.8985857317117353E-2</v>
      </c>
      <c r="L20" s="222">
        <v>46</v>
      </c>
      <c r="M20" s="210">
        <f t="shared" si="5"/>
        <v>2.7791875105729964E-2</v>
      </c>
      <c r="N20" s="222">
        <v>61</v>
      </c>
      <c r="O20" s="210">
        <f t="shared" si="6"/>
        <v>3.9025264060290832E-2</v>
      </c>
      <c r="P20" s="222">
        <v>109</v>
      </c>
      <c r="Q20" s="210">
        <f t="shared" si="7"/>
        <v>7.1959544212208029E-2</v>
      </c>
      <c r="R20" s="222">
        <v>628</v>
      </c>
      <c r="S20" s="210">
        <f t="shared" si="8"/>
        <v>0.53199149491304309</v>
      </c>
      <c r="T20" s="222">
        <v>1814</v>
      </c>
      <c r="U20" s="210">
        <f t="shared" si="9"/>
        <v>1.3653675352632133</v>
      </c>
    </row>
    <row r="21" spans="1:21" ht="20.100000000000001" customHeight="1">
      <c r="A21" s="212" t="s">
        <v>55</v>
      </c>
      <c r="B21" s="209">
        <v>724</v>
      </c>
      <c r="C21" s="210">
        <f t="shared" si="0"/>
        <v>0.5042063624714469</v>
      </c>
      <c r="D21" s="209">
        <v>709</v>
      </c>
      <c r="E21" s="210">
        <f t="shared" si="1"/>
        <v>0.43517222754167584</v>
      </c>
      <c r="F21" s="209">
        <v>728</v>
      </c>
      <c r="G21" s="210">
        <f t="shared" si="2"/>
        <v>0.45616607452801228</v>
      </c>
      <c r="H21" s="209">
        <v>812</v>
      </c>
      <c r="I21" s="210">
        <f t="shared" si="3"/>
        <v>0.52016604315072001</v>
      </c>
      <c r="J21" s="222">
        <v>931</v>
      </c>
      <c r="K21" s="210">
        <f t="shared" si="4"/>
        <v>0.56220485754658867</v>
      </c>
      <c r="L21" s="222">
        <v>1146</v>
      </c>
      <c r="M21" s="210">
        <f t="shared" si="5"/>
        <v>0.69238019285144636</v>
      </c>
      <c r="N21" s="222">
        <v>1144</v>
      </c>
      <c r="O21" s="210">
        <f t="shared" si="6"/>
        <v>0.73188364073725765</v>
      </c>
      <c r="P21" s="222">
        <v>1270</v>
      </c>
      <c r="Q21" s="210">
        <f t="shared" si="7"/>
        <v>0.8384277169679285</v>
      </c>
      <c r="R21" s="222">
        <v>1255</v>
      </c>
      <c r="S21" s="210">
        <f t="shared" si="8"/>
        <v>1.0631358696112565</v>
      </c>
      <c r="T21" s="222">
        <v>1613</v>
      </c>
      <c r="U21" s="210">
        <f t="shared" si="9"/>
        <v>1.2140781887428682</v>
      </c>
    </row>
    <row r="22" spans="1:21" ht="20.100000000000001" customHeight="1">
      <c r="A22" s="212" t="s">
        <v>81</v>
      </c>
      <c r="B22" s="209">
        <v>1239</v>
      </c>
      <c r="C22" s="210">
        <f t="shared" si="0"/>
        <v>0.86286144074878812</v>
      </c>
      <c r="D22" s="209">
        <v>1131</v>
      </c>
      <c r="E22" s="210">
        <f t="shared" si="1"/>
        <v>0.69418870148044487</v>
      </c>
      <c r="F22" s="209">
        <v>1161</v>
      </c>
      <c r="G22" s="210">
        <f t="shared" si="2"/>
        <v>0.72748463259206353</v>
      </c>
      <c r="H22" s="209">
        <v>1359</v>
      </c>
      <c r="I22" s="210">
        <f t="shared" si="3"/>
        <v>0.87057346384461631</v>
      </c>
      <c r="J22" s="222">
        <v>1672</v>
      </c>
      <c r="K22" s="210">
        <f t="shared" si="4"/>
        <v>1.0096740298795879</v>
      </c>
      <c r="L22" s="222">
        <v>1740</v>
      </c>
      <c r="M22" s="210">
        <f t="shared" si="5"/>
        <v>1.0512578844341334</v>
      </c>
      <c r="N22" s="222">
        <v>1629</v>
      </c>
      <c r="O22" s="210">
        <f t="shared" si="6"/>
        <v>1.0421664779379307</v>
      </c>
      <c r="P22" s="222">
        <v>1651</v>
      </c>
      <c r="Q22" s="210">
        <f t="shared" si="7"/>
        <v>1.089956032058307</v>
      </c>
      <c r="R22" s="222">
        <v>1426</v>
      </c>
      <c r="S22" s="210">
        <f t="shared" si="8"/>
        <v>1.2079934263471328</v>
      </c>
      <c r="T22" s="222">
        <v>1377</v>
      </c>
      <c r="U22" s="210">
        <f t="shared" si="9"/>
        <v>1.0364449261617665</v>
      </c>
    </row>
    <row r="23" spans="1:21" ht="20.100000000000001" customHeight="1">
      <c r="A23" s="212" t="s">
        <v>353</v>
      </c>
      <c r="B23" s="209">
        <v>1217</v>
      </c>
      <c r="C23" s="210">
        <f t="shared" si="0"/>
        <v>0.84754025293888247</v>
      </c>
      <c r="D23" s="209">
        <v>1146</v>
      </c>
      <c r="E23" s="210">
        <f t="shared" si="1"/>
        <v>0.70339544818442956</v>
      </c>
      <c r="F23" s="209">
        <v>1182</v>
      </c>
      <c r="G23" s="210">
        <f t="shared" si="2"/>
        <v>0.74064326935729452</v>
      </c>
      <c r="H23" s="209">
        <v>1166</v>
      </c>
      <c r="I23" s="210">
        <f t="shared" si="3"/>
        <v>0.74693793881002413</v>
      </c>
      <c r="J23" s="222">
        <v>1176</v>
      </c>
      <c r="K23" s="210">
        <f t="shared" si="4"/>
        <v>0.71015350426937518</v>
      </c>
      <c r="L23" s="222">
        <v>1139</v>
      </c>
      <c r="M23" s="210">
        <f t="shared" si="5"/>
        <v>0.68815099446579175</v>
      </c>
      <c r="N23" s="222">
        <v>1159</v>
      </c>
      <c r="O23" s="210">
        <f t="shared" si="6"/>
        <v>0.74148001714552592</v>
      </c>
      <c r="P23" s="222">
        <v>1188</v>
      </c>
      <c r="Q23" s="210">
        <f t="shared" si="7"/>
        <v>0.78429301398259765</v>
      </c>
      <c r="R23" s="222">
        <v>996</v>
      </c>
      <c r="S23" s="210">
        <f t="shared" si="8"/>
        <v>0.84373173397036783</v>
      </c>
      <c r="T23" s="222">
        <v>1263</v>
      </c>
      <c r="U23" s="210">
        <f t="shared" si="9"/>
        <v>0.95063902813530243</v>
      </c>
    </row>
    <row r="24" spans="1:21" ht="20.100000000000001" customHeight="1">
      <c r="A24" s="212" t="s">
        <v>59</v>
      </c>
      <c r="B24" s="209">
        <v>1243</v>
      </c>
      <c r="C24" s="210">
        <f t="shared" si="0"/>
        <v>0.86564711125968019</v>
      </c>
      <c r="D24" s="209">
        <v>1207</v>
      </c>
      <c r="E24" s="210">
        <f t="shared" si="1"/>
        <v>0.74083621811396727</v>
      </c>
      <c r="F24" s="209">
        <v>1191</v>
      </c>
      <c r="G24" s="210">
        <f t="shared" si="2"/>
        <v>0.74628268511382223</v>
      </c>
      <c r="H24" s="209">
        <v>1229</v>
      </c>
      <c r="I24" s="210">
        <f t="shared" si="3"/>
        <v>0.78729564905447647</v>
      </c>
      <c r="J24" s="222">
        <v>1428</v>
      </c>
      <c r="K24" s="210">
        <f t="shared" si="4"/>
        <v>0.86232925518424131</v>
      </c>
      <c r="L24" s="222">
        <v>1687</v>
      </c>
      <c r="M24" s="210">
        <f t="shared" si="5"/>
        <v>1.0192368109427488</v>
      </c>
      <c r="N24" s="222">
        <v>1483</v>
      </c>
      <c r="O24" s="210">
        <f t="shared" si="6"/>
        <v>0.94876174756411991</v>
      </c>
      <c r="P24" s="222">
        <v>1468</v>
      </c>
      <c r="Q24" s="210">
        <f t="shared" si="7"/>
        <v>0.96914321929836156</v>
      </c>
      <c r="R24" s="222">
        <v>1193</v>
      </c>
      <c r="S24" s="210">
        <f t="shared" si="8"/>
        <v>1.0106144162918158</v>
      </c>
      <c r="T24" s="222">
        <v>1252</v>
      </c>
      <c r="U24" s="210">
        <f t="shared" si="9"/>
        <v>0.94235951165906451</v>
      </c>
    </row>
    <row r="25" spans="1:21" ht="20.100000000000001" customHeight="1">
      <c r="A25" s="212" t="s">
        <v>162</v>
      </c>
      <c r="B25" s="209">
        <v>755</v>
      </c>
      <c r="C25" s="210">
        <f t="shared" si="0"/>
        <v>0.52579530893085957</v>
      </c>
      <c r="D25" s="209">
        <v>913</v>
      </c>
      <c r="E25" s="210">
        <f t="shared" si="1"/>
        <v>0.56038398271586753</v>
      </c>
      <c r="F25" s="209">
        <v>953</v>
      </c>
      <c r="G25" s="210">
        <f t="shared" si="2"/>
        <v>0.59715146844120282</v>
      </c>
      <c r="H25" s="209">
        <v>915</v>
      </c>
      <c r="I25" s="210">
        <f t="shared" si="3"/>
        <v>0.58614769640752318</v>
      </c>
      <c r="J25" s="222">
        <v>944</v>
      </c>
      <c r="K25" s="210">
        <f t="shared" si="4"/>
        <v>0.57005519390330806</v>
      </c>
      <c r="L25" s="222">
        <v>1170</v>
      </c>
      <c r="M25" s="210">
        <f t="shared" si="5"/>
        <v>0.70688030160226201</v>
      </c>
      <c r="N25" s="222">
        <v>1030</v>
      </c>
      <c r="O25" s="210">
        <f t="shared" si="6"/>
        <v>0.65895118003441899</v>
      </c>
      <c r="P25" s="222">
        <v>999</v>
      </c>
      <c r="Q25" s="210">
        <f t="shared" si="7"/>
        <v>0.65951912539445712</v>
      </c>
      <c r="R25" s="222">
        <v>951</v>
      </c>
      <c r="S25" s="210">
        <f t="shared" si="8"/>
        <v>0.80561132430303184</v>
      </c>
      <c r="T25" s="222">
        <v>1015</v>
      </c>
      <c r="U25" s="210">
        <f t="shared" si="9"/>
        <v>0.76397356576194131</v>
      </c>
    </row>
    <row r="26" spans="1:21" ht="20.100000000000001" customHeight="1">
      <c r="A26" s="212" t="s">
        <v>145</v>
      </c>
      <c r="B26" s="209">
        <v>245</v>
      </c>
      <c r="C26" s="210">
        <f t="shared" si="0"/>
        <v>0.17062231879213324</v>
      </c>
      <c r="D26" s="209">
        <v>318</v>
      </c>
      <c r="E26" s="210">
        <f t="shared" si="1"/>
        <v>0.19518303012447522</v>
      </c>
      <c r="F26" s="209">
        <v>259</v>
      </c>
      <c r="G26" s="210">
        <f t="shared" si="2"/>
        <v>0.16228985343785049</v>
      </c>
      <c r="H26" s="209">
        <v>290</v>
      </c>
      <c r="I26" s="210">
        <f t="shared" si="3"/>
        <v>0.18577358683954287</v>
      </c>
      <c r="J26" s="222">
        <v>352</v>
      </c>
      <c r="K26" s="210">
        <f t="shared" si="4"/>
        <v>0.2125629536588606</v>
      </c>
      <c r="L26" s="222">
        <v>371</v>
      </c>
      <c r="M26" s="210">
        <f t="shared" si="5"/>
        <v>0.22414751443969164</v>
      </c>
      <c r="N26" s="222">
        <v>433</v>
      </c>
      <c r="O26" s="210">
        <f t="shared" si="6"/>
        <v>0.27701539898534316</v>
      </c>
      <c r="P26" s="222">
        <v>510</v>
      </c>
      <c r="Q26" s="210">
        <f t="shared" si="7"/>
        <v>0.3366914453965697</v>
      </c>
      <c r="R26" s="222">
        <v>598</v>
      </c>
      <c r="S26" s="210">
        <f t="shared" si="8"/>
        <v>0.50657788846815255</v>
      </c>
      <c r="T26" s="222">
        <v>927</v>
      </c>
      <c r="U26" s="210">
        <f t="shared" si="9"/>
        <v>0.69773743395203902</v>
      </c>
    </row>
    <row r="27" spans="1:21" ht="20.100000000000001" customHeight="1">
      <c r="A27" s="230" t="s">
        <v>355</v>
      </c>
      <c r="B27" s="222">
        <v>823</v>
      </c>
      <c r="C27" s="210">
        <f t="shared" si="0"/>
        <v>0.57315170761602319</v>
      </c>
      <c r="D27" s="222">
        <v>666</v>
      </c>
      <c r="E27" s="210">
        <f t="shared" si="1"/>
        <v>0.40877955365691981</v>
      </c>
      <c r="F27" s="222">
        <v>586</v>
      </c>
      <c r="G27" s="210">
        <f t="shared" si="2"/>
        <v>0.36718862592502083</v>
      </c>
      <c r="H27" s="222">
        <v>477</v>
      </c>
      <c r="I27" s="210">
        <f t="shared" si="3"/>
        <v>0.30556552042228258</v>
      </c>
      <c r="J27" s="222">
        <v>495</v>
      </c>
      <c r="K27" s="210">
        <f t="shared" si="4"/>
        <v>0.29891665358277275</v>
      </c>
      <c r="L27" s="222">
        <v>515</v>
      </c>
      <c r="M27" s="210">
        <f t="shared" si="5"/>
        <v>0.31114816694458541</v>
      </c>
      <c r="N27" s="222">
        <v>479</v>
      </c>
      <c r="O27" s="210">
        <f t="shared" si="6"/>
        <v>0.30644428663736573</v>
      </c>
      <c r="P27" s="222">
        <v>569</v>
      </c>
      <c r="Q27" s="210">
        <f t="shared" si="7"/>
        <v>0.37564202437381994</v>
      </c>
      <c r="R27" s="222">
        <v>495</v>
      </c>
      <c r="S27" s="210">
        <f t="shared" si="8"/>
        <v>0.41932450634069479</v>
      </c>
      <c r="T27" s="222">
        <v>581</v>
      </c>
      <c r="U27" s="210">
        <f t="shared" si="9"/>
        <v>0.43730900660855948</v>
      </c>
    </row>
    <row r="28" spans="1:21" ht="20.100000000000001" customHeight="1">
      <c r="A28" s="212" t="s">
        <v>356</v>
      </c>
      <c r="B28" s="209">
        <v>731</v>
      </c>
      <c r="C28" s="210">
        <f t="shared" si="0"/>
        <v>0.50908128586550783</v>
      </c>
      <c r="D28" s="209">
        <v>722</v>
      </c>
      <c r="E28" s="210">
        <f t="shared" si="1"/>
        <v>0.44315140801846253</v>
      </c>
      <c r="F28" s="209">
        <v>748</v>
      </c>
      <c r="G28" s="210">
        <f t="shared" si="2"/>
        <v>0.46869810954251806</v>
      </c>
      <c r="H28" s="209">
        <v>677</v>
      </c>
      <c r="I28" s="210">
        <f t="shared" si="3"/>
        <v>0.43368523548403631</v>
      </c>
      <c r="J28" s="222">
        <v>520</v>
      </c>
      <c r="K28" s="210">
        <f t="shared" si="4"/>
        <v>0.31401345426877136</v>
      </c>
      <c r="L28" s="222">
        <v>545</v>
      </c>
      <c r="M28" s="210">
        <f t="shared" si="5"/>
        <v>0.32927330288310497</v>
      </c>
      <c r="N28" s="222">
        <v>582</v>
      </c>
      <c r="O28" s="210">
        <f t="shared" si="6"/>
        <v>0.37233940464080761</v>
      </c>
      <c r="P28" s="222">
        <v>609</v>
      </c>
      <c r="Q28" s="210">
        <f t="shared" si="7"/>
        <v>0.40204919656178617</v>
      </c>
      <c r="R28" s="222">
        <v>447</v>
      </c>
      <c r="S28" s="210">
        <f t="shared" si="8"/>
        <v>0.37866273602886985</v>
      </c>
      <c r="T28" s="222">
        <v>505</v>
      </c>
      <c r="U28" s="210">
        <f t="shared" si="9"/>
        <v>0.38010507459091664</v>
      </c>
    </row>
    <row r="29" spans="1:21" ht="20.100000000000001" customHeight="1">
      <c r="A29" s="212" t="s">
        <v>354</v>
      </c>
      <c r="B29" s="209">
        <v>782</v>
      </c>
      <c r="C29" s="210">
        <f t="shared" si="0"/>
        <v>0.54459858487938051</v>
      </c>
      <c r="D29" s="209">
        <v>740</v>
      </c>
      <c r="E29" s="210">
        <f t="shared" si="1"/>
        <v>0.45419950406324416</v>
      </c>
      <c r="F29" s="209">
        <v>577</v>
      </c>
      <c r="G29" s="210">
        <f t="shared" si="2"/>
        <v>0.36154921016849323</v>
      </c>
      <c r="H29" s="209">
        <v>493</v>
      </c>
      <c r="I29" s="210">
        <f t="shared" si="3"/>
        <v>0.31581509762722287</v>
      </c>
      <c r="J29" s="222">
        <v>512</v>
      </c>
      <c r="K29" s="210">
        <f t="shared" si="4"/>
        <v>0.30918247804925181</v>
      </c>
      <c r="L29" s="222">
        <v>444</v>
      </c>
      <c r="M29" s="210">
        <f t="shared" si="5"/>
        <v>0.26825201189008918</v>
      </c>
      <c r="N29" s="222">
        <v>380</v>
      </c>
      <c r="O29" s="210">
        <f t="shared" si="6"/>
        <v>0.24310820234279537</v>
      </c>
      <c r="P29" s="222">
        <v>543</v>
      </c>
      <c r="Q29" s="210">
        <f t="shared" si="7"/>
        <v>0.35847736245164186</v>
      </c>
      <c r="R29" s="222">
        <v>511</v>
      </c>
      <c r="S29" s="210">
        <f t="shared" si="8"/>
        <v>0.43287842977796981</v>
      </c>
      <c r="T29" s="222">
        <v>456</v>
      </c>
      <c r="U29" s="210">
        <f t="shared" si="9"/>
        <v>0.34322359210585734</v>
      </c>
    </row>
    <row r="30" spans="1:21" ht="20.100000000000001" customHeight="1">
      <c r="A30" s="230" t="s">
        <v>84</v>
      </c>
      <c r="B30" s="209">
        <v>997</v>
      </c>
      <c r="C30" s="210">
        <f t="shared" si="0"/>
        <v>0.69432837483982401</v>
      </c>
      <c r="D30" s="209">
        <v>881</v>
      </c>
      <c r="E30" s="210">
        <f t="shared" si="1"/>
        <v>0.54074292308070016</v>
      </c>
      <c r="F30" s="209">
        <v>783</v>
      </c>
      <c r="G30" s="210">
        <f t="shared" si="2"/>
        <v>0.4906291708179033</v>
      </c>
      <c r="H30" s="209">
        <v>679</v>
      </c>
      <c r="I30" s="210">
        <f t="shared" si="3"/>
        <v>0.43496643263465379</v>
      </c>
      <c r="J30" s="222">
        <v>722</v>
      </c>
      <c r="K30" s="210">
        <f t="shared" si="4"/>
        <v>0.43599560381164021</v>
      </c>
      <c r="L30" s="222">
        <v>621</v>
      </c>
      <c r="M30" s="210">
        <f t="shared" si="5"/>
        <v>0.37519031392735447</v>
      </c>
      <c r="N30" s="222">
        <v>481</v>
      </c>
      <c r="O30" s="210">
        <f t="shared" si="6"/>
        <v>0.30772380349180151</v>
      </c>
      <c r="P30" s="222">
        <v>535</v>
      </c>
      <c r="Q30" s="210">
        <f t="shared" si="7"/>
        <v>0.35319592801404864</v>
      </c>
      <c r="R30" s="222">
        <v>454</v>
      </c>
      <c r="S30" s="210">
        <f t="shared" si="8"/>
        <v>0.38459257753267767</v>
      </c>
      <c r="T30" s="222">
        <v>425</v>
      </c>
      <c r="U30" s="210">
        <f t="shared" si="9"/>
        <v>0.31989040930918727</v>
      </c>
    </row>
    <row r="31" spans="1:21" ht="20.100000000000001" customHeight="1">
      <c r="A31" s="212" t="s">
        <v>80</v>
      </c>
      <c r="B31" s="209">
        <v>1194</v>
      </c>
      <c r="C31" s="210">
        <f t="shared" si="0"/>
        <v>0.83152264750125349</v>
      </c>
      <c r="D31" s="209">
        <v>1065</v>
      </c>
      <c r="E31" s="210">
        <f t="shared" si="1"/>
        <v>0.65367901598291223</v>
      </c>
      <c r="F31" s="209">
        <v>774</v>
      </c>
      <c r="G31" s="210">
        <f t="shared" si="2"/>
        <v>0.48498975506137565</v>
      </c>
      <c r="H31" s="209">
        <v>725</v>
      </c>
      <c r="I31" s="210">
        <f t="shared" si="3"/>
        <v>0.4644339670988572</v>
      </c>
      <c r="J31" s="222">
        <v>597</v>
      </c>
      <c r="K31" s="210">
        <f t="shared" si="4"/>
        <v>0.36051160038164715</v>
      </c>
      <c r="L31" s="222">
        <v>439</v>
      </c>
      <c r="M31" s="210">
        <f t="shared" si="5"/>
        <v>0.26523115590033591</v>
      </c>
      <c r="N31" s="222">
        <v>384</v>
      </c>
      <c r="O31" s="210">
        <f t="shared" si="6"/>
        <v>0.2456672360516669</v>
      </c>
      <c r="P31" s="222">
        <v>419</v>
      </c>
      <c r="Q31" s="210">
        <f t="shared" si="7"/>
        <v>0.2766151286689465</v>
      </c>
      <c r="R31" s="222">
        <v>353</v>
      </c>
      <c r="S31" s="210">
        <f t="shared" si="8"/>
        <v>0.29903343583487935</v>
      </c>
      <c r="T31" s="222">
        <v>368</v>
      </c>
      <c r="U31" s="210">
        <f t="shared" si="9"/>
        <v>0.27698746029595506</v>
      </c>
    </row>
    <row r="32" spans="1:21" ht="20.100000000000001" customHeight="1">
      <c r="A32" s="212" t="s">
        <v>146</v>
      </c>
      <c r="B32" s="209">
        <v>356</v>
      </c>
      <c r="C32" s="210">
        <f t="shared" si="0"/>
        <v>0.24792467546938549</v>
      </c>
      <c r="D32" s="209">
        <v>371</v>
      </c>
      <c r="E32" s="210">
        <f t="shared" si="1"/>
        <v>0.22771353514522108</v>
      </c>
      <c r="F32" s="209">
        <v>255</v>
      </c>
      <c r="G32" s="210">
        <f t="shared" si="2"/>
        <v>0.15978344643494932</v>
      </c>
      <c r="H32" s="209">
        <v>210</v>
      </c>
      <c r="I32" s="210">
        <f t="shared" si="3"/>
        <v>0.13452570081484139</v>
      </c>
      <c r="J32" s="222">
        <v>216</v>
      </c>
      <c r="K32" s="210">
        <f t="shared" si="4"/>
        <v>0.1304363579270281</v>
      </c>
      <c r="L32" s="222">
        <v>225</v>
      </c>
      <c r="M32" s="210">
        <f t="shared" si="5"/>
        <v>0.13593851953889655</v>
      </c>
      <c r="N32" s="222">
        <v>231</v>
      </c>
      <c r="O32" s="210">
        <f t="shared" si="6"/>
        <v>0.14778419668733087</v>
      </c>
      <c r="P32" s="222">
        <v>313</v>
      </c>
      <c r="Q32" s="210">
        <f t="shared" si="7"/>
        <v>0.20663612237083592</v>
      </c>
      <c r="R32" s="222">
        <v>338</v>
      </c>
      <c r="S32" s="210">
        <f t="shared" si="8"/>
        <v>0.28632663261243402</v>
      </c>
      <c r="T32" s="222">
        <v>334</v>
      </c>
      <c r="U32" s="210">
        <f t="shared" si="9"/>
        <v>0.2513962275512201</v>
      </c>
    </row>
    <row r="33" spans="1:21" ht="20.100000000000001" customHeight="1">
      <c r="A33" s="212" t="s">
        <v>144</v>
      </c>
      <c r="B33" s="209">
        <v>357</v>
      </c>
      <c r="C33" s="210">
        <f t="shared" si="0"/>
        <v>0.2486210930971085</v>
      </c>
      <c r="D33" s="209">
        <v>434</v>
      </c>
      <c r="E33" s="210">
        <f t="shared" si="1"/>
        <v>0.26638187130195673</v>
      </c>
      <c r="F33" s="209">
        <v>355</v>
      </c>
      <c r="G33" s="210">
        <f t="shared" si="2"/>
        <v>0.22244362150747851</v>
      </c>
      <c r="H33" s="209">
        <v>307</v>
      </c>
      <c r="I33" s="210">
        <f t="shared" si="3"/>
        <v>0.19666376261979193</v>
      </c>
      <c r="J33" s="222">
        <v>295</v>
      </c>
      <c r="K33" s="210">
        <f t="shared" si="4"/>
        <v>0.17814224809478374</v>
      </c>
      <c r="L33" s="222">
        <v>323</v>
      </c>
      <c r="M33" s="210">
        <f t="shared" si="5"/>
        <v>0.19514729693806038</v>
      </c>
      <c r="N33" s="222">
        <v>259</v>
      </c>
      <c r="O33" s="210">
        <f t="shared" si="6"/>
        <v>0.16569743264943157</v>
      </c>
      <c r="P33" s="222">
        <v>271</v>
      </c>
      <c r="Q33" s="210">
        <f t="shared" si="7"/>
        <v>0.17890859157347136</v>
      </c>
      <c r="R33" s="222">
        <v>290</v>
      </c>
      <c r="S33" s="210">
        <f t="shared" si="8"/>
        <v>0.24566486230060908</v>
      </c>
      <c r="T33" s="222">
        <v>285</v>
      </c>
      <c r="U33" s="210">
        <f t="shared" si="9"/>
        <v>0.21451474506616086</v>
      </c>
    </row>
    <row r="34" spans="1:21" ht="20.100000000000001" customHeight="1">
      <c r="A34" s="212" t="s">
        <v>155</v>
      </c>
      <c r="B34" s="209">
        <v>116</v>
      </c>
      <c r="C34" s="210">
        <f t="shared" si="0"/>
        <v>8.0784444815867176E-2</v>
      </c>
      <c r="D34" s="209">
        <v>97</v>
      </c>
      <c r="E34" s="210">
        <f t="shared" si="1"/>
        <v>5.9536962019100935E-2</v>
      </c>
      <c r="F34" s="209">
        <v>102</v>
      </c>
      <c r="G34" s="210">
        <f t="shared" si="2"/>
        <v>6.3913378573979746E-2</v>
      </c>
      <c r="H34" s="209">
        <v>114</v>
      </c>
      <c r="I34" s="210">
        <f t="shared" si="3"/>
        <v>7.3028237585199607E-2</v>
      </c>
      <c r="J34" s="222">
        <v>150</v>
      </c>
      <c r="K34" s="210">
        <f t="shared" si="4"/>
        <v>9.0580804115991745E-2</v>
      </c>
      <c r="L34" s="222">
        <v>144</v>
      </c>
      <c r="M34" s="210">
        <f t="shared" si="5"/>
        <v>8.7000652504893791E-2</v>
      </c>
      <c r="N34" s="222">
        <v>189</v>
      </c>
      <c r="O34" s="210">
        <f t="shared" si="6"/>
        <v>0.12091434274417981</v>
      </c>
      <c r="P34" s="222">
        <v>265</v>
      </c>
      <c r="Q34" s="210">
        <f t="shared" si="7"/>
        <v>0.17494751574527642</v>
      </c>
      <c r="R34" s="222">
        <v>306</v>
      </c>
      <c r="S34" s="210">
        <f t="shared" si="8"/>
        <v>0.25921878573788409</v>
      </c>
      <c r="T34" s="222">
        <v>279</v>
      </c>
      <c r="U34" s="210">
        <f t="shared" si="9"/>
        <v>0.20999864517003117</v>
      </c>
    </row>
    <row r="35" spans="1:21" ht="20.100000000000001" customHeight="1">
      <c r="A35" s="212" t="s">
        <v>169</v>
      </c>
      <c r="B35" s="209">
        <v>5</v>
      </c>
      <c r="C35" s="210">
        <f t="shared" si="0"/>
        <v>3.4820881386149649E-3</v>
      </c>
      <c r="D35" s="209">
        <v>15</v>
      </c>
      <c r="E35" s="210">
        <f t="shared" si="1"/>
        <v>9.2067467039846796E-3</v>
      </c>
      <c r="F35" s="209">
        <v>30</v>
      </c>
      <c r="G35" s="210">
        <f t="shared" si="2"/>
        <v>1.8798052521758746E-2</v>
      </c>
      <c r="H35" s="209">
        <v>47</v>
      </c>
      <c r="I35" s="210">
        <f t="shared" si="3"/>
        <v>3.0108133039512121E-2</v>
      </c>
      <c r="J35" s="222">
        <v>44</v>
      </c>
      <c r="K35" s="210">
        <f t="shared" si="4"/>
        <v>2.6570369207357575E-2</v>
      </c>
      <c r="L35" s="222">
        <v>93</v>
      </c>
      <c r="M35" s="210">
        <f t="shared" si="5"/>
        <v>5.6187921409410563E-2</v>
      </c>
      <c r="N35" s="222">
        <v>97</v>
      </c>
      <c r="O35" s="210">
        <f t="shared" si="6"/>
        <v>6.2056567440134609E-2</v>
      </c>
      <c r="P35" s="222">
        <v>108</v>
      </c>
      <c r="Q35" s="210">
        <f t="shared" si="7"/>
        <v>7.1299364907508878E-2</v>
      </c>
      <c r="R35" s="222">
        <v>128</v>
      </c>
      <c r="S35" s="210">
        <f t="shared" si="8"/>
        <v>0.10843138749819987</v>
      </c>
      <c r="T35" s="222">
        <v>269</v>
      </c>
      <c r="U35" s="210">
        <f t="shared" si="9"/>
        <v>0.20247181200981498</v>
      </c>
    </row>
    <row r="36" spans="1:21" ht="20.100000000000001" customHeight="1">
      <c r="A36" s="212" t="s">
        <v>82</v>
      </c>
      <c r="B36" s="209">
        <v>64</v>
      </c>
      <c r="C36" s="210">
        <f t="shared" si="0"/>
        <v>4.4570728174271546E-2</v>
      </c>
      <c r="D36" s="209">
        <v>67</v>
      </c>
      <c r="E36" s="210">
        <f t="shared" si="1"/>
        <v>4.1123468611131572E-2</v>
      </c>
      <c r="F36" s="209">
        <v>101</v>
      </c>
      <c r="G36" s="210">
        <f t="shared" si="2"/>
        <v>6.3286776823254454E-2</v>
      </c>
      <c r="H36" s="209">
        <v>108</v>
      </c>
      <c r="I36" s="210">
        <f t="shared" si="3"/>
        <v>6.9184646133347003E-2</v>
      </c>
      <c r="J36" s="222">
        <v>141</v>
      </c>
      <c r="K36" s="210">
        <f t="shared" si="4"/>
        <v>8.514595586903223E-2</v>
      </c>
      <c r="L36" s="222">
        <v>132</v>
      </c>
      <c r="M36" s="210">
        <f t="shared" si="5"/>
        <v>7.9750598129485969E-2</v>
      </c>
      <c r="N36" s="222">
        <v>152</v>
      </c>
      <c r="O36" s="210">
        <f t="shared" si="6"/>
        <v>9.7243280937118148E-2</v>
      </c>
      <c r="P36" s="222">
        <v>201</v>
      </c>
      <c r="Q36" s="210">
        <f t="shared" si="7"/>
        <v>0.13269604024453041</v>
      </c>
      <c r="R36" s="222">
        <v>197</v>
      </c>
      <c r="S36" s="210">
        <f t="shared" si="8"/>
        <v>0.16688268232144823</v>
      </c>
      <c r="T36" s="222">
        <v>259</v>
      </c>
      <c r="U36" s="210">
        <f t="shared" si="9"/>
        <v>0.19494497884959883</v>
      </c>
    </row>
    <row r="37" spans="1:21" ht="20.100000000000001" customHeight="1">
      <c r="A37" s="230" t="s">
        <v>359</v>
      </c>
      <c r="B37" s="222">
        <v>262</v>
      </c>
      <c r="C37" s="210">
        <f t="shared" si="0"/>
        <v>0.18246141846342415</v>
      </c>
      <c r="D37" s="222">
        <v>239</v>
      </c>
      <c r="E37" s="210">
        <f t="shared" si="1"/>
        <v>0.1466941641501559</v>
      </c>
      <c r="F37" s="222">
        <v>223</v>
      </c>
      <c r="G37" s="210">
        <f t="shared" si="2"/>
        <v>0.13973219041174001</v>
      </c>
      <c r="H37" s="222">
        <v>145</v>
      </c>
      <c r="I37" s="210">
        <f t="shared" si="3"/>
        <v>9.2886793419771435E-2</v>
      </c>
      <c r="J37" s="222">
        <v>162</v>
      </c>
      <c r="K37" s="210">
        <f t="shared" si="4"/>
        <v>9.7827268445271079E-2</v>
      </c>
      <c r="L37" s="222">
        <v>199</v>
      </c>
      <c r="M37" s="210">
        <f t="shared" si="5"/>
        <v>0.1202300683921796</v>
      </c>
      <c r="N37" s="222">
        <v>191</v>
      </c>
      <c r="O37" s="210">
        <f t="shared" si="6"/>
        <v>0.12219385959861558</v>
      </c>
      <c r="P37" s="222">
        <v>212</v>
      </c>
      <c r="Q37" s="210">
        <f t="shared" si="7"/>
        <v>0.13995801259622112</v>
      </c>
      <c r="R37" s="222">
        <v>155</v>
      </c>
      <c r="S37" s="210">
        <f t="shared" si="8"/>
        <v>0.1313036332986014</v>
      </c>
      <c r="T37" s="222">
        <v>235</v>
      </c>
      <c r="U37" s="210">
        <f t="shared" si="9"/>
        <v>0.17688057926508</v>
      </c>
    </row>
    <row r="38" spans="1:21" ht="20.100000000000001" customHeight="1">
      <c r="A38" s="212" t="s">
        <v>159</v>
      </c>
      <c r="B38" s="209">
        <v>131</v>
      </c>
      <c r="C38" s="210">
        <f t="shared" ref="C38:C69" si="10">B38/B$5*100</f>
        <v>9.1230709231712073E-2</v>
      </c>
      <c r="D38" s="209">
        <v>144</v>
      </c>
      <c r="E38" s="210">
        <f t="shared" ref="E38:E69" si="11">D38/D$5*100</f>
        <v>8.838476835825293E-2</v>
      </c>
      <c r="F38" s="209">
        <v>115</v>
      </c>
      <c r="G38" s="210">
        <f t="shared" ref="G38:G69" si="12">F38/F$5*100</f>
        <v>7.2059201333408526E-2</v>
      </c>
      <c r="H38" s="209">
        <v>157</v>
      </c>
      <c r="I38" s="210">
        <f t="shared" ref="I38:I69" si="13">H38/H$5*100</f>
        <v>0.10057397632347664</v>
      </c>
      <c r="J38" s="222">
        <v>119</v>
      </c>
      <c r="K38" s="210">
        <f t="shared" ref="K38:K69" si="14">J38/J$5*100</f>
        <v>7.1860771265353451E-2</v>
      </c>
      <c r="L38" s="222">
        <v>137</v>
      </c>
      <c r="M38" s="210">
        <f t="shared" ref="M38:M69" si="15">L38/L$5*100</f>
        <v>8.2771454119239224E-2</v>
      </c>
      <c r="N38" s="222">
        <v>135</v>
      </c>
      <c r="O38" s="210">
        <f t="shared" ref="O38:O69" si="16">N38/N$5*100</f>
        <v>8.6367387674414139E-2</v>
      </c>
      <c r="P38" s="222">
        <v>186</v>
      </c>
      <c r="Q38" s="210">
        <f t="shared" ref="Q38:Q69" si="17">P38/P$5*100</f>
        <v>0.12279335067404307</v>
      </c>
      <c r="R38" s="222">
        <v>259</v>
      </c>
      <c r="S38" s="210">
        <f t="shared" ref="S38:S69" si="18">R38/R$5*100</f>
        <v>0.21940413564088879</v>
      </c>
      <c r="T38" s="222">
        <v>216</v>
      </c>
      <c r="U38" s="210">
        <f t="shared" ref="U38:U69" si="19">T38/T$5*100</f>
        <v>0.16257959626066928</v>
      </c>
    </row>
    <row r="39" spans="1:21" ht="20.100000000000001" customHeight="1">
      <c r="A39" s="212" t="s">
        <v>46</v>
      </c>
      <c r="B39" s="209">
        <v>291</v>
      </c>
      <c r="C39" s="210">
        <f t="shared" si="10"/>
        <v>0.20265752966739095</v>
      </c>
      <c r="D39" s="209">
        <v>261</v>
      </c>
      <c r="E39" s="210">
        <f t="shared" si="11"/>
        <v>0.16019739264933344</v>
      </c>
      <c r="F39" s="209">
        <v>271</v>
      </c>
      <c r="G39" s="210">
        <f t="shared" si="12"/>
        <v>0.16980907444655399</v>
      </c>
      <c r="H39" s="209">
        <v>231</v>
      </c>
      <c r="I39" s="210">
        <f t="shared" si="13"/>
        <v>0.14797827089632554</v>
      </c>
      <c r="J39" s="222">
        <v>212</v>
      </c>
      <c r="K39" s="210">
        <f t="shared" si="14"/>
        <v>0.12802086981726832</v>
      </c>
      <c r="L39" s="222">
        <v>233</v>
      </c>
      <c r="M39" s="210">
        <f t="shared" si="15"/>
        <v>0.14077188912250174</v>
      </c>
      <c r="N39" s="222">
        <v>217</v>
      </c>
      <c r="O39" s="210">
        <f t="shared" si="16"/>
        <v>0.13882757870628051</v>
      </c>
      <c r="P39" s="222">
        <v>299</v>
      </c>
      <c r="Q39" s="210">
        <f t="shared" si="17"/>
        <v>0.19739361210504772</v>
      </c>
      <c r="R39" s="222">
        <v>235</v>
      </c>
      <c r="S39" s="210">
        <f t="shared" si="18"/>
        <v>0.19907325048497634</v>
      </c>
      <c r="T39" s="222">
        <v>213</v>
      </c>
      <c r="U39" s="210">
        <f t="shared" si="19"/>
        <v>0.16032154631260442</v>
      </c>
    </row>
    <row r="40" spans="1:21" ht="20.100000000000001" customHeight="1">
      <c r="A40" s="212" t="s">
        <v>184</v>
      </c>
      <c r="B40" s="209">
        <v>877</v>
      </c>
      <c r="C40" s="210">
        <f t="shared" si="10"/>
        <v>0.61075825951306484</v>
      </c>
      <c r="D40" s="209">
        <v>810</v>
      </c>
      <c r="E40" s="210">
        <f t="shared" si="11"/>
        <v>0.49716432201517269</v>
      </c>
      <c r="F40" s="209">
        <v>657</v>
      </c>
      <c r="G40" s="210">
        <f t="shared" si="12"/>
        <v>0.41167735022651653</v>
      </c>
      <c r="H40" s="209">
        <v>512</v>
      </c>
      <c r="I40" s="210">
        <f t="shared" si="13"/>
        <v>0.32798647055808949</v>
      </c>
      <c r="J40" s="222">
        <v>585</v>
      </c>
      <c r="K40" s="210">
        <f t="shared" si="14"/>
        <v>0.35326513605236776</v>
      </c>
      <c r="L40" s="222">
        <v>467</v>
      </c>
      <c r="M40" s="210">
        <f t="shared" si="15"/>
        <v>0.28214794944295418</v>
      </c>
      <c r="N40" s="222">
        <v>357</v>
      </c>
      <c r="O40" s="210">
        <f t="shared" si="16"/>
        <v>0.22839375851678406</v>
      </c>
      <c r="P40" s="222">
        <v>248</v>
      </c>
      <c r="Q40" s="210">
        <f t="shared" si="17"/>
        <v>0.16372446756539075</v>
      </c>
      <c r="R40" s="222">
        <v>196</v>
      </c>
      <c r="S40" s="210">
        <f t="shared" si="18"/>
        <v>0.16603556210661854</v>
      </c>
      <c r="T40" s="222">
        <v>209</v>
      </c>
      <c r="U40" s="210">
        <f t="shared" si="19"/>
        <v>0.15731081304851796</v>
      </c>
    </row>
    <row r="41" spans="1:21" ht="20.100000000000001" customHeight="1">
      <c r="A41" s="212" t="s">
        <v>357</v>
      </c>
      <c r="B41" s="209">
        <v>235</v>
      </c>
      <c r="C41" s="210">
        <f t="shared" si="10"/>
        <v>0.16365814251490335</v>
      </c>
      <c r="D41" s="209">
        <v>227</v>
      </c>
      <c r="E41" s="210">
        <f t="shared" si="11"/>
        <v>0.13932876678696818</v>
      </c>
      <c r="F41" s="209">
        <v>224</v>
      </c>
      <c r="G41" s="210">
        <f t="shared" si="12"/>
        <v>0.1403587921624653</v>
      </c>
      <c r="H41" s="209">
        <v>182</v>
      </c>
      <c r="I41" s="210">
        <f t="shared" si="13"/>
        <v>0.11658894070619585</v>
      </c>
      <c r="J41" s="222">
        <v>228</v>
      </c>
      <c r="K41" s="210">
        <f t="shared" si="14"/>
        <v>0.13768282225630743</v>
      </c>
      <c r="L41" s="222">
        <v>225</v>
      </c>
      <c r="M41" s="210">
        <f t="shared" si="15"/>
        <v>0.13593851953889655</v>
      </c>
      <c r="N41" s="222">
        <v>207</v>
      </c>
      <c r="O41" s="210">
        <f t="shared" si="16"/>
        <v>0.13242999443410167</v>
      </c>
      <c r="P41" s="222">
        <v>200</v>
      </c>
      <c r="Q41" s="210">
        <f t="shared" si="17"/>
        <v>0.13203586093983127</v>
      </c>
      <c r="R41" s="222">
        <v>205</v>
      </c>
      <c r="S41" s="210">
        <f t="shared" si="18"/>
        <v>0.17365964404008571</v>
      </c>
      <c r="T41" s="222">
        <v>206</v>
      </c>
      <c r="U41" s="210">
        <f t="shared" si="19"/>
        <v>0.1550527631004531</v>
      </c>
    </row>
    <row r="42" spans="1:21" ht="20.100000000000001" customHeight="1">
      <c r="A42" s="212" t="s">
        <v>129</v>
      </c>
      <c r="B42" s="209">
        <v>251</v>
      </c>
      <c r="C42" s="210">
        <f t="shared" si="10"/>
        <v>0.17480082455847121</v>
      </c>
      <c r="D42" s="209">
        <v>224</v>
      </c>
      <c r="E42" s="210">
        <f t="shared" si="11"/>
        <v>0.13748741744617121</v>
      </c>
      <c r="F42" s="209">
        <v>266</v>
      </c>
      <c r="G42" s="210">
        <f t="shared" si="12"/>
        <v>0.16667606569292756</v>
      </c>
      <c r="H42" s="209">
        <v>265</v>
      </c>
      <c r="I42" s="210">
        <f t="shared" si="13"/>
        <v>0.16975862245682366</v>
      </c>
      <c r="J42" s="222">
        <v>243</v>
      </c>
      <c r="K42" s="210">
        <f t="shared" si="14"/>
        <v>0.1467409026679066</v>
      </c>
      <c r="L42" s="222">
        <v>285</v>
      </c>
      <c r="M42" s="210">
        <f t="shared" si="15"/>
        <v>0.17218879141593563</v>
      </c>
      <c r="N42" s="222">
        <v>235</v>
      </c>
      <c r="O42" s="210">
        <f t="shared" si="16"/>
        <v>0.1503432303962024</v>
      </c>
      <c r="P42" s="222">
        <v>251</v>
      </c>
      <c r="Q42" s="210">
        <f t="shared" si="17"/>
        <v>0.16570500547948824</v>
      </c>
      <c r="R42" s="222">
        <v>203</v>
      </c>
      <c r="S42" s="210">
        <f t="shared" si="18"/>
        <v>0.17196540361042637</v>
      </c>
      <c r="T42" s="222">
        <v>204</v>
      </c>
      <c r="U42" s="210">
        <f t="shared" si="19"/>
        <v>0.15354739646840987</v>
      </c>
    </row>
    <row r="43" spans="1:21" ht="20.100000000000001" customHeight="1">
      <c r="A43" s="212" t="s">
        <v>142</v>
      </c>
      <c r="B43" s="209">
        <v>778</v>
      </c>
      <c r="C43" s="210">
        <f t="shared" si="10"/>
        <v>0.54181291436848855</v>
      </c>
      <c r="D43" s="209">
        <v>534</v>
      </c>
      <c r="E43" s="210">
        <f t="shared" si="11"/>
        <v>0.32776018266185458</v>
      </c>
      <c r="F43" s="209">
        <v>465</v>
      </c>
      <c r="G43" s="210">
        <f t="shared" si="12"/>
        <v>0.29136981408726054</v>
      </c>
      <c r="H43" s="209">
        <v>394</v>
      </c>
      <c r="I43" s="210">
        <f t="shared" si="13"/>
        <v>0.25239583867165477</v>
      </c>
      <c r="J43" s="222">
        <v>367</v>
      </c>
      <c r="K43" s="210">
        <f t="shared" si="14"/>
        <v>0.2216210340704598</v>
      </c>
      <c r="L43" s="222">
        <v>327</v>
      </c>
      <c r="M43" s="210">
        <f t="shared" si="15"/>
        <v>0.19756398172986298</v>
      </c>
      <c r="N43" s="222">
        <v>296</v>
      </c>
      <c r="O43" s="210">
        <f t="shared" si="16"/>
        <v>0.18936849445649323</v>
      </c>
      <c r="P43" s="222">
        <v>247</v>
      </c>
      <c r="Q43" s="210">
        <f t="shared" si="17"/>
        <v>0.16306428826069161</v>
      </c>
      <c r="R43" s="222">
        <v>289</v>
      </c>
      <c r="S43" s="210">
        <f t="shared" si="18"/>
        <v>0.24481774208577942</v>
      </c>
      <c r="T43" s="222">
        <v>199</v>
      </c>
      <c r="U43" s="210">
        <f t="shared" si="19"/>
        <v>0.1497839798883018</v>
      </c>
    </row>
    <row r="44" spans="1:21" ht="20.100000000000001" customHeight="1">
      <c r="A44" s="212" t="s">
        <v>147</v>
      </c>
      <c r="B44" s="209">
        <v>30</v>
      </c>
      <c r="C44" s="210">
        <f t="shared" si="10"/>
        <v>2.0892528831689787E-2</v>
      </c>
      <c r="D44" s="209">
        <v>10</v>
      </c>
      <c r="E44" s="210">
        <f t="shared" si="11"/>
        <v>6.1378311359897861E-3</v>
      </c>
      <c r="F44" s="209">
        <v>6</v>
      </c>
      <c r="G44" s="210">
        <f t="shared" si="12"/>
        <v>3.7596105043517496E-3</v>
      </c>
      <c r="H44" s="209">
        <v>7</v>
      </c>
      <c r="I44" s="210">
        <f t="shared" si="13"/>
        <v>4.4841900271613798E-3</v>
      </c>
      <c r="J44" s="222">
        <v>6</v>
      </c>
      <c r="K44" s="210">
        <f t="shared" si="14"/>
        <v>3.6232321646396692E-3</v>
      </c>
      <c r="L44" s="222">
        <v>26</v>
      </c>
      <c r="M44" s="210">
        <f t="shared" si="15"/>
        <v>1.5708451146716932E-2</v>
      </c>
      <c r="N44" s="222">
        <v>42</v>
      </c>
      <c r="O44" s="210">
        <f t="shared" si="16"/>
        <v>2.686985394315107E-2</v>
      </c>
      <c r="P44" s="222">
        <v>111</v>
      </c>
      <c r="Q44" s="210">
        <f t="shared" si="17"/>
        <v>7.3279902821606346E-2</v>
      </c>
      <c r="R44" s="222">
        <v>267</v>
      </c>
      <c r="S44" s="210">
        <f t="shared" si="18"/>
        <v>0.2261810973595263</v>
      </c>
      <c r="T44" s="222">
        <v>194</v>
      </c>
      <c r="U44" s="210">
        <f t="shared" si="19"/>
        <v>0.14602056330819371</v>
      </c>
    </row>
    <row r="45" spans="1:21" ht="20.100000000000001" customHeight="1">
      <c r="A45" s="216" t="s">
        <v>358</v>
      </c>
      <c r="B45" s="209">
        <v>378</v>
      </c>
      <c r="C45" s="210">
        <f t="shared" si="10"/>
        <v>0.26324586327929134</v>
      </c>
      <c r="D45" s="209">
        <v>346</v>
      </c>
      <c r="E45" s="210">
        <f t="shared" si="11"/>
        <v>0.21236895730524663</v>
      </c>
      <c r="F45" s="209">
        <v>277</v>
      </c>
      <c r="G45" s="210">
        <f t="shared" si="12"/>
        <v>0.17356868495090574</v>
      </c>
      <c r="H45" s="209">
        <v>244</v>
      </c>
      <c r="I45" s="210">
        <f t="shared" si="13"/>
        <v>0.15630605237533954</v>
      </c>
      <c r="J45" s="222">
        <v>247</v>
      </c>
      <c r="K45" s="210">
        <f t="shared" si="14"/>
        <v>0.1491563907776664</v>
      </c>
      <c r="L45" s="222">
        <v>265</v>
      </c>
      <c r="M45" s="210">
        <f t="shared" si="15"/>
        <v>0.16010536745692258</v>
      </c>
      <c r="N45" s="222">
        <v>256</v>
      </c>
      <c r="O45" s="210">
        <f t="shared" si="16"/>
        <v>0.16377815736777793</v>
      </c>
      <c r="P45" s="222">
        <v>235</v>
      </c>
      <c r="Q45" s="210">
        <f t="shared" si="17"/>
        <v>0.15514213660430173</v>
      </c>
      <c r="R45" s="222">
        <v>185</v>
      </c>
      <c r="S45" s="210">
        <f t="shared" si="18"/>
        <v>0.156717239743492</v>
      </c>
      <c r="T45" s="222">
        <v>180</v>
      </c>
      <c r="U45" s="210">
        <f t="shared" si="19"/>
        <v>0.13548299688389107</v>
      </c>
    </row>
    <row r="46" spans="1:21" ht="20.100000000000001" customHeight="1">
      <c r="A46" s="212" t="s">
        <v>128</v>
      </c>
      <c r="B46" s="209">
        <v>113</v>
      </c>
      <c r="C46" s="210">
        <f t="shared" si="10"/>
        <v>7.8695191932698194E-2</v>
      </c>
      <c r="D46" s="209">
        <v>113</v>
      </c>
      <c r="E46" s="210">
        <f t="shared" si="11"/>
        <v>6.935749183668459E-2</v>
      </c>
      <c r="F46" s="209">
        <v>109</v>
      </c>
      <c r="G46" s="210">
        <f t="shared" si="12"/>
        <v>6.8299590829056775E-2</v>
      </c>
      <c r="H46" s="209">
        <v>133</v>
      </c>
      <c r="I46" s="210">
        <f t="shared" si="13"/>
        <v>8.5199610516066213E-2</v>
      </c>
      <c r="J46" s="222">
        <v>118</v>
      </c>
      <c r="K46" s="210">
        <f t="shared" si="14"/>
        <v>7.1256899237913507E-2</v>
      </c>
      <c r="L46" s="222">
        <v>116</v>
      </c>
      <c r="M46" s="210">
        <f t="shared" si="15"/>
        <v>7.008385896227555E-2</v>
      </c>
      <c r="N46" s="222">
        <v>134</v>
      </c>
      <c r="O46" s="210">
        <f t="shared" si="16"/>
        <v>8.5727629247196263E-2</v>
      </c>
      <c r="P46" s="222">
        <v>125</v>
      </c>
      <c r="Q46" s="210">
        <f t="shared" si="17"/>
        <v>8.2522413087394539E-2</v>
      </c>
      <c r="R46" s="222">
        <v>133</v>
      </c>
      <c r="S46" s="210">
        <f t="shared" si="18"/>
        <v>0.11266698857234832</v>
      </c>
      <c r="T46" s="222">
        <v>140</v>
      </c>
      <c r="U46" s="210">
        <f t="shared" si="19"/>
        <v>0.10537566424302638</v>
      </c>
    </row>
    <row r="47" spans="1:21" ht="20.100000000000001" customHeight="1">
      <c r="A47" s="212" t="s">
        <v>171</v>
      </c>
      <c r="B47" s="209">
        <v>266</v>
      </c>
      <c r="C47" s="210">
        <f t="shared" si="10"/>
        <v>0.18524708897431613</v>
      </c>
      <c r="D47" s="209">
        <v>224</v>
      </c>
      <c r="E47" s="210">
        <f t="shared" si="11"/>
        <v>0.13748741744617121</v>
      </c>
      <c r="F47" s="209">
        <v>224</v>
      </c>
      <c r="G47" s="210">
        <f t="shared" si="12"/>
        <v>0.1403587921624653</v>
      </c>
      <c r="H47" s="209">
        <v>234</v>
      </c>
      <c r="I47" s="210">
        <f t="shared" si="13"/>
        <v>0.14990006662225183</v>
      </c>
      <c r="J47" s="222">
        <v>256</v>
      </c>
      <c r="K47" s="210">
        <f t="shared" si="14"/>
        <v>0.1545912390246259</v>
      </c>
      <c r="L47" s="222">
        <v>247</v>
      </c>
      <c r="M47" s="210">
        <f t="shared" si="15"/>
        <v>0.14923028589381085</v>
      </c>
      <c r="N47" s="222">
        <v>227</v>
      </c>
      <c r="O47" s="210">
        <f t="shared" si="16"/>
        <v>0.14522516297845933</v>
      </c>
      <c r="P47" s="222">
        <v>215</v>
      </c>
      <c r="Q47" s="210">
        <f t="shared" si="17"/>
        <v>0.14193855051031862</v>
      </c>
      <c r="R47" s="222">
        <v>135</v>
      </c>
      <c r="S47" s="210">
        <f t="shared" si="18"/>
        <v>0.11436122900200768</v>
      </c>
      <c r="T47" s="222">
        <v>134</v>
      </c>
      <c r="U47" s="210">
        <f t="shared" si="19"/>
        <v>0.10085956434689669</v>
      </c>
    </row>
    <row r="48" spans="1:21" ht="20.100000000000001" customHeight="1">
      <c r="A48" s="212" t="s">
        <v>167</v>
      </c>
      <c r="B48" s="209">
        <v>222</v>
      </c>
      <c r="C48" s="210">
        <f t="shared" si="10"/>
        <v>0.15460471335450443</v>
      </c>
      <c r="D48" s="209">
        <v>282</v>
      </c>
      <c r="E48" s="210">
        <f t="shared" si="11"/>
        <v>0.17308683803491198</v>
      </c>
      <c r="F48" s="209">
        <v>306</v>
      </c>
      <c r="G48" s="210">
        <f t="shared" si="12"/>
        <v>0.19174013572193921</v>
      </c>
      <c r="H48" s="209">
        <v>266</v>
      </c>
      <c r="I48" s="210">
        <f t="shared" si="13"/>
        <v>0.17039922103213243</v>
      </c>
      <c r="J48" s="222">
        <v>233</v>
      </c>
      <c r="K48" s="210">
        <f t="shared" si="14"/>
        <v>0.14070218239350718</v>
      </c>
      <c r="L48" s="222">
        <v>174</v>
      </c>
      <c r="M48" s="210">
        <f t="shared" si="15"/>
        <v>0.10512578844341332</v>
      </c>
      <c r="N48" s="222">
        <v>200</v>
      </c>
      <c r="O48" s="210">
        <f t="shared" si="16"/>
        <v>0.12795168544357652</v>
      </c>
      <c r="P48" s="222">
        <v>171</v>
      </c>
      <c r="Q48" s="210">
        <f t="shared" si="17"/>
        <v>0.11289066110355572</v>
      </c>
      <c r="R48" s="222">
        <v>120</v>
      </c>
      <c r="S48" s="210">
        <f t="shared" si="18"/>
        <v>0.10165442577956237</v>
      </c>
      <c r="T48" s="222">
        <v>123</v>
      </c>
      <c r="U48" s="210">
        <f t="shared" si="19"/>
        <v>9.2580047870658891E-2</v>
      </c>
    </row>
    <row r="49" spans="1:21" ht="20.100000000000001" customHeight="1">
      <c r="A49" s="212" t="s">
        <v>157</v>
      </c>
      <c r="B49" s="209">
        <v>86</v>
      </c>
      <c r="C49" s="210">
        <f t="shared" si="10"/>
        <v>5.9891915984177389E-2</v>
      </c>
      <c r="D49" s="209">
        <v>114</v>
      </c>
      <c r="E49" s="210">
        <f t="shared" si="11"/>
        <v>6.9971274950283574E-2</v>
      </c>
      <c r="F49" s="209">
        <v>149</v>
      </c>
      <c r="G49" s="210">
        <f t="shared" si="12"/>
        <v>9.3363660858068437E-2</v>
      </c>
      <c r="H49" s="209">
        <v>104</v>
      </c>
      <c r="I49" s="210">
        <f t="shared" si="13"/>
        <v>6.6622251832111928E-2</v>
      </c>
      <c r="J49" s="222">
        <v>131</v>
      </c>
      <c r="K49" s="210">
        <f t="shared" si="14"/>
        <v>7.9107235594632785E-2</v>
      </c>
      <c r="L49" s="222">
        <v>112</v>
      </c>
      <c r="M49" s="210">
        <f t="shared" si="15"/>
        <v>6.7667174170472938E-2</v>
      </c>
      <c r="N49" s="222">
        <v>87</v>
      </c>
      <c r="O49" s="210">
        <f t="shared" si="16"/>
        <v>5.5658983167955783E-2</v>
      </c>
      <c r="P49" s="222">
        <v>123</v>
      </c>
      <c r="Q49" s="210">
        <f t="shared" si="17"/>
        <v>8.1202054477996222E-2</v>
      </c>
      <c r="R49" s="222">
        <v>121</v>
      </c>
      <c r="S49" s="210">
        <f t="shared" si="18"/>
        <v>0.10250154599439207</v>
      </c>
      <c r="T49" s="222">
        <v>106</v>
      </c>
      <c r="U49" s="210">
        <f t="shared" si="19"/>
        <v>7.9784431498291411E-2</v>
      </c>
    </row>
    <row r="50" spans="1:21" ht="20.100000000000001" customHeight="1">
      <c r="A50" s="212" t="s">
        <v>163</v>
      </c>
      <c r="B50" s="209">
        <v>285</v>
      </c>
      <c r="C50" s="210">
        <f t="shared" si="10"/>
        <v>0.19847902390105299</v>
      </c>
      <c r="D50" s="209">
        <v>232</v>
      </c>
      <c r="E50" s="210">
        <f t="shared" si="11"/>
        <v>0.14239768235496306</v>
      </c>
      <c r="F50" s="209">
        <v>188</v>
      </c>
      <c r="G50" s="210">
        <f t="shared" si="12"/>
        <v>0.11780112913635482</v>
      </c>
      <c r="H50" s="209">
        <v>233</v>
      </c>
      <c r="I50" s="210">
        <f t="shared" si="13"/>
        <v>0.14925946804694307</v>
      </c>
      <c r="J50" s="222">
        <v>232</v>
      </c>
      <c r="K50" s="210">
        <f t="shared" si="14"/>
        <v>0.14009831036606724</v>
      </c>
      <c r="L50" s="222">
        <v>168</v>
      </c>
      <c r="M50" s="210">
        <f t="shared" si="15"/>
        <v>0.10150076125570941</v>
      </c>
      <c r="N50" s="222">
        <v>121</v>
      </c>
      <c r="O50" s="210">
        <f t="shared" si="16"/>
        <v>7.7410769693363787E-2</v>
      </c>
      <c r="P50" s="222">
        <v>103</v>
      </c>
      <c r="Q50" s="210">
        <f t="shared" si="17"/>
        <v>6.7998468384013105E-2</v>
      </c>
      <c r="R50" s="222">
        <v>69</v>
      </c>
      <c r="S50" s="210">
        <f t="shared" si="18"/>
        <v>5.8451294823248366E-2</v>
      </c>
      <c r="T50" s="222">
        <v>86</v>
      </c>
      <c r="U50" s="210">
        <f t="shared" si="19"/>
        <v>6.473076517785907E-2</v>
      </c>
    </row>
    <row r="51" spans="1:21" ht="20.100000000000001" customHeight="1">
      <c r="A51" s="212" t="s">
        <v>160</v>
      </c>
      <c r="B51" s="209">
        <v>84</v>
      </c>
      <c r="C51" s="210">
        <f t="shared" si="10"/>
        <v>5.8499080728731404E-2</v>
      </c>
      <c r="D51" s="209">
        <v>94</v>
      </c>
      <c r="E51" s="210">
        <f t="shared" si="11"/>
        <v>5.769561267830399E-2</v>
      </c>
      <c r="F51" s="209">
        <v>110</v>
      </c>
      <c r="G51" s="210">
        <f t="shared" si="12"/>
        <v>6.8926192579782067E-2</v>
      </c>
      <c r="H51" s="209">
        <v>109</v>
      </c>
      <c r="I51" s="210">
        <f t="shared" si="13"/>
        <v>6.9825244708655768E-2</v>
      </c>
      <c r="J51" s="222">
        <v>112</v>
      </c>
      <c r="K51" s="210">
        <f t="shared" si="14"/>
        <v>6.7633667073273826E-2</v>
      </c>
      <c r="L51" s="222">
        <v>125</v>
      </c>
      <c r="M51" s="210">
        <f t="shared" si="15"/>
        <v>7.5521399743831416E-2</v>
      </c>
      <c r="N51" s="222">
        <v>159</v>
      </c>
      <c r="O51" s="210">
        <f t="shared" si="16"/>
        <v>0.10172158992764332</v>
      </c>
      <c r="P51" s="222">
        <v>115</v>
      </c>
      <c r="Q51" s="210">
        <f t="shared" si="17"/>
        <v>7.5920620040402981E-2</v>
      </c>
      <c r="R51" s="222">
        <v>93</v>
      </c>
      <c r="S51" s="210">
        <f t="shared" si="18"/>
        <v>7.8782179979160843E-2</v>
      </c>
      <c r="T51" s="222">
        <v>83</v>
      </c>
      <c r="U51" s="210">
        <f t="shared" si="19"/>
        <v>6.2472715229794223E-2</v>
      </c>
    </row>
    <row r="52" spans="1:21" ht="20.100000000000001" customHeight="1">
      <c r="A52" s="212" t="s">
        <v>156</v>
      </c>
      <c r="B52" s="209">
        <v>74</v>
      </c>
      <c r="C52" s="210">
        <f t="shared" si="10"/>
        <v>5.1534904451501475E-2</v>
      </c>
      <c r="D52" s="209">
        <v>72</v>
      </c>
      <c r="E52" s="210">
        <f t="shared" si="11"/>
        <v>4.4192384179126465E-2</v>
      </c>
      <c r="F52" s="209">
        <v>57</v>
      </c>
      <c r="G52" s="210">
        <f t="shared" si="12"/>
        <v>3.5716299791341617E-2</v>
      </c>
      <c r="H52" s="209">
        <v>71</v>
      </c>
      <c r="I52" s="210">
        <f t="shared" si="13"/>
        <v>4.5482498846922563E-2</v>
      </c>
      <c r="J52" s="222">
        <v>74</v>
      </c>
      <c r="K52" s="210">
        <f t="shared" si="14"/>
        <v>4.4686530030555921E-2</v>
      </c>
      <c r="L52" s="222">
        <v>90</v>
      </c>
      <c r="M52" s="210">
        <f t="shared" si="15"/>
        <v>5.4375407815558621E-2</v>
      </c>
      <c r="N52" s="222">
        <v>121</v>
      </c>
      <c r="O52" s="210">
        <f t="shared" si="16"/>
        <v>7.7410769693363787E-2</v>
      </c>
      <c r="P52" s="222">
        <v>115</v>
      </c>
      <c r="Q52" s="210">
        <f t="shared" si="17"/>
        <v>7.5920620040402981E-2</v>
      </c>
      <c r="R52" s="222">
        <v>59</v>
      </c>
      <c r="S52" s="210">
        <f t="shared" si="18"/>
        <v>4.9980092674951501E-2</v>
      </c>
      <c r="T52" s="222">
        <v>69</v>
      </c>
      <c r="U52" s="210">
        <f t="shared" si="19"/>
        <v>5.1935148805491577E-2</v>
      </c>
    </row>
    <row r="53" spans="1:21" ht="20.100000000000001" customHeight="1">
      <c r="A53" s="212" t="s">
        <v>136</v>
      </c>
      <c r="B53" s="209">
        <v>18</v>
      </c>
      <c r="C53" s="210">
        <f t="shared" si="10"/>
        <v>1.2535517299013872E-2</v>
      </c>
      <c r="D53" s="209">
        <v>32</v>
      </c>
      <c r="E53" s="210">
        <f t="shared" si="11"/>
        <v>1.9641059635167317E-2</v>
      </c>
      <c r="F53" s="209">
        <v>34</v>
      </c>
      <c r="G53" s="210">
        <f t="shared" si="12"/>
        <v>2.1304459524659914E-2</v>
      </c>
      <c r="H53" s="209">
        <v>27</v>
      </c>
      <c r="I53" s="210">
        <f t="shared" si="13"/>
        <v>1.7296161533336751E-2</v>
      </c>
      <c r="J53" s="222">
        <v>46</v>
      </c>
      <c r="K53" s="210">
        <f t="shared" si="14"/>
        <v>2.7778113262237468E-2</v>
      </c>
      <c r="L53" s="222">
        <v>46</v>
      </c>
      <c r="M53" s="210">
        <f t="shared" si="15"/>
        <v>2.7791875105729964E-2</v>
      </c>
      <c r="N53" s="222">
        <v>46</v>
      </c>
      <c r="O53" s="210">
        <f t="shared" si="16"/>
        <v>2.9428887652022596E-2</v>
      </c>
      <c r="P53" s="222">
        <v>51</v>
      </c>
      <c r="Q53" s="210">
        <f t="shared" si="17"/>
        <v>3.366914453965697E-2</v>
      </c>
      <c r="R53" s="222">
        <v>53</v>
      </c>
      <c r="S53" s="210">
        <f t="shared" si="18"/>
        <v>4.4897371385973384E-2</v>
      </c>
      <c r="T53" s="222">
        <v>65</v>
      </c>
      <c r="U53" s="210">
        <f t="shared" si="19"/>
        <v>4.8924415541405107E-2</v>
      </c>
    </row>
    <row r="54" spans="1:21" ht="20.100000000000001" customHeight="1">
      <c r="A54" s="212" t="s">
        <v>152</v>
      </c>
      <c r="B54" s="209">
        <v>105</v>
      </c>
      <c r="C54" s="210">
        <f t="shared" si="10"/>
        <v>7.3123850910914265E-2</v>
      </c>
      <c r="D54" s="209">
        <v>100</v>
      </c>
      <c r="E54" s="210">
        <f t="shared" si="11"/>
        <v>6.1378311359897866E-2</v>
      </c>
      <c r="F54" s="209">
        <v>77</v>
      </c>
      <c r="G54" s="210">
        <f t="shared" si="12"/>
        <v>4.8248334805847448E-2</v>
      </c>
      <c r="H54" s="209">
        <v>57</v>
      </c>
      <c r="I54" s="210">
        <f t="shared" si="13"/>
        <v>3.6514118792599803E-2</v>
      </c>
      <c r="J54" s="222">
        <v>48</v>
      </c>
      <c r="K54" s="210">
        <f t="shared" si="14"/>
        <v>2.8985857317117353E-2</v>
      </c>
      <c r="L54" s="222">
        <v>70</v>
      </c>
      <c r="M54" s="210">
        <f t="shared" si="15"/>
        <v>4.229198385654559E-2</v>
      </c>
      <c r="N54" s="222">
        <v>103</v>
      </c>
      <c r="O54" s="210">
        <f t="shared" si="16"/>
        <v>6.5895118003441902E-2</v>
      </c>
      <c r="P54" s="222">
        <v>75</v>
      </c>
      <c r="Q54" s="210">
        <f t="shared" si="17"/>
        <v>4.9513447852436721E-2</v>
      </c>
      <c r="R54" s="222">
        <v>74</v>
      </c>
      <c r="S54" s="210">
        <f t="shared" si="18"/>
        <v>6.2686895897396802E-2</v>
      </c>
      <c r="T54" s="222">
        <v>61</v>
      </c>
      <c r="U54" s="210">
        <f t="shared" si="19"/>
        <v>4.5913682277318638E-2</v>
      </c>
    </row>
    <row r="55" spans="1:21" ht="20.100000000000001" customHeight="1">
      <c r="A55" s="216" t="s">
        <v>60</v>
      </c>
      <c r="B55" s="209">
        <v>190</v>
      </c>
      <c r="C55" s="210">
        <f t="shared" si="10"/>
        <v>0.13231934926736866</v>
      </c>
      <c r="D55" s="209">
        <v>135</v>
      </c>
      <c r="E55" s="210">
        <f t="shared" si="11"/>
        <v>8.2860720335862115E-2</v>
      </c>
      <c r="F55" s="209">
        <v>124</v>
      </c>
      <c r="G55" s="210">
        <f t="shared" si="12"/>
        <v>7.7698617089936153E-2</v>
      </c>
      <c r="H55" s="209">
        <v>67</v>
      </c>
      <c r="I55" s="210">
        <f t="shared" si="13"/>
        <v>4.2920104545687489E-2</v>
      </c>
      <c r="J55" s="222">
        <v>47</v>
      </c>
      <c r="K55" s="210">
        <f t="shared" si="14"/>
        <v>2.8381985289677412E-2</v>
      </c>
      <c r="L55" s="222">
        <v>61</v>
      </c>
      <c r="M55" s="210">
        <f t="shared" si="15"/>
        <v>3.685444307498973E-2</v>
      </c>
      <c r="N55" s="222">
        <v>56</v>
      </c>
      <c r="O55" s="210">
        <f t="shared" si="16"/>
        <v>3.5826471924201422E-2</v>
      </c>
      <c r="P55" s="222">
        <v>61</v>
      </c>
      <c r="Q55" s="210">
        <f t="shared" si="17"/>
        <v>4.0270937586648535E-2</v>
      </c>
      <c r="R55" s="222">
        <v>62</v>
      </c>
      <c r="S55" s="210">
        <f t="shared" si="18"/>
        <v>5.252145331944056E-2</v>
      </c>
      <c r="T55" s="222">
        <v>61</v>
      </c>
      <c r="U55" s="210">
        <f t="shared" si="19"/>
        <v>4.5913682277318638E-2</v>
      </c>
    </row>
    <row r="56" spans="1:21" ht="20.100000000000001" customHeight="1">
      <c r="A56" s="212" t="s">
        <v>141</v>
      </c>
      <c r="B56" s="209">
        <v>93</v>
      </c>
      <c r="C56" s="210">
        <f t="shared" si="10"/>
        <v>6.476683937823835E-2</v>
      </c>
      <c r="D56" s="209">
        <v>47</v>
      </c>
      <c r="E56" s="210">
        <f t="shared" si="11"/>
        <v>2.8847806339151995E-2</v>
      </c>
      <c r="F56" s="209">
        <v>81</v>
      </c>
      <c r="G56" s="210">
        <f t="shared" si="12"/>
        <v>5.0754741808748609E-2</v>
      </c>
      <c r="H56" s="209">
        <v>31</v>
      </c>
      <c r="I56" s="210">
        <f t="shared" si="13"/>
        <v>1.9858555834571825E-2</v>
      </c>
      <c r="J56" s="222">
        <v>48</v>
      </c>
      <c r="K56" s="210">
        <f t="shared" si="14"/>
        <v>2.8985857317117353E-2</v>
      </c>
      <c r="L56" s="222">
        <v>43</v>
      </c>
      <c r="M56" s="210">
        <f t="shared" si="15"/>
        <v>2.5979361511878005E-2</v>
      </c>
      <c r="N56" s="222">
        <v>63</v>
      </c>
      <c r="O56" s="210">
        <f t="shared" si="16"/>
        <v>4.0304780914726598E-2</v>
      </c>
      <c r="P56" s="222">
        <v>38</v>
      </c>
      <c r="Q56" s="210">
        <f t="shared" si="17"/>
        <v>2.5086813578567936E-2</v>
      </c>
      <c r="R56" s="222">
        <v>48</v>
      </c>
      <c r="S56" s="210">
        <f t="shared" si="18"/>
        <v>4.0661770311824948E-2</v>
      </c>
      <c r="T56" s="222">
        <v>60</v>
      </c>
      <c r="U56" s="210">
        <f t="shared" si="19"/>
        <v>4.5160998961297022E-2</v>
      </c>
    </row>
    <row r="57" spans="1:21" ht="20.100000000000001" customHeight="1">
      <c r="A57" s="212" t="s">
        <v>140</v>
      </c>
      <c r="B57" s="209">
        <v>14</v>
      </c>
      <c r="C57" s="210">
        <f t="shared" si="10"/>
        <v>9.7498467881219006E-3</v>
      </c>
      <c r="D57" s="209">
        <v>17</v>
      </c>
      <c r="E57" s="210">
        <f t="shared" si="11"/>
        <v>1.0434312931182637E-2</v>
      </c>
      <c r="F57" s="209">
        <v>25</v>
      </c>
      <c r="G57" s="210">
        <f t="shared" si="12"/>
        <v>1.566504376813229E-2</v>
      </c>
      <c r="H57" s="209">
        <v>107</v>
      </c>
      <c r="I57" s="210">
        <f t="shared" si="13"/>
        <v>6.8544047558038237E-2</v>
      </c>
      <c r="J57" s="222">
        <v>135</v>
      </c>
      <c r="K57" s="210">
        <f t="shared" si="14"/>
        <v>8.1522723704392563E-2</v>
      </c>
      <c r="L57" s="222">
        <v>175</v>
      </c>
      <c r="M57" s="210">
        <f t="shared" si="15"/>
        <v>0.10572995964136399</v>
      </c>
      <c r="N57" s="222">
        <v>220</v>
      </c>
      <c r="O57" s="210">
        <f t="shared" si="16"/>
        <v>0.14074685398793416</v>
      </c>
      <c r="P57" s="222">
        <v>76</v>
      </c>
      <c r="Q57" s="210">
        <f t="shared" si="17"/>
        <v>5.0173627157135872E-2</v>
      </c>
      <c r="R57" s="222">
        <v>57</v>
      </c>
      <c r="S57" s="210">
        <f t="shared" si="18"/>
        <v>4.8285852245292124E-2</v>
      </c>
      <c r="T57" s="222">
        <v>58</v>
      </c>
      <c r="U57" s="210">
        <f t="shared" si="19"/>
        <v>4.3655632329253791E-2</v>
      </c>
    </row>
    <row r="58" spans="1:21" ht="20.100000000000001" customHeight="1">
      <c r="A58" s="212" t="s">
        <v>154</v>
      </c>
      <c r="B58" s="209">
        <v>51</v>
      </c>
      <c r="C58" s="210">
        <f t="shared" si="10"/>
        <v>3.5517299013872641E-2</v>
      </c>
      <c r="D58" s="209">
        <v>63</v>
      </c>
      <c r="E58" s="210">
        <f t="shared" si="11"/>
        <v>3.8668336156735657E-2</v>
      </c>
      <c r="F58" s="209">
        <v>44</v>
      </c>
      <c r="G58" s="210">
        <f t="shared" si="12"/>
        <v>2.757047703191283E-2</v>
      </c>
      <c r="H58" s="209">
        <v>59</v>
      </c>
      <c r="I58" s="210">
        <f t="shared" si="13"/>
        <v>3.7795315943217341E-2</v>
      </c>
      <c r="J58" s="222">
        <v>28</v>
      </c>
      <c r="K58" s="210">
        <f t="shared" si="14"/>
        <v>1.6908416768318456E-2</v>
      </c>
      <c r="L58" s="222">
        <v>37</v>
      </c>
      <c r="M58" s="210">
        <f t="shared" si="15"/>
        <v>2.2354334324174097E-2</v>
      </c>
      <c r="N58" s="222">
        <v>44</v>
      </c>
      <c r="O58" s="210">
        <f t="shared" si="16"/>
        <v>2.814937079758683E-2</v>
      </c>
      <c r="P58" s="222">
        <v>50</v>
      </c>
      <c r="Q58" s="210">
        <f t="shared" si="17"/>
        <v>3.3008965234957818E-2</v>
      </c>
      <c r="R58" s="222">
        <v>61</v>
      </c>
      <c r="S58" s="210">
        <f t="shared" si="18"/>
        <v>5.1674333104610878E-2</v>
      </c>
      <c r="T58" s="222">
        <v>41</v>
      </c>
      <c r="U58" s="210">
        <f t="shared" si="19"/>
        <v>3.0860015956886297E-2</v>
      </c>
    </row>
    <row r="59" spans="1:21" ht="20.100000000000001" customHeight="1">
      <c r="A59" s="212" t="s">
        <v>158</v>
      </c>
      <c r="B59" s="209">
        <v>69</v>
      </c>
      <c r="C59" s="210">
        <f t="shared" si="10"/>
        <v>4.8052816312886514E-2</v>
      </c>
      <c r="D59" s="209">
        <v>64</v>
      </c>
      <c r="E59" s="210">
        <f t="shared" si="11"/>
        <v>3.9282119270334634E-2</v>
      </c>
      <c r="F59" s="209">
        <v>66</v>
      </c>
      <c r="G59" s="210">
        <f t="shared" si="12"/>
        <v>4.1355715547869244E-2</v>
      </c>
      <c r="H59" s="209">
        <v>64</v>
      </c>
      <c r="I59" s="210">
        <f t="shared" si="13"/>
        <v>4.0998308819761187E-2</v>
      </c>
      <c r="J59" s="222">
        <v>44</v>
      </c>
      <c r="K59" s="210">
        <f t="shared" si="14"/>
        <v>2.6570369207357575E-2</v>
      </c>
      <c r="L59" s="222">
        <v>46</v>
      </c>
      <c r="M59" s="210">
        <f t="shared" si="15"/>
        <v>2.7791875105729964E-2</v>
      </c>
      <c r="N59" s="222">
        <v>44</v>
      </c>
      <c r="O59" s="210">
        <f t="shared" si="16"/>
        <v>2.814937079758683E-2</v>
      </c>
      <c r="P59" s="222">
        <v>21</v>
      </c>
      <c r="Q59" s="210">
        <f t="shared" si="17"/>
        <v>1.3863765398682283E-2</v>
      </c>
      <c r="R59" s="222">
        <v>24</v>
      </c>
      <c r="S59" s="210">
        <f t="shared" si="18"/>
        <v>2.0330885155912474E-2</v>
      </c>
      <c r="T59" s="222">
        <v>40</v>
      </c>
      <c r="U59" s="210">
        <f t="shared" si="19"/>
        <v>3.0107332640864681E-2</v>
      </c>
    </row>
    <row r="60" spans="1:21" ht="20.100000000000001" customHeight="1">
      <c r="A60" s="212" t="s">
        <v>180</v>
      </c>
      <c r="B60" s="209">
        <v>11</v>
      </c>
      <c r="C60" s="210">
        <f t="shared" si="10"/>
        <v>7.6605939049529219E-3</v>
      </c>
      <c r="D60" s="209">
        <v>4</v>
      </c>
      <c r="E60" s="210">
        <f t="shared" si="11"/>
        <v>2.4551324543959146E-3</v>
      </c>
      <c r="F60" s="209">
        <v>4</v>
      </c>
      <c r="G60" s="210">
        <f t="shared" si="12"/>
        <v>2.5064070029011663E-3</v>
      </c>
      <c r="H60" s="209">
        <v>4</v>
      </c>
      <c r="I60" s="210">
        <f t="shared" si="13"/>
        <v>2.5623943012350742E-3</v>
      </c>
      <c r="J60" s="222">
        <v>4</v>
      </c>
      <c r="K60" s="210">
        <f t="shared" si="14"/>
        <v>2.4154881097597797E-3</v>
      </c>
      <c r="L60" s="222">
        <v>14</v>
      </c>
      <c r="M60" s="210">
        <f t="shared" si="15"/>
        <v>8.4583967713091172E-3</v>
      </c>
      <c r="N60" s="222">
        <v>21</v>
      </c>
      <c r="O60" s="210">
        <f t="shared" si="16"/>
        <v>1.3434926971575535E-2</v>
      </c>
      <c r="P60" s="222">
        <v>22</v>
      </c>
      <c r="Q60" s="210">
        <f t="shared" si="17"/>
        <v>1.452394470338144E-2</v>
      </c>
      <c r="R60" s="222">
        <v>17</v>
      </c>
      <c r="S60" s="210">
        <f t="shared" si="18"/>
        <v>1.4401043652104671E-2</v>
      </c>
      <c r="T60" s="222">
        <v>32</v>
      </c>
      <c r="U60" s="210">
        <f t="shared" si="19"/>
        <v>2.4085866112691746E-2</v>
      </c>
    </row>
    <row r="61" spans="1:21" ht="20.100000000000001" customHeight="1">
      <c r="A61" s="212" t="s">
        <v>164</v>
      </c>
      <c r="B61" s="209">
        <v>16</v>
      </c>
      <c r="C61" s="210">
        <f t="shared" si="10"/>
        <v>1.1142682043567886E-2</v>
      </c>
      <c r="D61" s="209">
        <v>48</v>
      </c>
      <c r="E61" s="210">
        <f t="shared" si="11"/>
        <v>2.9461589452750975E-2</v>
      </c>
      <c r="F61" s="209">
        <v>33</v>
      </c>
      <c r="G61" s="210">
        <f t="shared" si="12"/>
        <v>2.0677857773934622E-2</v>
      </c>
      <c r="H61" s="209">
        <v>12</v>
      </c>
      <c r="I61" s="210">
        <f t="shared" si="13"/>
        <v>7.6871829037052225E-3</v>
      </c>
      <c r="J61" s="222">
        <v>18</v>
      </c>
      <c r="K61" s="210">
        <f t="shared" si="14"/>
        <v>1.086969649391901E-2</v>
      </c>
      <c r="L61" s="222">
        <v>105</v>
      </c>
      <c r="M61" s="210">
        <f t="shared" si="15"/>
        <v>6.3437975784818385E-2</v>
      </c>
      <c r="N61" s="222">
        <v>19</v>
      </c>
      <c r="O61" s="210">
        <f t="shared" si="16"/>
        <v>1.2155410117139769E-2</v>
      </c>
      <c r="P61" s="222">
        <v>36</v>
      </c>
      <c r="Q61" s="210">
        <f t="shared" si="17"/>
        <v>2.3766454969169626E-2</v>
      </c>
      <c r="R61" s="222">
        <v>26</v>
      </c>
      <c r="S61" s="210">
        <f t="shared" si="18"/>
        <v>2.2025125585571848E-2</v>
      </c>
      <c r="T61" s="222">
        <v>27</v>
      </c>
      <c r="U61" s="210">
        <f t="shared" si="19"/>
        <v>2.0322449532583661E-2</v>
      </c>
    </row>
    <row r="62" spans="1:21" ht="20.100000000000001" customHeight="1">
      <c r="A62" s="212" t="s">
        <v>168</v>
      </c>
      <c r="B62" s="209">
        <v>34</v>
      </c>
      <c r="C62" s="210">
        <f t="shared" si="10"/>
        <v>2.3678199342581759E-2</v>
      </c>
      <c r="D62" s="209">
        <v>32</v>
      </c>
      <c r="E62" s="210">
        <f t="shared" si="11"/>
        <v>1.9641059635167317E-2</v>
      </c>
      <c r="F62" s="209">
        <v>20</v>
      </c>
      <c r="G62" s="210">
        <f t="shared" si="12"/>
        <v>1.2532035014505829E-2</v>
      </c>
      <c r="H62" s="209">
        <v>27</v>
      </c>
      <c r="I62" s="210">
        <f t="shared" si="13"/>
        <v>1.7296161533336751E-2</v>
      </c>
      <c r="J62" s="222">
        <v>11</v>
      </c>
      <c r="K62" s="210">
        <f t="shared" si="14"/>
        <v>6.6425923018393939E-3</v>
      </c>
      <c r="L62" s="222">
        <v>35</v>
      </c>
      <c r="M62" s="210">
        <f t="shared" si="15"/>
        <v>2.1145991928272795E-2</v>
      </c>
      <c r="N62" s="222">
        <v>17</v>
      </c>
      <c r="O62" s="210">
        <f t="shared" si="16"/>
        <v>1.0875893262704002E-2</v>
      </c>
      <c r="P62" s="222">
        <v>24</v>
      </c>
      <c r="Q62" s="210">
        <f t="shared" si="17"/>
        <v>1.5844303312779751E-2</v>
      </c>
      <c r="R62" s="222">
        <v>24</v>
      </c>
      <c r="S62" s="210">
        <f t="shared" si="18"/>
        <v>2.0330885155912474E-2</v>
      </c>
      <c r="T62" s="222">
        <v>27</v>
      </c>
      <c r="U62" s="210">
        <f t="shared" si="19"/>
        <v>2.0322449532583661E-2</v>
      </c>
    </row>
    <row r="63" spans="1:21" ht="20.100000000000001" customHeight="1">
      <c r="A63" s="212" t="s">
        <v>149</v>
      </c>
      <c r="B63" s="209">
        <v>48</v>
      </c>
      <c r="C63" s="210">
        <f t="shared" si="10"/>
        <v>3.3428046130703666E-2</v>
      </c>
      <c r="D63" s="209">
        <v>28</v>
      </c>
      <c r="E63" s="210">
        <f t="shared" si="11"/>
        <v>1.7185927180771401E-2</v>
      </c>
      <c r="F63" s="209">
        <v>34</v>
      </c>
      <c r="G63" s="210">
        <f t="shared" si="12"/>
        <v>2.1304459524659914E-2</v>
      </c>
      <c r="H63" s="209">
        <v>14</v>
      </c>
      <c r="I63" s="210">
        <f t="shared" si="13"/>
        <v>8.9683800543227596E-3</v>
      </c>
      <c r="J63" s="222">
        <v>49</v>
      </c>
      <c r="K63" s="210">
        <f t="shared" si="14"/>
        <v>2.9589729344557301E-2</v>
      </c>
      <c r="L63" s="222">
        <v>63</v>
      </c>
      <c r="M63" s="210">
        <f t="shared" si="15"/>
        <v>3.8062785470891036E-2</v>
      </c>
      <c r="N63" s="222">
        <v>61</v>
      </c>
      <c r="O63" s="210">
        <f t="shared" si="16"/>
        <v>3.9025264060290832E-2</v>
      </c>
      <c r="P63" s="222">
        <v>38</v>
      </c>
      <c r="Q63" s="210">
        <f t="shared" si="17"/>
        <v>2.5086813578567936E-2</v>
      </c>
      <c r="R63" s="222">
        <v>23</v>
      </c>
      <c r="S63" s="210">
        <f t="shared" si="18"/>
        <v>1.9483764941082789E-2</v>
      </c>
      <c r="T63" s="222">
        <v>27</v>
      </c>
      <c r="U63" s="210">
        <f t="shared" si="19"/>
        <v>2.0322449532583661E-2</v>
      </c>
    </row>
    <row r="64" spans="1:21" ht="20.100000000000001" customHeight="1">
      <c r="A64" s="212" t="s">
        <v>823</v>
      </c>
      <c r="B64" s="209">
        <v>6</v>
      </c>
      <c r="C64" s="210">
        <f t="shared" si="10"/>
        <v>4.1785057663379583E-3</v>
      </c>
      <c r="D64" s="209">
        <v>9</v>
      </c>
      <c r="E64" s="210">
        <f t="shared" si="11"/>
        <v>5.5240480223908081E-3</v>
      </c>
      <c r="F64" s="209">
        <v>23</v>
      </c>
      <c r="G64" s="210">
        <f t="shared" si="12"/>
        <v>1.4411840266681707E-2</v>
      </c>
      <c r="H64" s="209">
        <v>25</v>
      </c>
      <c r="I64" s="210">
        <f t="shared" si="13"/>
        <v>1.6014964382719214E-2</v>
      </c>
      <c r="J64" s="222">
        <v>15</v>
      </c>
      <c r="K64" s="210">
        <f t="shared" si="14"/>
        <v>9.0580804115991728E-3</v>
      </c>
      <c r="L64" s="222">
        <v>18</v>
      </c>
      <c r="M64" s="210">
        <f t="shared" si="15"/>
        <v>1.0875081563111724E-2</v>
      </c>
      <c r="N64" s="222">
        <v>23</v>
      </c>
      <c r="O64" s="210">
        <f t="shared" si="16"/>
        <v>1.4714443826011298E-2</v>
      </c>
      <c r="P64" s="222">
        <v>17</v>
      </c>
      <c r="Q64" s="210">
        <f t="shared" si="17"/>
        <v>1.1223048179885656E-2</v>
      </c>
      <c r="R64" s="222">
        <v>15</v>
      </c>
      <c r="S64" s="210">
        <f t="shared" si="18"/>
        <v>1.2706803222445296E-2</v>
      </c>
      <c r="T64" s="222">
        <v>19</v>
      </c>
      <c r="U64" s="210">
        <f t="shared" si="19"/>
        <v>1.4300983004410725E-2</v>
      </c>
    </row>
    <row r="65" spans="1:21" ht="20.100000000000001" customHeight="1">
      <c r="A65" s="212" t="s">
        <v>165</v>
      </c>
      <c r="B65" s="209">
        <v>68</v>
      </c>
      <c r="C65" s="210">
        <f t="shared" si="10"/>
        <v>4.7356398685163517E-2</v>
      </c>
      <c r="D65" s="209">
        <v>23</v>
      </c>
      <c r="E65" s="210">
        <f t="shared" si="11"/>
        <v>1.4117011612776509E-2</v>
      </c>
      <c r="F65" s="209">
        <v>479</v>
      </c>
      <c r="G65" s="210">
        <f t="shared" si="12"/>
        <v>0.30014223859741462</v>
      </c>
      <c r="H65" s="209">
        <v>194</v>
      </c>
      <c r="I65" s="210">
        <f t="shared" si="13"/>
        <v>0.1242761236099011</v>
      </c>
      <c r="J65" s="222">
        <v>84</v>
      </c>
      <c r="K65" s="210">
        <f t="shared" si="14"/>
        <v>5.0725250304955373E-2</v>
      </c>
      <c r="L65" s="222">
        <v>30</v>
      </c>
      <c r="M65" s="210">
        <f t="shared" si="15"/>
        <v>1.8125135938519537E-2</v>
      </c>
      <c r="N65" s="222">
        <v>359</v>
      </c>
      <c r="O65" s="210">
        <f t="shared" si="16"/>
        <v>0.22967327537121981</v>
      </c>
      <c r="P65" s="222">
        <v>175</v>
      </c>
      <c r="Q65" s="210">
        <f t="shared" si="17"/>
        <v>0.11553137832235234</v>
      </c>
      <c r="R65" s="222">
        <v>77</v>
      </c>
      <c r="S65" s="210">
        <f t="shared" si="18"/>
        <v>6.5228256541885854E-2</v>
      </c>
      <c r="T65" s="222">
        <v>17</v>
      </c>
      <c r="U65" s="210">
        <f t="shared" si="19"/>
        <v>1.279561637236749E-2</v>
      </c>
    </row>
    <row r="66" spans="1:21" ht="20.100000000000001" customHeight="1">
      <c r="A66" s="212" t="s">
        <v>151</v>
      </c>
      <c r="B66" s="209">
        <v>6</v>
      </c>
      <c r="C66" s="210">
        <f t="shared" si="10"/>
        <v>4.1785057663379583E-3</v>
      </c>
      <c r="D66" s="209">
        <v>11</v>
      </c>
      <c r="E66" s="210">
        <f t="shared" si="11"/>
        <v>6.7516142495887659E-3</v>
      </c>
      <c r="F66" s="209">
        <v>17</v>
      </c>
      <c r="G66" s="210">
        <f t="shared" si="12"/>
        <v>1.0652229762329957E-2</v>
      </c>
      <c r="H66" s="209">
        <v>23</v>
      </c>
      <c r="I66" s="210">
        <f t="shared" si="13"/>
        <v>1.4733767232101675E-2</v>
      </c>
      <c r="J66" s="222">
        <v>28</v>
      </c>
      <c r="K66" s="210">
        <f t="shared" si="14"/>
        <v>1.6908416768318456E-2</v>
      </c>
      <c r="L66" s="222">
        <v>36</v>
      </c>
      <c r="M66" s="210">
        <f t="shared" si="15"/>
        <v>2.1750163126223448E-2</v>
      </c>
      <c r="N66" s="222">
        <v>31</v>
      </c>
      <c r="O66" s="210">
        <f t="shared" si="16"/>
        <v>1.9832511243754358E-2</v>
      </c>
      <c r="P66" s="222">
        <v>24</v>
      </c>
      <c r="Q66" s="210">
        <f t="shared" si="17"/>
        <v>1.5844303312779751E-2</v>
      </c>
      <c r="R66" s="222">
        <v>26</v>
      </c>
      <c r="S66" s="210">
        <f t="shared" si="18"/>
        <v>2.2025125585571848E-2</v>
      </c>
      <c r="T66" s="222">
        <v>17</v>
      </c>
      <c r="U66" s="210">
        <f t="shared" si="19"/>
        <v>1.279561637236749E-2</v>
      </c>
    </row>
    <row r="67" spans="1:21" ht="20.100000000000001" customHeight="1">
      <c r="A67" s="212" t="s">
        <v>166</v>
      </c>
      <c r="B67" s="209">
        <v>7</v>
      </c>
      <c r="C67" s="210">
        <f t="shared" si="10"/>
        <v>4.8749233940609503E-3</v>
      </c>
      <c r="D67" s="209">
        <v>4</v>
      </c>
      <c r="E67" s="210">
        <f t="shared" si="11"/>
        <v>2.4551324543959146E-3</v>
      </c>
      <c r="F67" s="209">
        <v>9</v>
      </c>
      <c r="G67" s="210">
        <f t="shared" si="12"/>
        <v>5.6394157565276236E-3</v>
      </c>
      <c r="H67" s="209">
        <v>12</v>
      </c>
      <c r="I67" s="210">
        <f t="shared" si="13"/>
        <v>7.6871829037052225E-3</v>
      </c>
      <c r="J67" s="222">
        <v>8</v>
      </c>
      <c r="K67" s="210">
        <f t="shared" si="14"/>
        <v>4.8309762195195595E-3</v>
      </c>
      <c r="L67" s="222">
        <v>8</v>
      </c>
      <c r="M67" s="210">
        <f t="shared" si="15"/>
        <v>4.8333695836052099E-3</v>
      </c>
      <c r="N67" s="222">
        <v>14</v>
      </c>
      <c r="O67" s="210">
        <f t="shared" si="16"/>
        <v>8.9566179810503556E-3</v>
      </c>
      <c r="P67" s="222">
        <v>15</v>
      </c>
      <c r="Q67" s="210">
        <f t="shared" si="17"/>
        <v>9.9026895704873441E-3</v>
      </c>
      <c r="R67" s="222">
        <v>20</v>
      </c>
      <c r="S67" s="210">
        <f t="shared" si="18"/>
        <v>1.694240429659373E-2</v>
      </c>
      <c r="T67" s="222">
        <v>17</v>
      </c>
      <c r="U67" s="210">
        <f t="shared" si="19"/>
        <v>1.279561637236749E-2</v>
      </c>
    </row>
    <row r="68" spans="1:21" ht="20.100000000000001" customHeight="1">
      <c r="A68" s="212" t="s">
        <v>185</v>
      </c>
      <c r="B68" s="209">
        <v>28</v>
      </c>
      <c r="C68" s="210">
        <f t="shared" si="10"/>
        <v>1.9499693576243801E-2</v>
      </c>
      <c r="D68" s="209">
        <v>25</v>
      </c>
      <c r="E68" s="210">
        <f t="shared" si="11"/>
        <v>1.5344577839974467E-2</v>
      </c>
      <c r="F68" s="209">
        <v>26</v>
      </c>
      <c r="G68" s="210">
        <f t="shared" si="12"/>
        <v>1.6291645518857582E-2</v>
      </c>
      <c r="H68" s="209">
        <v>38</v>
      </c>
      <c r="I68" s="210">
        <f t="shared" si="13"/>
        <v>2.4342745861733205E-2</v>
      </c>
      <c r="J68" s="222">
        <v>39</v>
      </c>
      <c r="K68" s="210">
        <f t="shared" si="14"/>
        <v>2.3551009070157853E-2</v>
      </c>
      <c r="L68" s="222">
        <v>15</v>
      </c>
      <c r="M68" s="210">
        <f t="shared" si="15"/>
        <v>9.0625679692597685E-3</v>
      </c>
      <c r="N68" s="222">
        <v>19</v>
      </c>
      <c r="O68" s="210">
        <f t="shared" si="16"/>
        <v>1.2155410117139769E-2</v>
      </c>
      <c r="P68" s="222">
        <v>25</v>
      </c>
      <c r="Q68" s="210">
        <f t="shared" si="17"/>
        <v>1.6504482617478909E-2</v>
      </c>
      <c r="R68" s="222">
        <v>24</v>
      </c>
      <c r="S68" s="210">
        <f t="shared" si="18"/>
        <v>2.0330885155912474E-2</v>
      </c>
      <c r="T68" s="222">
        <v>16</v>
      </c>
      <c r="U68" s="210">
        <f t="shared" si="19"/>
        <v>1.2042933056345873E-2</v>
      </c>
    </row>
    <row r="69" spans="1:21" ht="20.100000000000001" customHeight="1">
      <c r="A69" s="212" t="s">
        <v>153</v>
      </c>
      <c r="B69" s="209">
        <v>4</v>
      </c>
      <c r="C69" s="210">
        <f t="shared" si="10"/>
        <v>2.7856705108919716E-3</v>
      </c>
      <c r="D69" s="209">
        <v>8</v>
      </c>
      <c r="E69" s="210">
        <f t="shared" si="11"/>
        <v>4.9102649087918292E-3</v>
      </c>
      <c r="F69" s="209">
        <v>26</v>
      </c>
      <c r="G69" s="210">
        <f t="shared" si="12"/>
        <v>1.6291645518857582E-2</v>
      </c>
      <c r="H69" s="209">
        <v>29</v>
      </c>
      <c r="I69" s="210">
        <f t="shared" si="13"/>
        <v>1.8577358683954284E-2</v>
      </c>
      <c r="J69" s="222">
        <v>31</v>
      </c>
      <c r="K69" s="210">
        <f t="shared" si="14"/>
        <v>1.8720032850638293E-2</v>
      </c>
      <c r="L69" s="222">
        <v>33</v>
      </c>
      <c r="M69" s="210">
        <f t="shared" si="15"/>
        <v>1.9937649532371492E-2</v>
      </c>
      <c r="N69" s="222">
        <v>24</v>
      </c>
      <c r="O69" s="210">
        <f t="shared" si="16"/>
        <v>1.5354202253229182E-2</v>
      </c>
      <c r="P69" s="222">
        <v>29</v>
      </c>
      <c r="Q69" s="210">
        <f t="shared" si="17"/>
        <v>1.9145199836275533E-2</v>
      </c>
      <c r="R69" s="222">
        <v>19</v>
      </c>
      <c r="S69" s="210">
        <f t="shared" si="18"/>
        <v>1.6095284081764045E-2</v>
      </c>
      <c r="T69" s="222">
        <v>15</v>
      </c>
      <c r="U69" s="210">
        <f t="shared" si="19"/>
        <v>1.1290249740324255E-2</v>
      </c>
    </row>
    <row r="70" spans="1:21" ht="20.100000000000001" customHeight="1">
      <c r="A70" s="212" t="s">
        <v>143</v>
      </c>
      <c r="B70" s="209">
        <v>43</v>
      </c>
      <c r="C70" s="210">
        <f t="shared" ref="C70:C74" si="20">B70/B$5*100</f>
        <v>2.9945957992088695E-2</v>
      </c>
      <c r="D70" s="209">
        <v>32</v>
      </c>
      <c r="E70" s="210">
        <f t="shared" ref="E70:E74" si="21">D70/D$5*100</f>
        <v>1.9641059635167317E-2</v>
      </c>
      <c r="F70" s="209">
        <v>38</v>
      </c>
      <c r="G70" s="210">
        <f t="shared" ref="G70:G74" si="22">F70/F$5*100</f>
        <v>2.3810866527561078E-2</v>
      </c>
      <c r="H70" s="209">
        <v>20</v>
      </c>
      <c r="I70" s="210">
        <f t="shared" ref="I70:I74" si="23">H70/H$5*100</f>
        <v>1.2811971506175371E-2</v>
      </c>
      <c r="J70" s="222">
        <v>19</v>
      </c>
      <c r="K70" s="210">
        <f t="shared" ref="K70:K74" si="24">J70/J$5*100</f>
        <v>1.1473568521358954E-2</v>
      </c>
      <c r="L70" s="222">
        <v>41</v>
      </c>
      <c r="M70" s="210">
        <f t="shared" ref="M70:M74" si="25">L70/L$5*100</f>
        <v>2.4771019115976706E-2</v>
      </c>
      <c r="N70" s="222">
        <v>14</v>
      </c>
      <c r="O70" s="210">
        <f t="shared" ref="O70:O74" si="26">N70/N$5*100</f>
        <v>8.9566179810503556E-3</v>
      </c>
      <c r="P70" s="222">
        <v>29</v>
      </c>
      <c r="Q70" s="210">
        <f t="shared" ref="Q70:Q74" si="27">P70/P$5*100</f>
        <v>1.9145199836275533E-2</v>
      </c>
      <c r="R70" s="222">
        <v>18</v>
      </c>
      <c r="S70" s="210">
        <f t="shared" ref="S70:S74" si="28">R70/R$5*100</f>
        <v>1.5248163866934356E-2</v>
      </c>
      <c r="T70" s="222">
        <v>14</v>
      </c>
      <c r="U70" s="210">
        <f t="shared" ref="U70:U75" si="29">T70/T$5*100</f>
        <v>1.0537566424302638E-2</v>
      </c>
    </row>
    <row r="71" spans="1:21" ht="20.100000000000001" customHeight="1">
      <c r="A71" s="212" t="s">
        <v>179</v>
      </c>
      <c r="B71" s="209">
        <v>25</v>
      </c>
      <c r="C71" s="210">
        <f t="shared" si="20"/>
        <v>1.7410440693074822E-2</v>
      </c>
      <c r="D71" s="209">
        <v>38</v>
      </c>
      <c r="E71" s="210">
        <f t="shared" si="21"/>
        <v>2.332375831676119E-2</v>
      </c>
      <c r="F71" s="209">
        <v>49</v>
      </c>
      <c r="G71" s="210">
        <f t="shared" si="22"/>
        <v>3.0703485785539286E-2</v>
      </c>
      <c r="H71" s="209">
        <v>45</v>
      </c>
      <c r="I71" s="210">
        <f t="shared" si="23"/>
        <v>2.8826935888894581E-2</v>
      </c>
      <c r="J71" s="222">
        <v>48</v>
      </c>
      <c r="K71" s="210">
        <f t="shared" si="24"/>
        <v>2.8985857317117353E-2</v>
      </c>
      <c r="L71" s="222">
        <v>28</v>
      </c>
      <c r="M71" s="210">
        <f t="shared" si="25"/>
        <v>1.6916793542618234E-2</v>
      </c>
      <c r="N71" s="222">
        <v>25</v>
      </c>
      <c r="O71" s="210">
        <f t="shared" si="26"/>
        <v>1.5993960680447065E-2</v>
      </c>
      <c r="P71" s="222">
        <v>40</v>
      </c>
      <c r="Q71" s="210">
        <f t="shared" si="27"/>
        <v>2.640717218796625E-2</v>
      </c>
      <c r="R71" s="222">
        <v>18</v>
      </c>
      <c r="S71" s="210">
        <f t="shared" si="28"/>
        <v>1.5248163866934356E-2</v>
      </c>
      <c r="T71" s="222">
        <v>13</v>
      </c>
      <c r="U71" s="210">
        <f t="shared" si="29"/>
        <v>9.7848831082810207E-3</v>
      </c>
    </row>
    <row r="72" spans="1:21" ht="20.100000000000001" customHeight="1">
      <c r="A72" s="212" t="s">
        <v>182</v>
      </c>
      <c r="B72" s="209">
        <v>26</v>
      </c>
      <c r="C72" s="210">
        <f t="shared" si="20"/>
        <v>1.8106858320797815E-2</v>
      </c>
      <c r="D72" s="209">
        <v>16</v>
      </c>
      <c r="E72" s="210">
        <f t="shared" si="21"/>
        <v>9.8205298175836585E-3</v>
      </c>
      <c r="F72" s="209">
        <v>12</v>
      </c>
      <c r="G72" s="210">
        <f t="shared" si="22"/>
        <v>7.5192210087034993E-3</v>
      </c>
      <c r="H72" s="209">
        <v>11</v>
      </c>
      <c r="I72" s="210">
        <f t="shared" si="23"/>
        <v>7.0465843283964531E-3</v>
      </c>
      <c r="J72" s="222">
        <v>7</v>
      </c>
      <c r="K72" s="210">
        <f t="shared" si="24"/>
        <v>4.2271041920796141E-3</v>
      </c>
      <c r="L72" s="222">
        <v>9</v>
      </c>
      <c r="M72" s="210">
        <f t="shared" si="25"/>
        <v>5.437540781555862E-3</v>
      </c>
      <c r="N72" s="222">
        <v>8</v>
      </c>
      <c r="O72" s="210">
        <f t="shared" si="26"/>
        <v>5.1180674177430602E-3</v>
      </c>
      <c r="P72" s="222">
        <v>14</v>
      </c>
      <c r="Q72" s="210">
        <f t="shared" si="27"/>
        <v>9.2425102657881873E-3</v>
      </c>
      <c r="R72" s="222">
        <v>20</v>
      </c>
      <c r="S72" s="210">
        <f t="shared" si="28"/>
        <v>1.694240429659373E-2</v>
      </c>
      <c r="T72" s="222">
        <v>9</v>
      </c>
      <c r="U72" s="210">
        <f t="shared" si="29"/>
        <v>6.7741498441945538E-3</v>
      </c>
    </row>
    <row r="73" spans="1:21" ht="20.100000000000001" customHeight="1">
      <c r="A73" s="212" t="s">
        <v>134</v>
      </c>
      <c r="B73" s="209">
        <v>67</v>
      </c>
      <c r="C73" s="210">
        <f t="shared" si="20"/>
        <v>4.6659981057440528E-2</v>
      </c>
      <c r="D73" s="209">
        <v>12</v>
      </c>
      <c r="E73" s="210">
        <f t="shared" si="21"/>
        <v>7.3653973631877439E-3</v>
      </c>
      <c r="F73" s="209">
        <v>302</v>
      </c>
      <c r="G73" s="210">
        <f t="shared" si="22"/>
        <v>0.18923372871903804</v>
      </c>
      <c r="H73" s="209">
        <v>181</v>
      </c>
      <c r="I73" s="210">
        <f t="shared" si="23"/>
        <v>0.1159483421308871</v>
      </c>
      <c r="J73" s="222">
        <v>108</v>
      </c>
      <c r="K73" s="210">
        <f t="shared" si="24"/>
        <v>6.5218178963514048E-2</v>
      </c>
      <c r="L73" s="222">
        <v>20</v>
      </c>
      <c r="M73" s="210">
        <f t="shared" si="25"/>
        <v>1.2083423959013026E-2</v>
      </c>
      <c r="N73" s="222">
        <v>200</v>
      </c>
      <c r="O73" s="210">
        <f t="shared" si="26"/>
        <v>0.12795168544357652</v>
      </c>
      <c r="P73" s="222">
        <v>205</v>
      </c>
      <c r="Q73" s="210">
        <f t="shared" si="27"/>
        <v>0.13533675746332702</v>
      </c>
      <c r="R73" s="222">
        <v>61</v>
      </c>
      <c r="S73" s="210">
        <f t="shared" si="28"/>
        <v>5.1674333104610878E-2</v>
      </c>
      <c r="T73" s="222">
        <v>7</v>
      </c>
      <c r="U73" s="210">
        <f t="shared" si="29"/>
        <v>5.2687832121513191E-3</v>
      </c>
    </row>
    <row r="74" spans="1:21" ht="20.100000000000001" customHeight="1">
      <c r="A74" s="212" t="s">
        <v>183</v>
      </c>
      <c r="B74" s="209">
        <v>13</v>
      </c>
      <c r="C74" s="210">
        <f t="shared" si="20"/>
        <v>9.0534291603989077E-3</v>
      </c>
      <c r="D74" s="209">
        <v>18</v>
      </c>
      <c r="E74" s="210">
        <f t="shared" si="21"/>
        <v>1.1048096044781616E-2</v>
      </c>
      <c r="F74" s="209">
        <v>26</v>
      </c>
      <c r="G74" s="210">
        <f t="shared" si="22"/>
        <v>1.6291645518857582E-2</v>
      </c>
      <c r="H74" s="209">
        <v>11</v>
      </c>
      <c r="I74" s="210">
        <f t="shared" si="23"/>
        <v>7.0465843283964531E-3</v>
      </c>
      <c r="J74" s="222">
        <v>31</v>
      </c>
      <c r="K74" s="210">
        <f t="shared" si="24"/>
        <v>1.8720032850638293E-2</v>
      </c>
      <c r="L74" s="222">
        <v>25</v>
      </c>
      <c r="M74" s="210">
        <f t="shared" si="25"/>
        <v>1.5104279948766284E-2</v>
      </c>
      <c r="N74" s="222">
        <v>18</v>
      </c>
      <c r="O74" s="210">
        <f t="shared" si="26"/>
        <v>1.1515651689921885E-2</v>
      </c>
      <c r="P74" s="222">
        <v>17</v>
      </c>
      <c r="Q74" s="210">
        <f t="shared" si="27"/>
        <v>1.1223048179885656E-2</v>
      </c>
      <c r="R74" s="222">
        <v>15</v>
      </c>
      <c r="S74" s="210">
        <f t="shared" si="28"/>
        <v>1.2706803222445296E-2</v>
      </c>
      <c r="T74" s="222">
        <v>7</v>
      </c>
      <c r="U74" s="210">
        <f t="shared" si="29"/>
        <v>5.2687832121513191E-3</v>
      </c>
    </row>
    <row r="75" spans="1:21" ht="20.100000000000001" customHeight="1">
      <c r="A75" s="217" t="s">
        <v>462</v>
      </c>
      <c r="B75" s="218">
        <f>B5-SUM(B6:B74)</f>
        <v>1933</v>
      </c>
      <c r="C75" s="219">
        <f t="shared" ref="C75" si="30">B75/B$5*100</f>
        <v>1.3461752743885453</v>
      </c>
      <c r="D75" s="218">
        <f>D5-SUM(D6:D74)</f>
        <v>1739</v>
      </c>
      <c r="E75" s="219">
        <f t="shared" ref="E75" si="31">D75/D$5*100</f>
        <v>1.0673688345486239</v>
      </c>
      <c r="F75" s="218">
        <f>F5-SUM(F6:F74)</f>
        <v>1531</v>
      </c>
      <c r="G75" s="219">
        <f t="shared" ref="G75" si="32">F75/F$5*100</f>
        <v>0.95932728036042125</v>
      </c>
      <c r="H75" s="218">
        <f>H5-SUM(H6:H74)</f>
        <v>1382</v>
      </c>
      <c r="I75" s="219">
        <f t="shared" ref="I75" si="33">H75/H$5*100</f>
        <v>0.88530723107671816</v>
      </c>
      <c r="J75" s="218">
        <f>J5-SUM(J6:J74)</f>
        <v>1417</v>
      </c>
      <c r="K75" s="219">
        <f t="shared" ref="K75" si="34">J75/J$5*100</f>
        <v>0.85568666288240203</v>
      </c>
      <c r="L75" s="218">
        <f>L5-SUM(L6:L74)</f>
        <v>1452</v>
      </c>
      <c r="M75" s="219">
        <f t="shared" ref="M75" si="35">L75/L$5*100</f>
        <v>0.87725657942434565</v>
      </c>
      <c r="N75" s="218">
        <f>N5-SUM(N6:N74)</f>
        <v>1558</v>
      </c>
      <c r="O75" s="219">
        <f t="shared" ref="O75" si="36">N75/N$5*100</f>
        <v>0.99674362960546092</v>
      </c>
      <c r="P75" s="218">
        <f>P5-SUM(P6:P74)</f>
        <v>1558</v>
      </c>
      <c r="Q75" s="219">
        <f t="shared" ref="Q75" si="37">P75/P$5*100</f>
        <v>1.0285593567212856</v>
      </c>
      <c r="R75" s="218">
        <f>R5-SUM(R6:R74)</f>
        <v>1209</v>
      </c>
      <c r="S75" s="219">
        <f t="shared" ref="S75" si="38">R75/R$5*100</f>
        <v>1.024168339729091</v>
      </c>
      <c r="T75" s="218">
        <f>T5-SUM(T6:T74)</f>
        <v>787</v>
      </c>
      <c r="U75" s="219">
        <f t="shared" si="29"/>
        <v>0.59236176970901255</v>
      </c>
    </row>
    <row r="76" spans="1:21" ht="12" customHeight="1">
      <c r="A76" s="73" t="s">
        <v>85</v>
      </c>
      <c r="B76" s="74"/>
      <c r="C76" s="220"/>
      <c r="D76" s="74"/>
      <c r="E76" s="220"/>
      <c r="F76" s="74"/>
      <c r="G76" s="220"/>
      <c r="H76" s="74"/>
      <c r="I76" s="220"/>
      <c r="J76" s="74"/>
      <c r="K76" s="220"/>
      <c r="L76" s="74"/>
      <c r="M76" s="63"/>
      <c r="N76" s="74"/>
      <c r="O76" s="63"/>
      <c r="P76" s="74"/>
      <c r="Q76" s="63"/>
      <c r="R76" s="74"/>
      <c r="S76" s="224"/>
      <c r="T76" s="74"/>
      <c r="U76" s="63"/>
    </row>
    <row r="77" spans="1:21" ht="30" customHeight="1">
      <c r="A77" s="1039" t="s">
        <v>364</v>
      </c>
      <c r="B77" s="1039"/>
      <c r="C77" s="1039"/>
      <c r="D77" s="1039"/>
      <c r="E77" s="1039"/>
      <c r="F77" s="1039"/>
      <c r="G77" s="1039"/>
      <c r="H77" s="1039"/>
      <c r="I77" s="1039"/>
      <c r="J77" s="1039"/>
      <c r="K77" s="1039"/>
      <c r="L77" s="221"/>
      <c r="M77" s="47"/>
      <c r="N77" s="221"/>
      <c r="O77" s="47"/>
      <c r="P77" s="221"/>
      <c r="Q77" s="47"/>
      <c r="R77" s="221"/>
      <c r="S77" s="47"/>
      <c r="T77" s="221"/>
      <c r="U77" s="47"/>
    </row>
  </sheetData>
  <sortState ref="A6:U74">
    <sortCondition descending="1" ref="T6:T74"/>
  </sortState>
  <mergeCells count="14">
    <mergeCell ref="P3:Q3"/>
    <mergeCell ref="R3:S3"/>
    <mergeCell ref="T3:U3"/>
    <mergeCell ref="A77:K77"/>
    <mergeCell ref="A1:U1"/>
    <mergeCell ref="B2:U2"/>
    <mergeCell ref="A3:A4"/>
    <mergeCell ref="B3:C3"/>
    <mergeCell ref="D3:E3"/>
    <mergeCell ref="F3:G3"/>
    <mergeCell ref="H3:I3"/>
    <mergeCell ref="J3:K3"/>
    <mergeCell ref="L3:M3"/>
    <mergeCell ref="N3:O3"/>
  </mergeCells>
  <phoneticPr fontId="2" type="noConversion"/>
  <conditionalFormatting sqref="A1:A76">
    <cfRule type="duplicateValues" dxfId="3" priority="2"/>
  </conditionalFormatting>
  <conditionalFormatting sqref="A77">
    <cfRule type="duplicateValues" dxfId="2" priority="1"/>
  </conditionalFormatting>
  <hyperlinks>
    <hyperlink ref="V1" location="本篇表次!A1" display="回本篇表次"/>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N15"/>
  <sheetViews>
    <sheetView showGridLines="0" zoomScale="80" zoomScaleNormal="80" workbookViewId="0">
      <selection activeCell="K1" sqref="K1"/>
    </sheetView>
  </sheetViews>
  <sheetFormatPr defaultColWidth="10.625" defaultRowHeight="16.5"/>
  <cols>
    <col min="3" max="3" width="14.5" customWidth="1"/>
    <col min="6" max="6" width="14.5" customWidth="1"/>
    <col min="9" max="9" width="14.5" customWidth="1"/>
    <col min="11" max="11" width="12.625" bestFit="1" customWidth="1"/>
  </cols>
  <sheetData>
    <row r="1" spans="1:14" s="561" customFormat="1" ht="30.6" customHeight="1">
      <c r="A1" s="874" t="s">
        <v>18</v>
      </c>
      <c r="B1" s="874"/>
      <c r="C1" s="874"/>
      <c r="D1" s="874"/>
      <c r="E1" s="874"/>
      <c r="F1" s="874"/>
      <c r="G1" s="874"/>
      <c r="H1" s="874"/>
      <c r="I1" s="874"/>
      <c r="J1" s="874"/>
      <c r="K1" s="853" t="s">
        <v>914</v>
      </c>
      <c r="L1" s="19"/>
      <c r="M1" s="19"/>
      <c r="N1" s="19"/>
    </row>
    <row r="2" spans="1:14" ht="41.45" customHeight="1">
      <c r="A2" s="875"/>
      <c r="B2" s="877" t="s">
        <v>19</v>
      </c>
      <c r="C2" s="878"/>
      <c r="D2" s="878"/>
      <c r="E2" s="877" t="s">
        <v>20</v>
      </c>
      <c r="F2" s="878"/>
      <c r="G2" s="878"/>
      <c r="H2" s="877" t="s">
        <v>21</v>
      </c>
      <c r="I2" s="878"/>
      <c r="J2" s="878"/>
    </row>
    <row r="3" spans="1:14" ht="27.75" customHeight="1">
      <c r="A3" s="876"/>
      <c r="B3" s="20" t="s">
        <v>22</v>
      </c>
      <c r="C3" s="21" t="s">
        <v>23</v>
      </c>
      <c r="D3" s="22" t="s">
        <v>24</v>
      </c>
      <c r="E3" s="20" t="s">
        <v>25</v>
      </c>
      <c r="F3" s="21" t="s">
        <v>23</v>
      </c>
      <c r="G3" s="22" t="s">
        <v>24</v>
      </c>
      <c r="H3" s="20" t="s">
        <v>25</v>
      </c>
      <c r="I3" s="21" t="s">
        <v>23</v>
      </c>
      <c r="J3" s="22" t="s">
        <v>24</v>
      </c>
    </row>
    <row r="4" spans="1:14" ht="27.75" customHeight="1">
      <c r="A4" s="23" t="s">
        <v>26</v>
      </c>
      <c r="B4" s="26">
        <f t="shared" ref="B4:C12" si="0">SUM(E4,H4)</f>
        <v>394348</v>
      </c>
      <c r="C4" s="26">
        <f>SUM(F4,I4)</f>
        <v>4177</v>
      </c>
      <c r="D4" s="25">
        <f t="shared" ref="D4:D13" si="1">C4/B4*100</f>
        <v>1.059216732429225</v>
      </c>
      <c r="E4" s="26">
        <v>299641</v>
      </c>
      <c r="F4" s="26">
        <v>2625</v>
      </c>
      <c r="G4" s="25">
        <f t="shared" ref="G4:G13" si="2">F4/E4*100</f>
        <v>0.87604833784428704</v>
      </c>
      <c r="H4" s="26">
        <v>94707</v>
      </c>
      <c r="I4" s="26">
        <v>1552</v>
      </c>
      <c r="J4" s="25">
        <f t="shared" ref="J4:J13" si="3">I4/H4*100</f>
        <v>1.6387384248260424</v>
      </c>
    </row>
    <row r="5" spans="1:14" ht="27.75" customHeight="1">
      <c r="A5" s="23" t="s">
        <v>27</v>
      </c>
      <c r="B5" s="26">
        <f t="shared" si="0"/>
        <v>413975</v>
      </c>
      <c r="C5" s="26">
        <f t="shared" si="0"/>
        <v>3143</v>
      </c>
      <c r="D5" s="25">
        <f t="shared" si="1"/>
        <v>0.75922459085693583</v>
      </c>
      <c r="E5" s="26">
        <v>322588</v>
      </c>
      <c r="F5" s="26">
        <v>1931</v>
      </c>
      <c r="G5" s="25">
        <f t="shared" si="2"/>
        <v>0.59859635200317429</v>
      </c>
      <c r="H5" s="26">
        <v>91387</v>
      </c>
      <c r="I5" s="26">
        <v>1212</v>
      </c>
      <c r="J5" s="25">
        <f t="shared" si="3"/>
        <v>1.3262280193025267</v>
      </c>
    </row>
    <row r="6" spans="1:14" ht="27.75" customHeight="1">
      <c r="A6" s="23" t="s">
        <v>28</v>
      </c>
      <c r="B6" s="26">
        <f t="shared" si="0"/>
        <v>432161</v>
      </c>
      <c r="C6" s="26">
        <f t="shared" si="0"/>
        <v>1115</v>
      </c>
      <c r="D6" s="25">
        <f t="shared" si="1"/>
        <v>0.25800569695090486</v>
      </c>
      <c r="E6" s="26">
        <v>326468</v>
      </c>
      <c r="F6" s="26">
        <v>691</v>
      </c>
      <c r="G6" s="25">
        <f t="shared" si="2"/>
        <v>0.21165933567761619</v>
      </c>
      <c r="H6" s="26">
        <v>105693</v>
      </c>
      <c r="I6" s="26">
        <v>424</v>
      </c>
      <c r="J6" s="25">
        <f t="shared" si="3"/>
        <v>0.40116185556280926</v>
      </c>
    </row>
    <row r="7" spans="1:14" ht="27.75" customHeight="1">
      <c r="A7" s="23" t="s">
        <v>29</v>
      </c>
      <c r="B7" s="26">
        <f t="shared" si="0"/>
        <v>459220</v>
      </c>
      <c r="C7" s="26">
        <f t="shared" si="0"/>
        <v>1093</v>
      </c>
      <c r="D7" s="25">
        <f t="shared" si="1"/>
        <v>0.23801228169504812</v>
      </c>
      <c r="E7" s="26">
        <v>338539</v>
      </c>
      <c r="F7" s="26">
        <v>719</v>
      </c>
      <c r="G7" s="25">
        <f t="shared" si="2"/>
        <v>0.2123832113877574</v>
      </c>
      <c r="H7" s="26">
        <v>120681</v>
      </c>
      <c r="I7" s="26">
        <v>374</v>
      </c>
      <c r="J7" s="25">
        <f t="shared" si="3"/>
        <v>0.30990793911220493</v>
      </c>
    </row>
    <row r="8" spans="1:14" ht="27.75" customHeight="1">
      <c r="A8" s="23" t="s">
        <v>30</v>
      </c>
      <c r="B8" s="26">
        <f t="shared" si="0"/>
        <v>482428</v>
      </c>
      <c r="C8" s="26">
        <f t="shared" si="0"/>
        <v>1097</v>
      </c>
      <c r="D8" s="25">
        <f t="shared" si="1"/>
        <v>0.22739144494100674</v>
      </c>
      <c r="E8" s="26">
        <v>354192</v>
      </c>
      <c r="F8" s="26">
        <v>756</v>
      </c>
      <c r="G8" s="25">
        <f t="shared" si="2"/>
        <v>0.21344355603740345</v>
      </c>
      <c r="H8" s="26">
        <v>128236</v>
      </c>
      <c r="I8" s="26">
        <v>341</v>
      </c>
      <c r="J8" s="25">
        <f t="shared" si="3"/>
        <v>0.26591596743504164</v>
      </c>
    </row>
    <row r="9" spans="1:14" ht="27.75" customHeight="1">
      <c r="A9" s="23" t="s">
        <v>31</v>
      </c>
      <c r="B9" s="26">
        <f t="shared" si="0"/>
        <v>486772</v>
      </c>
      <c r="C9" s="26">
        <f t="shared" si="0"/>
        <v>639</v>
      </c>
      <c r="D9" s="25">
        <f t="shared" si="1"/>
        <v>0.13127295735991387</v>
      </c>
      <c r="E9" s="26">
        <v>361100</v>
      </c>
      <c r="F9" s="26">
        <v>464</v>
      </c>
      <c r="G9" s="25">
        <f t="shared" si="2"/>
        <v>0.1284962614234284</v>
      </c>
      <c r="H9" s="26">
        <v>125672</v>
      </c>
      <c r="I9" s="26">
        <v>175</v>
      </c>
      <c r="J9" s="25">
        <f t="shared" si="3"/>
        <v>0.13925138455662359</v>
      </c>
    </row>
    <row r="10" spans="1:14" ht="27.75" customHeight="1">
      <c r="A10" s="23" t="s">
        <v>32</v>
      </c>
      <c r="B10" s="26">
        <f t="shared" si="0"/>
        <v>470896</v>
      </c>
      <c r="C10" s="26">
        <f t="shared" si="0"/>
        <v>738</v>
      </c>
      <c r="D10" s="25">
        <f t="shared" si="1"/>
        <v>0.15672250348272229</v>
      </c>
      <c r="E10" s="26">
        <v>361436</v>
      </c>
      <c r="F10" s="26">
        <v>515</v>
      </c>
      <c r="G10" s="25">
        <f t="shared" si="2"/>
        <v>0.14248718998660898</v>
      </c>
      <c r="H10" s="26">
        <v>109460</v>
      </c>
      <c r="I10" s="26">
        <v>223</v>
      </c>
      <c r="J10" s="25">
        <f t="shared" si="3"/>
        <v>0.20372738900054813</v>
      </c>
    </row>
    <row r="11" spans="1:14" ht="27.75" customHeight="1">
      <c r="A11" s="23" t="s">
        <v>33</v>
      </c>
      <c r="B11" s="26">
        <f t="shared" si="0"/>
        <v>499607</v>
      </c>
      <c r="C11" s="26">
        <f t="shared" si="0"/>
        <v>593</v>
      </c>
      <c r="D11" s="25">
        <f t="shared" si="1"/>
        <v>0.11869329292824159</v>
      </c>
      <c r="E11" s="26">
        <v>386129</v>
      </c>
      <c r="F11" s="26">
        <v>415</v>
      </c>
      <c r="G11" s="25">
        <f t="shared" si="2"/>
        <v>0.10747703487694527</v>
      </c>
      <c r="H11" s="26">
        <v>113478</v>
      </c>
      <c r="I11" s="26">
        <v>178</v>
      </c>
      <c r="J11" s="25">
        <f t="shared" si="3"/>
        <v>0.15685859814237119</v>
      </c>
    </row>
    <row r="12" spans="1:14" ht="27.75" customHeight="1">
      <c r="A12" s="23" t="s">
        <v>34</v>
      </c>
      <c r="B12" s="26">
        <f t="shared" si="0"/>
        <v>533569</v>
      </c>
      <c r="C12" s="26">
        <f t="shared" si="0"/>
        <v>641</v>
      </c>
      <c r="D12" s="25">
        <f t="shared" si="1"/>
        <v>0.12013441560510449</v>
      </c>
      <c r="E12" s="26">
        <v>412785</v>
      </c>
      <c r="F12" s="26">
        <v>497</v>
      </c>
      <c r="G12" s="25">
        <f t="shared" si="2"/>
        <v>0.12040166188209359</v>
      </c>
      <c r="H12" s="26">
        <v>120784</v>
      </c>
      <c r="I12" s="26">
        <v>144</v>
      </c>
      <c r="J12" s="25">
        <f t="shared" si="3"/>
        <v>0.11922108888594515</v>
      </c>
    </row>
    <row r="13" spans="1:14" s="47" customFormat="1" ht="27.75" customHeight="1">
      <c r="A13" s="27" t="s">
        <v>35</v>
      </c>
      <c r="B13" s="28">
        <v>639301</v>
      </c>
      <c r="C13" s="28">
        <v>756</v>
      </c>
      <c r="D13" s="29">
        <f t="shared" si="1"/>
        <v>0.11825415571069028</v>
      </c>
      <c r="E13" s="28">
        <v>504030</v>
      </c>
      <c r="F13" s="28">
        <v>588</v>
      </c>
      <c r="G13" s="29">
        <f t="shared" si="2"/>
        <v>0.11665972263555742</v>
      </c>
      <c r="H13" s="28">
        <v>135271</v>
      </c>
      <c r="I13" s="28">
        <v>168</v>
      </c>
      <c r="J13" s="29">
        <f t="shared" si="3"/>
        <v>0.1241951342120632</v>
      </c>
    </row>
    <row r="14" spans="1:14">
      <c r="A14" s="30" t="s">
        <v>11</v>
      </c>
      <c r="B14" s="31"/>
      <c r="C14" s="31"/>
      <c r="D14" s="31"/>
      <c r="E14" s="31"/>
      <c r="F14" s="31"/>
      <c r="G14" s="31"/>
      <c r="H14" s="31"/>
      <c r="I14" s="31"/>
      <c r="J14" s="31"/>
    </row>
    <row r="15" spans="1:14">
      <c r="A15" s="32"/>
      <c r="B15" s="33"/>
      <c r="C15" s="33"/>
      <c r="D15" s="32"/>
      <c r="E15" s="32"/>
      <c r="F15" s="32"/>
      <c r="G15" s="32"/>
      <c r="H15" s="32"/>
      <c r="I15" s="32"/>
      <c r="J15" s="32"/>
    </row>
  </sheetData>
  <mergeCells count="5">
    <mergeCell ref="A1:J1"/>
    <mergeCell ref="A2:A3"/>
    <mergeCell ref="B2:D2"/>
    <mergeCell ref="E2:G2"/>
    <mergeCell ref="H2:J2"/>
  </mergeCells>
  <phoneticPr fontId="2" type="noConversion"/>
  <hyperlinks>
    <hyperlink ref="K1" location="本篇表次!A1" display="回本篇表次"/>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V111"/>
  <sheetViews>
    <sheetView showGridLines="0" zoomScale="90" zoomScaleNormal="90" workbookViewId="0">
      <selection activeCell="A2" sqref="A2"/>
    </sheetView>
  </sheetViews>
  <sheetFormatPr defaultColWidth="10.625" defaultRowHeight="16.5"/>
  <cols>
    <col min="1" max="1" width="38.625" customWidth="1"/>
    <col min="4" max="4" width="10.625" style="229"/>
    <col min="20" max="20" width="13.125" customWidth="1"/>
    <col min="22" max="22" width="12.625" bestFit="1" customWidth="1"/>
  </cols>
  <sheetData>
    <row r="1" spans="1:22" ht="23.1" customHeight="1">
      <c r="A1" s="1040" t="s">
        <v>972</v>
      </c>
      <c r="B1" s="1040"/>
      <c r="C1" s="1040"/>
      <c r="D1" s="1040"/>
      <c r="E1" s="1040"/>
      <c r="F1" s="1040"/>
      <c r="G1" s="1040"/>
      <c r="H1" s="1040"/>
      <c r="I1" s="1040"/>
      <c r="J1" s="1040"/>
      <c r="K1" s="1040"/>
      <c r="L1" s="1040"/>
      <c r="M1" s="1040"/>
      <c r="N1" s="1040"/>
      <c r="O1" s="1040"/>
      <c r="P1" s="1040"/>
      <c r="Q1" s="1040"/>
      <c r="R1" s="1040"/>
      <c r="S1" s="1040"/>
      <c r="T1" s="1040"/>
      <c r="U1" s="1040"/>
      <c r="V1" s="853" t="s">
        <v>914</v>
      </c>
    </row>
    <row r="2" spans="1:22" ht="23.1" customHeight="1">
      <c r="A2" s="19"/>
      <c r="B2" s="1041" t="s">
        <v>365</v>
      </c>
      <c r="C2" s="1041"/>
      <c r="D2" s="1041"/>
      <c r="E2" s="1041"/>
      <c r="F2" s="1041"/>
      <c r="G2" s="1041"/>
      <c r="H2" s="1041"/>
      <c r="I2" s="1041"/>
      <c r="J2" s="1041"/>
      <c r="K2" s="1041"/>
      <c r="L2" s="1041"/>
      <c r="M2" s="1041"/>
      <c r="N2" s="1041"/>
      <c r="O2" s="1041"/>
      <c r="P2" s="1041"/>
      <c r="Q2" s="1041"/>
      <c r="R2" s="1041"/>
      <c r="S2" s="1041"/>
      <c r="T2" s="1041"/>
      <c r="U2" s="1041"/>
    </row>
    <row r="3" spans="1:22" ht="21.75" customHeight="1">
      <c r="A3" s="876"/>
      <c r="B3" s="1043" t="s">
        <v>822</v>
      </c>
      <c r="C3" s="1043"/>
      <c r="D3" s="891" t="s">
        <v>348</v>
      </c>
      <c r="E3" s="891"/>
      <c r="F3" s="891" t="s">
        <v>349</v>
      </c>
      <c r="G3" s="891"/>
      <c r="H3" s="891" t="s">
        <v>350</v>
      </c>
      <c r="I3" s="891"/>
      <c r="J3" s="891" t="s">
        <v>351</v>
      </c>
      <c r="K3" s="891"/>
      <c r="L3" s="891" t="s">
        <v>311</v>
      </c>
      <c r="M3" s="891"/>
      <c r="N3" s="891" t="s">
        <v>14</v>
      </c>
      <c r="O3" s="891"/>
      <c r="P3" s="891" t="s">
        <v>265</v>
      </c>
      <c r="Q3" s="891"/>
      <c r="R3" s="891" t="s">
        <v>266</v>
      </c>
      <c r="S3" s="891"/>
      <c r="T3" s="891" t="s">
        <v>17</v>
      </c>
      <c r="U3" s="891"/>
    </row>
    <row r="4" spans="1:22" ht="21.75" customHeight="1">
      <c r="A4" s="876"/>
      <c r="B4" s="68" t="s">
        <v>114</v>
      </c>
      <c r="C4" s="725" t="s">
        <v>71</v>
      </c>
      <c r="D4" s="68" t="s">
        <v>114</v>
      </c>
      <c r="E4" s="725" t="s">
        <v>71</v>
      </c>
      <c r="F4" s="68" t="s">
        <v>114</v>
      </c>
      <c r="G4" s="725" t="s">
        <v>71</v>
      </c>
      <c r="H4" s="68" t="s">
        <v>114</v>
      </c>
      <c r="I4" s="725" t="s">
        <v>71</v>
      </c>
      <c r="J4" s="68" t="s">
        <v>114</v>
      </c>
      <c r="K4" s="725" t="s">
        <v>71</v>
      </c>
      <c r="L4" s="68" t="s">
        <v>114</v>
      </c>
      <c r="M4" s="725" t="s">
        <v>71</v>
      </c>
      <c r="N4" s="68" t="s">
        <v>114</v>
      </c>
      <c r="O4" s="725" t="s">
        <v>71</v>
      </c>
      <c r="P4" s="68" t="s">
        <v>114</v>
      </c>
      <c r="Q4" s="725" t="s">
        <v>71</v>
      </c>
      <c r="R4" s="68" t="s">
        <v>114</v>
      </c>
      <c r="S4" s="725" t="s">
        <v>71</v>
      </c>
      <c r="T4" s="68" t="s">
        <v>114</v>
      </c>
      <c r="U4" s="725" t="s">
        <v>71</v>
      </c>
    </row>
    <row r="5" spans="1:22" ht="20.100000000000001" customHeight="1">
      <c r="A5" s="72" t="s">
        <v>346</v>
      </c>
      <c r="B5" s="209">
        <v>24670</v>
      </c>
      <c r="C5" s="210">
        <f>SUM(C6:C109)</f>
        <v>99.999999999999901</v>
      </c>
      <c r="D5" s="225">
        <v>25282</v>
      </c>
      <c r="E5" s="210">
        <f>SUM(E6:E109)</f>
        <v>99.999999999999915</v>
      </c>
      <c r="F5" s="209">
        <v>25111</v>
      </c>
      <c r="G5" s="210">
        <f>SUM(G6:G109)</f>
        <v>99.999999999999957</v>
      </c>
      <c r="H5" s="209">
        <v>24625</v>
      </c>
      <c r="I5" s="210">
        <f>SUM(I6:I109)</f>
        <v>100.00000000000001</v>
      </c>
      <c r="J5" s="222">
        <v>26554</v>
      </c>
      <c r="K5" s="210">
        <f>SUM(K6:K109)</f>
        <v>99.999999999999972</v>
      </c>
      <c r="L5" s="222">
        <v>26713</v>
      </c>
      <c r="M5" s="210">
        <f>SUM(M6:M109)</f>
        <v>99.999999999999986</v>
      </c>
      <c r="N5" s="222">
        <v>26519</v>
      </c>
      <c r="O5" s="210">
        <f>SUM(O6:O109)</f>
        <v>100.00000000000003</v>
      </c>
      <c r="P5" s="222">
        <v>26085</v>
      </c>
      <c r="Q5" s="210">
        <f>SUM(Q6:Q109)</f>
        <v>100.00000000000001</v>
      </c>
      <c r="R5" s="222">
        <v>21094</v>
      </c>
      <c r="S5" s="210">
        <f>SUM(S6:S109)</f>
        <v>99.999999999999957</v>
      </c>
      <c r="T5" s="222">
        <v>23965</v>
      </c>
      <c r="U5" s="210">
        <f>SUM(U6:U109)</f>
        <v>100.00000000000004</v>
      </c>
    </row>
    <row r="6" spans="1:22" ht="20.100000000000001" customHeight="1">
      <c r="A6" s="212" t="s">
        <v>50</v>
      </c>
      <c r="B6" s="209">
        <v>2825</v>
      </c>
      <c r="C6" s="210">
        <f t="shared" ref="C6:C37" si="0">IFERROR(B6/B$5*100,"-")</f>
        <v>11.451155249290636</v>
      </c>
      <c r="D6" s="225">
        <v>3052</v>
      </c>
      <c r="E6" s="210">
        <f t="shared" ref="E6:E37" si="1">IFERROR(D6/D$5*100,"-")</f>
        <v>12.071829760303773</v>
      </c>
      <c r="F6" s="614">
        <v>3059</v>
      </c>
      <c r="G6" s="210">
        <f t="shared" ref="G6:G37" si="2">IFERROR(F6/F$5*100,"-")</f>
        <v>12.181912309346501</v>
      </c>
      <c r="H6" s="614">
        <v>2764</v>
      </c>
      <c r="I6" s="210">
        <f t="shared" ref="I6:I37" si="3">IFERROR(H6/H$5*100,"-")</f>
        <v>11.224365482233503</v>
      </c>
      <c r="J6" s="222">
        <v>3282</v>
      </c>
      <c r="K6" s="210">
        <f t="shared" ref="K6:K37" si="4">IFERROR(J6/J$5*100,"-")</f>
        <v>12.359719816223544</v>
      </c>
      <c r="L6" s="614">
        <v>3345</v>
      </c>
      <c r="M6" s="210">
        <f t="shared" ref="M6:M37" si="5">IFERROR(L6/L$5*100,"-")</f>
        <v>12.521993037098042</v>
      </c>
      <c r="N6" s="222">
        <v>3612</v>
      </c>
      <c r="O6" s="210">
        <f t="shared" ref="O6:O37" si="6">IFERROR(N6/N$5*100,"-")</f>
        <v>13.620423092876804</v>
      </c>
      <c r="P6" s="222">
        <v>3654</v>
      </c>
      <c r="Q6" s="210">
        <f t="shared" ref="Q6:Q37" si="7">IFERROR(P6/P$5*100,"-")</f>
        <v>14.008050603795287</v>
      </c>
      <c r="R6" s="222">
        <v>3748</v>
      </c>
      <c r="S6" s="210">
        <f t="shared" ref="S6:S37" si="8">IFERROR(R6/R$5*100,"-")</f>
        <v>17.768085711576749</v>
      </c>
      <c r="T6" s="222">
        <v>4107</v>
      </c>
      <c r="U6" s="210">
        <f t="shared" ref="U6:U37" si="9">IFERROR(T6/T$5*100,"-")</f>
        <v>17.137492176090134</v>
      </c>
    </row>
    <row r="7" spans="1:22" ht="20.100000000000001" customHeight="1">
      <c r="A7" s="212" t="s">
        <v>45</v>
      </c>
      <c r="B7" s="209">
        <v>1940</v>
      </c>
      <c r="C7" s="210">
        <f t="shared" si="0"/>
        <v>7.8638021888933931</v>
      </c>
      <c r="D7" s="225">
        <v>1784</v>
      </c>
      <c r="E7" s="210">
        <f t="shared" si="1"/>
        <v>7.0564037655248795</v>
      </c>
      <c r="F7" s="614">
        <v>1835</v>
      </c>
      <c r="G7" s="210">
        <f t="shared" si="2"/>
        <v>7.3075544582055674</v>
      </c>
      <c r="H7" s="614">
        <v>1865</v>
      </c>
      <c r="I7" s="210">
        <f t="shared" si="3"/>
        <v>7.5736040609137047</v>
      </c>
      <c r="J7" s="222">
        <v>2649</v>
      </c>
      <c r="K7" s="210">
        <f t="shared" si="4"/>
        <v>9.975898169767266</v>
      </c>
      <c r="L7" s="614">
        <v>3388</v>
      </c>
      <c r="M7" s="210">
        <f t="shared" si="5"/>
        <v>12.682963351177328</v>
      </c>
      <c r="N7" s="222">
        <v>3294</v>
      </c>
      <c r="O7" s="210">
        <f t="shared" si="6"/>
        <v>12.421282853802934</v>
      </c>
      <c r="P7" s="222">
        <v>3567</v>
      </c>
      <c r="Q7" s="210">
        <f t="shared" si="7"/>
        <v>13.674525589419206</v>
      </c>
      <c r="R7" s="222">
        <v>2965</v>
      </c>
      <c r="S7" s="210">
        <f t="shared" si="8"/>
        <v>14.056129705129422</v>
      </c>
      <c r="T7" s="222">
        <v>2847</v>
      </c>
      <c r="U7" s="210">
        <f t="shared" si="9"/>
        <v>11.879824744418945</v>
      </c>
    </row>
    <row r="8" spans="1:22" ht="20.100000000000001" customHeight="1">
      <c r="A8" s="212" t="s">
        <v>516</v>
      </c>
      <c r="B8" s="209">
        <v>3426</v>
      </c>
      <c r="C8" s="210">
        <f t="shared" si="0"/>
        <v>13.887312525334414</v>
      </c>
      <c r="D8" s="225">
        <v>4679</v>
      </c>
      <c r="E8" s="210">
        <f t="shared" si="1"/>
        <v>18.50723835139625</v>
      </c>
      <c r="F8" s="614">
        <v>4868</v>
      </c>
      <c r="G8" s="210">
        <f t="shared" si="2"/>
        <v>19.385926486400383</v>
      </c>
      <c r="H8" s="614">
        <v>4616</v>
      </c>
      <c r="I8" s="210">
        <f t="shared" si="3"/>
        <v>18.745177664974619</v>
      </c>
      <c r="J8" s="209">
        <v>4662</v>
      </c>
      <c r="K8" s="210">
        <f t="shared" si="4"/>
        <v>17.556676960156661</v>
      </c>
      <c r="L8" s="614">
        <v>4467</v>
      </c>
      <c r="M8" s="210">
        <f t="shared" si="5"/>
        <v>16.72219518586456</v>
      </c>
      <c r="N8" s="209">
        <v>4002</v>
      </c>
      <c r="O8" s="210">
        <f t="shared" si="6"/>
        <v>15.091066782307024</v>
      </c>
      <c r="P8" s="209">
        <v>3684</v>
      </c>
      <c r="Q8" s="210">
        <f t="shared" si="7"/>
        <v>14.123059229442209</v>
      </c>
      <c r="R8" s="209">
        <v>2855</v>
      </c>
      <c r="S8" s="210">
        <f t="shared" si="8"/>
        <v>13.534654404095953</v>
      </c>
      <c r="T8" s="209">
        <v>2824</v>
      </c>
      <c r="U8" s="210">
        <f t="shared" si="9"/>
        <v>11.783851450031296</v>
      </c>
    </row>
    <row r="9" spans="1:22" ht="20.100000000000001" customHeight="1">
      <c r="A9" s="212" t="s">
        <v>139</v>
      </c>
      <c r="B9" s="209">
        <v>2</v>
      </c>
      <c r="C9" s="210">
        <f t="shared" si="0"/>
        <v>8.1070125658694783E-3</v>
      </c>
      <c r="D9" s="225">
        <v>13</v>
      </c>
      <c r="E9" s="210">
        <f t="shared" si="1"/>
        <v>5.1419982596313578E-2</v>
      </c>
      <c r="F9" s="614">
        <v>5</v>
      </c>
      <c r="G9" s="210">
        <f t="shared" si="2"/>
        <v>1.9911592529170484E-2</v>
      </c>
      <c r="H9" s="614">
        <v>3</v>
      </c>
      <c r="I9" s="210">
        <f t="shared" si="3"/>
        <v>1.2182741116751269E-2</v>
      </c>
      <c r="J9" s="222">
        <v>1</v>
      </c>
      <c r="K9" s="210">
        <f t="shared" si="4"/>
        <v>3.7659109738645774E-3</v>
      </c>
      <c r="L9" s="614">
        <v>53</v>
      </c>
      <c r="M9" s="210">
        <f t="shared" si="5"/>
        <v>0.19840527084191215</v>
      </c>
      <c r="N9" s="222">
        <v>105</v>
      </c>
      <c r="O9" s="210">
        <f t="shared" si="6"/>
        <v>0.39594253176967453</v>
      </c>
      <c r="P9" s="222">
        <v>159</v>
      </c>
      <c r="Q9" s="210">
        <f t="shared" si="7"/>
        <v>0.60954571592869466</v>
      </c>
      <c r="R9" s="222">
        <v>949</v>
      </c>
      <c r="S9" s="210">
        <f t="shared" si="8"/>
        <v>4.498909642552384</v>
      </c>
      <c r="T9" s="222">
        <v>2543</v>
      </c>
      <c r="U9" s="210">
        <f t="shared" si="9"/>
        <v>10.611308157730024</v>
      </c>
    </row>
    <row r="10" spans="1:22" ht="20.100000000000001" customHeight="1">
      <c r="A10" s="212" t="s">
        <v>853</v>
      </c>
      <c r="B10" s="209">
        <v>761</v>
      </c>
      <c r="C10" s="210">
        <f t="shared" si="0"/>
        <v>3.0847182813133358</v>
      </c>
      <c r="D10" s="225">
        <v>804</v>
      </c>
      <c r="E10" s="210">
        <f t="shared" si="1"/>
        <v>3.180128154418163</v>
      </c>
      <c r="F10" s="616">
        <v>836</v>
      </c>
      <c r="G10" s="210">
        <f t="shared" si="2"/>
        <v>3.329218270877305</v>
      </c>
      <c r="H10" s="616">
        <v>874</v>
      </c>
      <c r="I10" s="210">
        <f t="shared" si="3"/>
        <v>3.5492385786802028</v>
      </c>
      <c r="J10" s="222">
        <v>1142</v>
      </c>
      <c r="K10" s="210">
        <f t="shared" si="4"/>
        <v>4.3006703321533477</v>
      </c>
      <c r="L10" s="616">
        <v>1070</v>
      </c>
      <c r="M10" s="210">
        <f t="shared" si="5"/>
        <v>4.0055403736008692</v>
      </c>
      <c r="N10" s="222">
        <v>1271</v>
      </c>
      <c r="O10" s="210">
        <f t="shared" si="6"/>
        <v>4.7927900750405374</v>
      </c>
      <c r="P10" s="222">
        <v>1383</v>
      </c>
      <c r="Q10" s="210">
        <f t="shared" si="7"/>
        <v>5.3018976423231745</v>
      </c>
      <c r="R10" s="222">
        <v>1305</v>
      </c>
      <c r="S10" s="210">
        <f t="shared" si="8"/>
        <v>6.1865933440788847</v>
      </c>
      <c r="T10" s="222">
        <v>1685</v>
      </c>
      <c r="U10" s="210">
        <f t="shared" si="9"/>
        <v>7.0310870018777383</v>
      </c>
    </row>
    <row r="11" spans="1:22" ht="20.100000000000001" customHeight="1">
      <c r="A11" s="216" t="s">
        <v>47</v>
      </c>
      <c r="B11" s="209">
        <v>4773</v>
      </c>
      <c r="C11" s="210">
        <f t="shared" si="0"/>
        <v>19.347385488447507</v>
      </c>
      <c r="D11" s="225">
        <v>4546</v>
      </c>
      <c r="E11" s="210">
        <f t="shared" si="1"/>
        <v>17.981172375603197</v>
      </c>
      <c r="F11" s="614">
        <v>4458</v>
      </c>
      <c r="G11" s="210">
        <f t="shared" si="2"/>
        <v>17.753175899008404</v>
      </c>
      <c r="H11" s="614">
        <v>4960</v>
      </c>
      <c r="I11" s="210">
        <f t="shared" si="3"/>
        <v>20.142131979695431</v>
      </c>
      <c r="J11" s="222">
        <v>5454</v>
      </c>
      <c r="K11" s="210">
        <f t="shared" si="4"/>
        <v>20.539278451457406</v>
      </c>
      <c r="L11" s="614">
        <v>5800</v>
      </c>
      <c r="M11" s="210">
        <f t="shared" si="5"/>
        <v>21.712274922322464</v>
      </c>
      <c r="N11" s="222">
        <v>5507</v>
      </c>
      <c r="O11" s="210">
        <f t="shared" si="6"/>
        <v>20.766243071005693</v>
      </c>
      <c r="P11" s="222">
        <v>4508</v>
      </c>
      <c r="Q11" s="210">
        <f t="shared" si="7"/>
        <v>17.281962813877708</v>
      </c>
      <c r="R11" s="222">
        <v>1590</v>
      </c>
      <c r="S11" s="210">
        <f t="shared" si="8"/>
        <v>7.5376884422110546</v>
      </c>
      <c r="T11" s="222">
        <v>1539</v>
      </c>
      <c r="U11" s="210">
        <f t="shared" si="9"/>
        <v>6.4218652201126645</v>
      </c>
    </row>
    <row r="12" spans="1:22" ht="20.100000000000001" customHeight="1">
      <c r="A12" s="212" t="s">
        <v>57</v>
      </c>
      <c r="B12" s="209">
        <v>2944</v>
      </c>
      <c r="C12" s="210">
        <f t="shared" si="0"/>
        <v>11.933522496959871</v>
      </c>
      <c r="D12" s="225">
        <v>2863</v>
      </c>
      <c r="E12" s="210">
        <f t="shared" si="1"/>
        <v>11.324262321018907</v>
      </c>
      <c r="F12" s="614">
        <v>2504</v>
      </c>
      <c r="G12" s="210">
        <f t="shared" si="2"/>
        <v>9.9717255386085775</v>
      </c>
      <c r="H12" s="614">
        <v>2831</v>
      </c>
      <c r="I12" s="210">
        <f t="shared" si="3"/>
        <v>11.496446700507615</v>
      </c>
      <c r="J12" s="222">
        <v>2387</v>
      </c>
      <c r="K12" s="210">
        <f t="shared" si="4"/>
        <v>8.9892294946147473</v>
      </c>
      <c r="L12" s="614">
        <v>1424</v>
      </c>
      <c r="M12" s="210">
        <f t="shared" si="5"/>
        <v>5.3307378429977907</v>
      </c>
      <c r="N12" s="222">
        <v>1398</v>
      </c>
      <c r="O12" s="210">
        <f t="shared" si="6"/>
        <v>5.2716919944190952</v>
      </c>
      <c r="P12" s="222">
        <v>1673</v>
      </c>
      <c r="Q12" s="210">
        <f t="shared" si="7"/>
        <v>6.413647690243435</v>
      </c>
      <c r="R12" s="222">
        <v>1208</v>
      </c>
      <c r="S12" s="210">
        <f t="shared" si="8"/>
        <v>5.7267469422584618</v>
      </c>
      <c r="T12" s="222">
        <v>989</v>
      </c>
      <c r="U12" s="210">
        <f t="shared" si="9"/>
        <v>4.1268516586688921</v>
      </c>
    </row>
    <row r="13" spans="1:22" ht="20.100000000000001" customHeight="1">
      <c r="A13" s="230" t="s">
        <v>884</v>
      </c>
      <c r="B13" s="209">
        <v>705</v>
      </c>
      <c r="C13" s="210">
        <f t="shared" si="0"/>
        <v>2.8577219294689904</v>
      </c>
      <c r="D13" s="225">
        <v>677</v>
      </c>
      <c r="E13" s="210">
        <f t="shared" si="1"/>
        <v>2.6777944782849459</v>
      </c>
      <c r="F13" s="616">
        <v>709</v>
      </c>
      <c r="G13" s="210">
        <f t="shared" si="2"/>
        <v>2.8234638206363747</v>
      </c>
      <c r="H13" s="616">
        <v>723</v>
      </c>
      <c r="I13" s="210">
        <f t="shared" si="3"/>
        <v>2.9360406091370561</v>
      </c>
      <c r="J13" s="209">
        <v>690</v>
      </c>
      <c r="K13" s="210">
        <f t="shared" si="4"/>
        <v>2.5984785719665586</v>
      </c>
      <c r="L13" s="616">
        <v>727</v>
      </c>
      <c r="M13" s="210">
        <f t="shared" si="5"/>
        <v>2.7215213566428331</v>
      </c>
      <c r="N13" s="209">
        <v>728</v>
      </c>
      <c r="O13" s="210">
        <f t="shared" si="6"/>
        <v>2.7452015536030769</v>
      </c>
      <c r="P13" s="209">
        <v>838</v>
      </c>
      <c r="Q13" s="210">
        <f t="shared" si="7"/>
        <v>3.2125742764040637</v>
      </c>
      <c r="R13" s="209">
        <v>745</v>
      </c>
      <c r="S13" s="210">
        <f t="shared" si="8"/>
        <v>3.5318099933630416</v>
      </c>
      <c r="T13" s="209">
        <v>928</v>
      </c>
      <c r="U13" s="210">
        <f t="shared" si="9"/>
        <v>3.8723137909451282</v>
      </c>
    </row>
    <row r="14" spans="1:22" ht="20.100000000000001" customHeight="1">
      <c r="A14" s="212" t="s">
        <v>51</v>
      </c>
      <c r="B14" s="213">
        <v>1232</v>
      </c>
      <c r="C14" s="210">
        <f t="shared" si="0"/>
        <v>4.9939197405755982</v>
      </c>
      <c r="D14" s="226">
        <v>1358</v>
      </c>
      <c r="E14" s="210">
        <f t="shared" si="1"/>
        <v>5.3714104896764496</v>
      </c>
      <c r="F14" s="614">
        <v>1075</v>
      </c>
      <c r="G14" s="210">
        <f t="shared" si="2"/>
        <v>4.2809923937716539</v>
      </c>
      <c r="H14" s="614">
        <v>990</v>
      </c>
      <c r="I14" s="210">
        <f t="shared" si="3"/>
        <v>4.0203045685279184</v>
      </c>
      <c r="J14" s="213">
        <v>1035</v>
      </c>
      <c r="K14" s="210">
        <f t="shared" si="4"/>
        <v>3.8977178579498379</v>
      </c>
      <c r="L14" s="614">
        <v>971</v>
      </c>
      <c r="M14" s="210">
        <f t="shared" si="5"/>
        <v>3.6349343016508815</v>
      </c>
      <c r="N14" s="213">
        <v>979</v>
      </c>
      <c r="O14" s="210">
        <f t="shared" si="6"/>
        <v>3.6916927485953468</v>
      </c>
      <c r="P14" s="213">
        <v>897</v>
      </c>
      <c r="Q14" s="210">
        <f t="shared" si="7"/>
        <v>3.438757906843013</v>
      </c>
      <c r="R14" s="213">
        <v>844</v>
      </c>
      <c r="S14" s="210">
        <f t="shared" si="8"/>
        <v>4.0011377642931638</v>
      </c>
      <c r="T14" s="213">
        <v>926</v>
      </c>
      <c r="U14" s="210">
        <f t="shared" si="9"/>
        <v>3.8639682870853327</v>
      </c>
    </row>
    <row r="15" spans="1:22" ht="20.100000000000001" customHeight="1">
      <c r="A15" s="212" t="s">
        <v>55</v>
      </c>
      <c r="B15" s="209">
        <v>455</v>
      </c>
      <c r="C15" s="210">
        <f t="shared" si="0"/>
        <v>1.844345358735306</v>
      </c>
      <c r="D15" s="225">
        <v>436</v>
      </c>
      <c r="E15" s="210">
        <f t="shared" si="1"/>
        <v>1.7245471086148247</v>
      </c>
      <c r="F15" s="614">
        <v>414</v>
      </c>
      <c r="G15" s="210">
        <f t="shared" si="2"/>
        <v>1.648679861415316</v>
      </c>
      <c r="H15" s="614">
        <v>382</v>
      </c>
      <c r="I15" s="210">
        <f t="shared" si="3"/>
        <v>1.5512690355329948</v>
      </c>
      <c r="J15" s="222">
        <v>483</v>
      </c>
      <c r="K15" s="210">
        <f t="shared" si="4"/>
        <v>1.8189350003765912</v>
      </c>
      <c r="L15" s="614">
        <v>588</v>
      </c>
      <c r="M15" s="210">
        <f t="shared" si="5"/>
        <v>2.2011754576423468</v>
      </c>
      <c r="N15" s="222">
        <v>568</v>
      </c>
      <c r="O15" s="210">
        <f t="shared" si="6"/>
        <v>2.1418605528111918</v>
      </c>
      <c r="P15" s="222">
        <v>617</v>
      </c>
      <c r="Q15" s="210">
        <f t="shared" si="7"/>
        <v>2.3653440674717268</v>
      </c>
      <c r="R15" s="222">
        <v>584</v>
      </c>
      <c r="S15" s="210">
        <f t="shared" si="8"/>
        <v>2.7685597800322368</v>
      </c>
      <c r="T15" s="222">
        <v>650</v>
      </c>
      <c r="U15" s="210">
        <f t="shared" si="9"/>
        <v>2.712288754433549</v>
      </c>
    </row>
    <row r="16" spans="1:22" ht="20.100000000000001" customHeight="1">
      <c r="A16" s="212" t="s">
        <v>53</v>
      </c>
      <c r="B16" s="209">
        <v>600</v>
      </c>
      <c r="C16" s="210">
        <f t="shared" si="0"/>
        <v>2.4321037697608427</v>
      </c>
      <c r="D16" s="225">
        <v>548</v>
      </c>
      <c r="E16" s="210">
        <f t="shared" si="1"/>
        <v>2.1675500355984494</v>
      </c>
      <c r="F16" s="614">
        <v>485</v>
      </c>
      <c r="G16" s="210">
        <f t="shared" si="2"/>
        <v>1.9314244753295369</v>
      </c>
      <c r="H16" s="614">
        <v>461</v>
      </c>
      <c r="I16" s="210">
        <f t="shared" si="3"/>
        <v>1.8720812182741118</v>
      </c>
      <c r="J16" s="222">
        <v>474</v>
      </c>
      <c r="K16" s="210">
        <f t="shared" si="4"/>
        <v>1.7850418016118099</v>
      </c>
      <c r="L16" s="614">
        <v>569</v>
      </c>
      <c r="M16" s="210">
        <f t="shared" si="5"/>
        <v>2.1300490397933589</v>
      </c>
      <c r="N16" s="222">
        <v>608</v>
      </c>
      <c r="O16" s="210">
        <f t="shared" si="6"/>
        <v>2.2926958030091633</v>
      </c>
      <c r="P16" s="222">
        <v>644</v>
      </c>
      <c r="Q16" s="210">
        <f t="shared" si="7"/>
        <v>2.4688518305539584</v>
      </c>
      <c r="R16" s="222">
        <v>565</v>
      </c>
      <c r="S16" s="210">
        <f t="shared" si="8"/>
        <v>2.6784867734900919</v>
      </c>
      <c r="T16" s="222">
        <v>650</v>
      </c>
      <c r="U16" s="210">
        <f t="shared" si="9"/>
        <v>2.712288754433549</v>
      </c>
    </row>
    <row r="17" spans="1:21" ht="20.100000000000001" customHeight="1">
      <c r="A17" s="212" t="s">
        <v>52</v>
      </c>
      <c r="B17" s="209">
        <v>414</v>
      </c>
      <c r="C17" s="210">
        <f t="shared" si="0"/>
        <v>1.6781516011349817</v>
      </c>
      <c r="D17" s="225">
        <v>377</v>
      </c>
      <c r="E17" s="210">
        <f t="shared" si="1"/>
        <v>1.4911794952930939</v>
      </c>
      <c r="F17" s="614">
        <v>376</v>
      </c>
      <c r="G17" s="210">
        <f t="shared" si="2"/>
        <v>1.4973517581936202</v>
      </c>
      <c r="H17" s="614">
        <v>350</v>
      </c>
      <c r="I17" s="210">
        <f t="shared" si="3"/>
        <v>1.4213197969543148</v>
      </c>
      <c r="J17" s="209">
        <v>413</v>
      </c>
      <c r="K17" s="210">
        <f t="shared" si="4"/>
        <v>1.5553212322060705</v>
      </c>
      <c r="L17" s="614">
        <v>380</v>
      </c>
      <c r="M17" s="210">
        <f t="shared" si="5"/>
        <v>1.4225283569797476</v>
      </c>
      <c r="N17" s="209">
        <v>433</v>
      </c>
      <c r="O17" s="210">
        <f t="shared" si="6"/>
        <v>1.6327915833930389</v>
      </c>
      <c r="P17" s="209">
        <v>475</v>
      </c>
      <c r="Q17" s="210">
        <f t="shared" si="7"/>
        <v>1.8209699060762889</v>
      </c>
      <c r="R17" s="209">
        <v>364</v>
      </c>
      <c r="S17" s="210">
        <f t="shared" si="8"/>
        <v>1.7256091779652982</v>
      </c>
      <c r="T17" s="209">
        <v>498</v>
      </c>
      <c r="U17" s="210">
        <f t="shared" si="9"/>
        <v>2.0780304610890883</v>
      </c>
    </row>
    <row r="18" spans="1:21" ht="20.100000000000001" customHeight="1">
      <c r="A18" s="212" t="s">
        <v>161</v>
      </c>
      <c r="B18" s="209">
        <v>483</v>
      </c>
      <c r="C18" s="210">
        <f t="shared" si="0"/>
        <v>1.9578435346574787</v>
      </c>
      <c r="D18" s="225">
        <v>497</v>
      </c>
      <c r="E18" s="210">
        <f t="shared" si="1"/>
        <v>1.9658254884898345</v>
      </c>
      <c r="F18" s="614">
        <v>482</v>
      </c>
      <c r="G18" s="210">
        <f t="shared" si="2"/>
        <v>1.9194775198120346</v>
      </c>
      <c r="H18" s="614">
        <v>376</v>
      </c>
      <c r="I18" s="210">
        <f t="shared" si="3"/>
        <v>1.5269035532994923</v>
      </c>
      <c r="J18" s="222">
        <v>386</v>
      </c>
      <c r="K18" s="210">
        <f t="shared" si="4"/>
        <v>1.453641635911727</v>
      </c>
      <c r="L18" s="614">
        <v>294</v>
      </c>
      <c r="M18" s="210">
        <f t="shared" si="5"/>
        <v>1.1005877288211734</v>
      </c>
      <c r="N18" s="222">
        <v>284</v>
      </c>
      <c r="O18" s="210">
        <f t="shared" si="6"/>
        <v>1.0709302764055959</v>
      </c>
      <c r="P18" s="222">
        <v>472</v>
      </c>
      <c r="Q18" s="210">
        <f t="shared" si="7"/>
        <v>1.8094690435115968</v>
      </c>
      <c r="R18" s="222">
        <v>394</v>
      </c>
      <c r="S18" s="210">
        <f t="shared" si="8"/>
        <v>1.8678297146107896</v>
      </c>
      <c r="T18" s="222">
        <v>420</v>
      </c>
      <c r="U18" s="210">
        <f t="shared" si="9"/>
        <v>1.7525558105570624</v>
      </c>
    </row>
    <row r="19" spans="1:21" ht="20.100000000000001" customHeight="1">
      <c r="A19" s="212" t="s">
        <v>854</v>
      </c>
      <c r="B19" s="209">
        <v>375</v>
      </c>
      <c r="C19" s="210">
        <f t="shared" si="0"/>
        <v>1.520064856100527</v>
      </c>
      <c r="D19" s="225">
        <v>369</v>
      </c>
      <c r="E19" s="210">
        <f t="shared" si="1"/>
        <v>1.4595364290799777</v>
      </c>
      <c r="F19" s="615">
        <v>327</v>
      </c>
      <c r="G19" s="210">
        <f t="shared" si="2"/>
        <v>1.3022181514077498</v>
      </c>
      <c r="H19" s="615">
        <v>361</v>
      </c>
      <c r="I19" s="210">
        <f t="shared" si="3"/>
        <v>1.465989847715736</v>
      </c>
      <c r="J19" s="222">
        <v>449</v>
      </c>
      <c r="K19" s="210">
        <f t="shared" si="4"/>
        <v>1.6908940272651953</v>
      </c>
      <c r="L19" s="615">
        <v>397</v>
      </c>
      <c r="M19" s="210">
        <f t="shared" si="5"/>
        <v>1.4861677834762101</v>
      </c>
      <c r="N19" s="222">
        <v>353</v>
      </c>
      <c r="O19" s="210">
        <f t="shared" si="6"/>
        <v>1.3311210829970963</v>
      </c>
      <c r="P19" s="222">
        <v>351</v>
      </c>
      <c r="Q19" s="210">
        <f t="shared" si="7"/>
        <v>1.3456009200690051</v>
      </c>
      <c r="R19" s="222">
        <v>339</v>
      </c>
      <c r="S19" s="210">
        <f t="shared" si="8"/>
        <v>1.6070920640940554</v>
      </c>
      <c r="T19" s="222">
        <v>408</v>
      </c>
      <c r="U19" s="210">
        <f t="shared" si="9"/>
        <v>1.7024827873982893</v>
      </c>
    </row>
    <row r="20" spans="1:21" ht="20.100000000000001" customHeight="1">
      <c r="A20" s="212" t="s">
        <v>56</v>
      </c>
      <c r="B20" s="209">
        <v>132</v>
      </c>
      <c r="C20" s="210">
        <f t="shared" si="0"/>
        <v>0.53506282934738547</v>
      </c>
      <c r="D20" s="225">
        <v>134</v>
      </c>
      <c r="E20" s="210">
        <f t="shared" si="1"/>
        <v>0.53002135906969383</v>
      </c>
      <c r="F20" s="614">
        <v>151</v>
      </c>
      <c r="G20" s="210">
        <f t="shared" si="2"/>
        <v>0.60133009438094853</v>
      </c>
      <c r="H20" s="614">
        <v>149</v>
      </c>
      <c r="I20" s="210">
        <f t="shared" si="3"/>
        <v>0.60507614213197969</v>
      </c>
      <c r="J20" s="222">
        <v>171</v>
      </c>
      <c r="K20" s="210">
        <f t="shared" si="4"/>
        <v>0.64397077653084278</v>
      </c>
      <c r="L20" s="614">
        <v>190</v>
      </c>
      <c r="M20" s="210">
        <f t="shared" si="5"/>
        <v>0.71126417848987378</v>
      </c>
      <c r="N20" s="222">
        <v>179</v>
      </c>
      <c r="O20" s="210">
        <f t="shared" si="6"/>
        <v>0.67498774463592137</v>
      </c>
      <c r="P20" s="222">
        <v>226</v>
      </c>
      <c r="Q20" s="210">
        <f t="shared" si="7"/>
        <v>0.86639831320682381</v>
      </c>
      <c r="R20" s="222">
        <v>178</v>
      </c>
      <c r="S20" s="210">
        <f t="shared" si="8"/>
        <v>0.84384185076325013</v>
      </c>
      <c r="T20" s="222">
        <v>306</v>
      </c>
      <c r="U20" s="210">
        <f t="shared" si="9"/>
        <v>1.2768620905487169</v>
      </c>
    </row>
    <row r="21" spans="1:21" ht="20.100000000000001" customHeight="1">
      <c r="A21" s="212" t="s">
        <v>353</v>
      </c>
      <c r="B21" s="209">
        <v>188</v>
      </c>
      <c r="C21" s="210">
        <f t="shared" si="0"/>
        <v>0.76205918119173088</v>
      </c>
      <c r="D21" s="225">
        <v>199</v>
      </c>
      <c r="E21" s="210">
        <f t="shared" si="1"/>
        <v>0.7871212720512617</v>
      </c>
      <c r="F21" s="614">
        <v>181</v>
      </c>
      <c r="G21" s="210">
        <f t="shared" si="2"/>
        <v>0.72079964955597153</v>
      </c>
      <c r="H21" s="614">
        <v>178</v>
      </c>
      <c r="I21" s="210">
        <f t="shared" si="3"/>
        <v>0.72284263959390871</v>
      </c>
      <c r="J21" s="222">
        <v>201</v>
      </c>
      <c r="K21" s="210">
        <f t="shared" si="4"/>
        <v>0.75694810574678018</v>
      </c>
      <c r="L21" s="614">
        <v>207</v>
      </c>
      <c r="M21" s="210">
        <f t="shared" si="5"/>
        <v>0.77490360498633626</v>
      </c>
      <c r="N21" s="222">
        <v>214</v>
      </c>
      <c r="O21" s="210">
        <f t="shared" si="6"/>
        <v>0.80696858855914633</v>
      </c>
      <c r="P21" s="222">
        <v>216</v>
      </c>
      <c r="Q21" s="210">
        <f t="shared" si="7"/>
        <v>0.82806210465784935</v>
      </c>
      <c r="R21" s="222">
        <v>201</v>
      </c>
      <c r="S21" s="210">
        <f t="shared" si="8"/>
        <v>0.95287759552479379</v>
      </c>
      <c r="T21" s="222">
        <v>235</v>
      </c>
      <c r="U21" s="210">
        <f t="shared" si="9"/>
        <v>0.98059670352597539</v>
      </c>
    </row>
    <row r="22" spans="1:21" ht="20.100000000000001" customHeight="1">
      <c r="A22" s="212" t="s">
        <v>148</v>
      </c>
      <c r="B22" s="209">
        <v>80</v>
      </c>
      <c r="C22" s="210">
        <f t="shared" si="0"/>
        <v>0.32428050263477909</v>
      </c>
      <c r="D22" s="225">
        <v>84</v>
      </c>
      <c r="E22" s="210">
        <f t="shared" si="1"/>
        <v>0.33225219523771854</v>
      </c>
      <c r="F22" s="614">
        <v>102</v>
      </c>
      <c r="G22" s="210">
        <f t="shared" si="2"/>
        <v>0.40619648759507787</v>
      </c>
      <c r="H22" s="614">
        <v>76</v>
      </c>
      <c r="I22" s="210">
        <f t="shared" si="3"/>
        <v>0.30862944162436551</v>
      </c>
      <c r="J22" s="209">
        <v>83</v>
      </c>
      <c r="K22" s="210">
        <f t="shared" si="4"/>
        <v>0.31257061083075999</v>
      </c>
      <c r="L22" s="614">
        <v>102</v>
      </c>
      <c r="M22" s="210">
        <f t="shared" si="5"/>
        <v>0.38183655897877433</v>
      </c>
      <c r="N22" s="209">
        <v>137</v>
      </c>
      <c r="O22" s="210">
        <f t="shared" si="6"/>
        <v>0.51661073192805163</v>
      </c>
      <c r="P22" s="209">
        <v>127</v>
      </c>
      <c r="Q22" s="210">
        <f t="shared" si="7"/>
        <v>0.48686984857197624</v>
      </c>
      <c r="R22" s="209">
        <v>144</v>
      </c>
      <c r="S22" s="210">
        <f t="shared" si="8"/>
        <v>0.68265857589835965</v>
      </c>
      <c r="T22" s="209">
        <v>179</v>
      </c>
      <c r="U22" s="210">
        <f t="shared" si="9"/>
        <v>0.74692259545170037</v>
      </c>
    </row>
    <row r="23" spans="1:21" ht="20.100000000000001" customHeight="1">
      <c r="A23" s="212" t="s">
        <v>83</v>
      </c>
      <c r="B23" s="209">
        <v>681</v>
      </c>
      <c r="C23" s="210">
        <f t="shared" si="0"/>
        <v>2.7604377786785572</v>
      </c>
      <c r="D23" s="225">
        <v>599</v>
      </c>
      <c r="E23" s="210">
        <f t="shared" si="1"/>
        <v>2.3692745827070643</v>
      </c>
      <c r="F23" s="614">
        <v>508</v>
      </c>
      <c r="G23" s="210">
        <f t="shared" si="2"/>
        <v>2.023017800963721</v>
      </c>
      <c r="H23" s="614">
        <v>398</v>
      </c>
      <c r="I23" s="210">
        <f t="shared" si="3"/>
        <v>1.6162436548223351</v>
      </c>
      <c r="J23" s="222">
        <v>300</v>
      </c>
      <c r="K23" s="210">
        <f t="shared" si="4"/>
        <v>1.1297732921593733</v>
      </c>
      <c r="L23" s="614">
        <v>320</v>
      </c>
      <c r="M23" s="210">
        <f t="shared" si="5"/>
        <v>1.1979186164039981</v>
      </c>
      <c r="N23" s="222">
        <v>213</v>
      </c>
      <c r="O23" s="210">
        <f t="shared" si="6"/>
        <v>0.80319770730419693</v>
      </c>
      <c r="P23" s="222">
        <v>195</v>
      </c>
      <c r="Q23" s="210">
        <f t="shared" si="7"/>
        <v>0.74755606670500285</v>
      </c>
      <c r="R23" s="222">
        <v>190</v>
      </c>
      <c r="S23" s="210">
        <f t="shared" si="8"/>
        <v>0.90073006542144685</v>
      </c>
      <c r="T23" s="222">
        <v>172</v>
      </c>
      <c r="U23" s="210">
        <f t="shared" si="9"/>
        <v>0.71771333194241604</v>
      </c>
    </row>
    <row r="24" spans="1:21" ht="20.100000000000001" customHeight="1">
      <c r="A24" s="212" t="s">
        <v>81</v>
      </c>
      <c r="B24" s="209">
        <v>119</v>
      </c>
      <c r="C24" s="210">
        <f t="shared" si="0"/>
        <v>0.48236724766923383</v>
      </c>
      <c r="D24" s="225">
        <v>121</v>
      </c>
      <c r="E24" s="210">
        <f t="shared" si="1"/>
        <v>0.4786013764733803</v>
      </c>
      <c r="F24" s="614">
        <v>121</v>
      </c>
      <c r="G24" s="210">
        <f t="shared" si="2"/>
        <v>0.48186053920592564</v>
      </c>
      <c r="H24" s="614">
        <v>137</v>
      </c>
      <c r="I24" s="210">
        <f t="shared" si="3"/>
        <v>0.5563451776649746</v>
      </c>
      <c r="J24" s="209">
        <v>184</v>
      </c>
      <c r="K24" s="210">
        <f t="shared" si="4"/>
        <v>0.69292761919108226</v>
      </c>
      <c r="L24" s="614">
        <v>154</v>
      </c>
      <c r="M24" s="210">
        <f t="shared" si="5"/>
        <v>0.57649833414442408</v>
      </c>
      <c r="N24" s="209">
        <v>195</v>
      </c>
      <c r="O24" s="210">
        <f t="shared" si="6"/>
        <v>0.73532184471510986</v>
      </c>
      <c r="P24" s="209">
        <v>200</v>
      </c>
      <c r="Q24" s="210">
        <f t="shared" si="7"/>
        <v>0.76672417097949019</v>
      </c>
      <c r="R24" s="209">
        <v>154</v>
      </c>
      <c r="S24" s="210">
        <f t="shared" si="8"/>
        <v>0.73006542144685693</v>
      </c>
      <c r="T24" s="209">
        <v>167</v>
      </c>
      <c r="U24" s="210">
        <f t="shared" si="9"/>
        <v>0.69684957229292721</v>
      </c>
    </row>
    <row r="25" spans="1:21" ht="20.100000000000001" customHeight="1">
      <c r="A25" s="216" t="s">
        <v>162</v>
      </c>
      <c r="B25" s="209">
        <v>171</v>
      </c>
      <c r="C25" s="210">
        <f t="shared" si="0"/>
        <v>0.69314957438184033</v>
      </c>
      <c r="D25" s="225">
        <v>155</v>
      </c>
      <c r="E25" s="210">
        <f t="shared" si="1"/>
        <v>0.61308440787912344</v>
      </c>
      <c r="F25" s="614">
        <v>143</v>
      </c>
      <c r="G25" s="210">
        <f t="shared" si="2"/>
        <v>0.56947154633427577</v>
      </c>
      <c r="H25" s="614">
        <v>147</v>
      </c>
      <c r="I25" s="210">
        <f t="shared" si="3"/>
        <v>0.59695431472081217</v>
      </c>
      <c r="J25" s="222">
        <v>156</v>
      </c>
      <c r="K25" s="210">
        <f t="shared" si="4"/>
        <v>0.58748211192287414</v>
      </c>
      <c r="L25" s="614">
        <v>174</v>
      </c>
      <c r="M25" s="210">
        <f t="shared" si="5"/>
        <v>0.65136824766967394</v>
      </c>
      <c r="N25" s="222">
        <v>164</v>
      </c>
      <c r="O25" s="210">
        <f t="shared" si="6"/>
        <v>0.61842452581168217</v>
      </c>
      <c r="P25" s="222">
        <v>164</v>
      </c>
      <c r="Q25" s="210">
        <f t="shared" si="7"/>
        <v>0.62871382020318189</v>
      </c>
      <c r="R25" s="222">
        <v>162</v>
      </c>
      <c r="S25" s="210">
        <f t="shared" si="8"/>
        <v>0.76799089788565467</v>
      </c>
      <c r="T25" s="222">
        <v>165</v>
      </c>
      <c r="U25" s="210">
        <f t="shared" si="9"/>
        <v>0.68850406843313172</v>
      </c>
    </row>
    <row r="26" spans="1:21" ht="20.100000000000001" customHeight="1">
      <c r="A26" s="212" t="s">
        <v>159</v>
      </c>
      <c r="B26" s="209">
        <v>59</v>
      </c>
      <c r="C26" s="210">
        <f t="shared" si="0"/>
        <v>0.23915687069314956</v>
      </c>
      <c r="D26" s="225">
        <v>80</v>
      </c>
      <c r="E26" s="210">
        <f t="shared" si="1"/>
        <v>0.3164306621311605</v>
      </c>
      <c r="F26" s="614">
        <v>96</v>
      </c>
      <c r="G26" s="210">
        <f t="shared" si="2"/>
        <v>0.38230257656007327</v>
      </c>
      <c r="H26" s="614">
        <v>82</v>
      </c>
      <c r="I26" s="210">
        <f t="shared" si="3"/>
        <v>0.33299492385786805</v>
      </c>
      <c r="J26" s="222">
        <v>68</v>
      </c>
      <c r="K26" s="210">
        <f t="shared" si="4"/>
        <v>0.25608194622279129</v>
      </c>
      <c r="L26" s="614">
        <v>61</v>
      </c>
      <c r="M26" s="210">
        <f t="shared" si="5"/>
        <v>0.22835323625201212</v>
      </c>
      <c r="N26" s="222">
        <v>74</v>
      </c>
      <c r="O26" s="210">
        <f t="shared" si="6"/>
        <v>0.27904521286624684</v>
      </c>
      <c r="P26" s="222">
        <v>157</v>
      </c>
      <c r="Q26" s="210">
        <f t="shared" si="7"/>
        <v>0.60187847421889984</v>
      </c>
      <c r="R26" s="222">
        <v>161</v>
      </c>
      <c r="S26" s="210">
        <f t="shared" si="8"/>
        <v>0.76325021333080501</v>
      </c>
      <c r="T26" s="222">
        <v>134</v>
      </c>
      <c r="U26" s="210">
        <f t="shared" si="9"/>
        <v>0.55914875860630087</v>
      </c>
    </row>
    <row r="27" spans="1:21" ht="20.100000000000001" customHeight="1">
      <c r="A27" s="212" t="s">
        <v>155</v>
      </c>
      <c r="B27" s="209">
        <v>37</v>
      </c>
      <c r="C27" s="210">
        <f t="shared" si="0"/>
        <v>0.14997973246858531</v>
      </c>
      <c r="D27" s="225">
        <v>33</v>
      </c>
      <c r="E27" s="210">
        <f t="shared" si="1"/>
        <v>0.13052764812910372</v>
      </c>
      <c r="F27" s="614">
        <v>42</v>
      </c>
      <c r="G27" s="210">
        <f t="shared" si="2"/>
        <v>0.16725737724503206</v>
      </c>
      <c r="H27" s="614">
        <v>67</v>
      </c>
      <c r="I27" s="210">
        <f t="shared" si="3"/>
        <v>0.27208121827411169</v>
      </c>
      <c r="J27" s="222">
        <v>82</v>
      </c>
      <c r="K27" s="210">
        <f t="shared" si="4"/>
        <v>0.3088046998568954</v>
      </c>
      <c r="L27" s="614">
        <v>84</v>
      </c>
      <c r="M27" s="210">
        <f t="shared" si="5"/>
        <v>0.31445363680604949</v>
      </c>
      <c r="N27" s="222">
        <v>99</v>
      </c>
      <c r="O27" s="210">
        <f t="shared" si="6"/>
        <v>0.37331724423997892</v>
      </c>
      <c r="P27" s="222">
        <v>109</v>
      </c>
      <c r="Q27" s="210">
        <f t="shared" si="7"/>
        <v>0.41786467318382214</v>
      </c>
      <c r="R27" s="222">
        <v>103</v>
      </c>
      <c r="S27" s="210">
        <f t="shared" si="8"/>
        <v>0.48829050914952121</v>
      </c>
      <c r="T27" s="222">
        <v>125</v>
      </c>
      <c r="U27" s="210">
        <f t="shared" si="9"/>
        <v>0.52159399123722094</v>
      </c>
    </row>
    <row r="28" spans="1:21" ht="20.100000000000001" customHeight="1">
      <c r="A28" s="212" t="s">
        <v>169</v>
      </c>
      <c r="B28" s="209">
        <v>3</v>
      </c>
      <c r="C28" s="210">
        <f t="shared" si="0"/>
        <v>1.2160518848804217E-2</v>
      </c>
      <c r="D28" s="225">
        <v>3</v>
      </c>
      <c r="E28" s="210">
        <f t="shared" si="1"/>
        <v>1.1866149829918519E-2</v>
      </c>
      <c r="F28" s="614">
        <v>19</v>
      </c>
      <c r="G28" s="210">
        <f t="shared" si="2"/>
        <v>7.5664051610847841E-2</v>
      </c>
      <c r="H28" s="614">
        <v>22</v>
      </c>
      <c r="I28" s="210">
        <f t="shared" si="3"/>
        <v>8.9340101522842635E-2</v>
      </c>
      <c r="J28" s="222">
        <v>12</v>
      </c>
      <c r="K28" s="210">
        <f t="shared" si="4"/>
        <v>4.5190931686374933E-2</v>
      </c>
      <c r="L28" s="614">
        <v>40</v>
      </c>
      <c r="M28" s="210">
        <f t="shared" si="5"/>
        <v>0.14973982705049976</v>
      </c>
      <c r="N28" s="222">
        <v>50</v>
      </c>
      <c r="O28" s="210">
        <f t="shared" si="6"/>
        <v>0.18854406274746408</v>
      </c>
      <c r="P28" s="222">
        <v>50</v>
      </c>
      <c r="Q28" s="210">
        <f t="shared" si="7"/>
        <v>0.19168104274487255</v>
      </c>
      <c r="R28" s="222">
        <v>57</v>
      </c>
      <c r="S28" s="210">
        <f t="shared" si="8"/>
        <v>0.27021901962643402</v>
      </c>
      <c r="T28" s="222">
        <v>103</v>
      </c>
      <c r="U28" s="210">
        <f t="shared" si="9"/>
        <v>0.42979344877947001</v>
      </c>
    </row>
    <row r="29" spans="1:21" ht="20.100000000000001" customHeight="1">
      <c r="A29" s="212" t="s">
        <v>129</v>
      </c>
      <c r="B29" s="209">
        <v>102</v>
      </c>
      <c r="C29" s="210">
        <f t="shared" si="0"/>
        <v>0.41345764085934333</v>
      </c>
      <c r="D29" s="225">
        <v>118</v>
      </c>
      <c r="E29" s="210">
        <f t="shared" si="1"/>
        <v>0.46673522664346179</v>
      </c>
      <c r="F29" s="614">
        <v>107</v>
      </c>
      <c r="G29" s="210">
        <f t="shared" si="2"/>
        <v>0.42610808012424833</v>
      </c>
      <c r="H29" s="614">
        <v>112</v>
      </c>
      <c r="I29" s="210">
        <f t="shared" si="3"/>
        <v>0.45482233502538072</v>
      </c>
      <c r="J29" s="222">
        <v>99</v>
      </c>
      <c r="K29" s="210">
        <f t="shared" si="4"/>
        <v>0.37282518641259321</v>
      </c>
      <c r="L29" s="614">
        <v>110</v>
      </c>
      <c r="M29" s="210">
        <f t="shared" si="5"/>
        <v>0.41178452438887436</v>
      </c>
      <c r="N29" s="222">
        <v>94</v>
      </c>
      <c r="O29" s="210">
        <f t="shared" si="6"/>
        <v>0.35446283796523248</v>
      </c>
      <c r="P29" s="222">
        <v>104</v>
      </c>
      <c r="Q29" s="210">
        <f t="shared" si="7"/>
        <v>0.39869656890933486</v>
      </c>
      <c r="R29" s="222">
        <v>81</v>
      </c>
      <c r="S29" s="210">
        <f t="shared" si="8"/>
        <v>0.38399544894282733</v>
      </c>
      <c r="T29" s="222">
        <v>101</v>
      </c>
      <c r="U29" s="210">
        <f t="shared" si="9"/>
        <v>0.42144794491967452</v>
      </c>
    </row>
    <row r="30" spans="1:21" ht="20.100000000000001" customHeight="1">
      <c r="A30" s="212" t="s">
        <v>357</v>
      </c>
      <c r="B30" s="209">
        <v>107</v>
      </c>
      <c r="C30" s="210">
        <f t="shared" si="0"/>
        <v>0.43372517227401702</v>
      </c>
      <c r="D30" s="225">
        <v>100</v>
      </c>
      <c r="E30" s="210">
        <f t="shared" si="1"/>
        <v>0.39553832766395064</v>
      </c>
      <c r="F30" s="614">
        <v>98</v>
      </c>
      <c r="G30" s="210">
        <f t="shared" si="2"/>
        <v>0.39026721357174143</v>
      </c>
      <c r="H30" s="614">
        <v>100</v>
      </c>
      <c r="I30" s="210">
        <f t="shared" si="3"/>
        <v>0.40609137055837563</v>
      </c>
      <c r="J30" s="222">
        <v>97</v>
      </c>
      <c r="K30" s="210">
        <f t="shared" si="4"/>
        <v>0.36529336446486405</v>
      </c>
      <c r="L30" s="614">
        <v>85</v>
      </c>
      <c r="M30" s="210">
        <f t="shared" si="5"/>
        <v>0.31819713248231196</v>
      </c>
      <c r="N30" s="222">
        <v>106</v>
      </c>
      <c r="O30" s="210">
        <f t="shared" si="6"/>
        <v>0.39971341302462388</v>
      </c>
      <c r="P30" s="222">
        <v>98</v>
      </c>
      <c r="Q30" s="210">
        <f t="shared" si="7"/>
        <v>0.37569484377995016</v>
      </c>
      <c r="R30" s="222">
        <v>66</v>
      </c>
      <c r="S30" s="210">
        <f t="shared" si="8"/>
        <v>0.31288518062008153</v>
      </c>
      <c r="T30" s="222">
        <v>81</v>
      </c>
      <c r="U30" s="210">
        <f t="shared" si="9"/>
        <v>0.33799290632171919</v>
      </c>
    </row>
    <row r="31" spans="1:21" ht="20.100000000000001" customHeight="1">
      <c r="A31" s="212" t="s">
        <v>128</v>
      </c>
      <c r="B31" s="209">
        <v>45</v>
      </c>
      <c r="C31" s="210">
        <f t="shared" si="0"/>
        <v>0.18240778273206323</v>
      </c>
      <c r="D31" s="225">
        <v>37</v>
      </c>
      <c r="E31" s="210">
        <f t="shared" si="1"/>
        <v>0.14634918123566173</v>
      </c>
      <c r="F31" s="614">
        <v>38</v>
      </c>
      <c r="G31" s="210">
        <f t="shared" si="2"/>
        <v>0.15132810322169568</v>
      </c>
      <c r="H31" s="614">
        <v>43</v>
      </c>
      <c r="I31" s="210">
        <f t="shared" si="3"/>
        <v>0.17461928934010151</v>
      </c>
      <c r="J31" s="222">
        <v>60</v>
      </c>
      <c r="K31" s="210">
        <f t="shared" si="4"/>
        <v>0.22595465843187468</v>
      </c>
      <c r="L31" s="614">
        <v>59</v>
      </c>
      <c r="M31" s="210">
        <f t="shared" si="5"/>
        <v>0.22086624489948714</v>
      </c>
      <c r="N31" s="222">
        <v>54</v>
      </c>
      <c r="O31" s="210">
        <f t="shared" si="6"/>
        <v>0.20362758776726123</v>
      </c>
      <c r="P31" s="222">
        <v>64</v>
      </c>
      <c r="Q31" s="210">
        <f t="shared" si="7"/>
        <v>0.24535173471343683</v>
      </c>
      <c r="R31" s="222">
        <v>65</v>
      </c>
      <c r="S31" s="210">
        <f t="shared" si="8"/>
        <v>0.30814449606523181</v>
      </c>
      <c r="T31" s="222">
        <v>58</v>
      </c>
      <c r="U31" s="210">
        <f t="shared" si="9"/>
        <v>0.24201961193407051</v>
      </c>
    </row>
    <row r="32" spans="1:21" ht="20.100000000000001" customHeight="1">
      <c r="A32" s="212" t="s">
        <v>58</v>
      </c>
      <c r="B32" s="209">
        <v>63</v>
      </c>
      <c r="C32" s="210">
        <f t="shared" si="0"/>
        <v>0.25537089582488853</v>
      </c>
      <c r="D32" s="225">
        <v>49</v>
      </c>
      <c r="E32" s="210">
        <f t="shared" si="1"/>
        <v>0.19381378055533582</v>
      </c>
      <c r="F32" s="614">
        <v>53</v>
      </c>
      <c r="G32" s="210">
        <f t="shared" si="2"/>
        <v>0.21106288080920713</v>
      </c>
      <c r="H32" s="614">
        <v>56</v>
      </c>
      <c r="I32" s="210">
        <f t="shared" si="3"/>
        <v>0.22741116751269036</v>
      </c>
      <c r="J32" s="222">
        <v>36</v>
      </c>
      <c r="K32" s="210">
        <f t="shared" si="4"/>
        <v>0.13557279505912481</v>
      </c>
      <c r="L32" s="614">
        <v>43</v>
      </c>
      <c r="M32" s="210">
        <f t="shared" si="5"/>
        <v>0.16097031407928725</v>
      </c>
      <c r="N32" s="222">
        <v>60</v>
      </c>
      <c r="O32" s="210">
        <f t="shared" si="6"/>
        <v>0.2262528752969569</v>
      </c>
      <c r="P32" s="222">
        <v>73</v>
      </c>
      <c r="Q32" s="210">
        <f t="shared" si="7"/>
        <v>0.2798543224075139</v>
      </c>
      <c r="R32" s="222">
        <v>53</v>
      </c>
      <c r="S32" s="210">
        <f t="shared" si="8"/>
        <v>0.25125628140703515</v>
      </c>
      <c r="T32" s="222">
        <v>55</v>
      </c>
      <c r="U32" s="210">
        <f t="shared" si="9"/>
        <v>0.22950135614437725</v>
      </c>
    </row>
    <row r="33" spans="1:21" ht="20.100000000000001" customHeight="1">
      <c r="A33" s="212" t="s">
        <v>133</v>
      </c>
      <c r="B33" s="209">
        <v>3</v>
      </c>
      <c r="C33" s="210">
        <f t="shared" si="0"/>
        <v>1.2160518848804217E-2</v>
      </c>
      <c r="D33" s="225">
        <v>4</v>
      </c>
      <c r="E33" s="210">
        <f t="shared" si="1"/>
        <v>1.5821533106558025E-2</v>
      </c>
      <c r="F33" s="614">
        <v>3</v>
      </c>
      <c r="G33" s="210">
        <f t="shared" si="2"/>
        <v>1.194695551750229E-2</v>
      </c>
      <c r="H33" s="614">
        <v>5</v>
      </c>
      <c r="I33" s="210">
        <f t="shared" si="3"/>
        <v>2.030456852791878E-2</v>
      </c>
      <c r="J33" s="209">
        <v>3</v>
      </c>
      <c r="K33" s="210">
        <f t="shared" si="4"/>
        <v>1.1297732921593733E-2</v>
      </c>
      <c r="L33" s="614">
        <v>3</v>
      </c>
      <c r="M33" s="210">
        <f t="shared" si="5"/>
        <v>1.1230487028787482E-2</v>
      </c>
      <c r="N33" s="209">
        <v>5</v>
      </c>
      <c r="O33" s="210">
        <f t="shared" si="6"/>
        <v>1.885440627474641E-2</v>
      </c>
      <c r="P33" s="209">
        <v>4</v>
      </c>
      <c r="Q33" s="210">
        <f t="shared" si="7"/>
        <v>1.5334483419589802E-2</v>
      </c>
      <c r="R33" s="209">
        <v>13</v>
      </c>
      <c r="S33" s="210">
        <f t="shared" si="8"/>
        <v>6.1628899213046359E-2</v>
      </c>
      <c r="T33" s="209">
        <v>50</v>
      </c>
      <c r="U33" s="210">
        <f t="shared" si="9"/>
        <v>0.20863759649488839</v>
      </c>
    </row>
    <row r="34" spans="1:21" ht="20.100000000000001" customHeight="1">
      <c r="A34" s="212" t="s">
        <v>145</v>
      </c>
      <c r="B34" s="209">
        <v>12</v>
      </c>
      <c r="C34" s="210">
        <f t="shared" si="0"/>
        <v>4.8642075395216866E-2</v>
      </c>
      <c r="D34" s="225">
        <v>27</v>
      </c>
      <c r="E34" s="210">
        <f t="shared" si="1"/>
        <v>0.10679534846926668</v>
      </c>
      <c r="F34" s="614">
        <v>18</v>
      </c>
      <c r="G34" s="210">
        <f t="shared" si="2"/>
        <v>7.1681733105013745E-2</v>
      </c>
      <c r="H34" s="614">
        <v>24</v>
      </c>
      <c r="I34" s="210">
        <f t="shared" si="3"/>
        <v>9.746192893401015E-2</v>
      </c>
      <c r="J34" s="209">
        <v>24</v>
      </c>
      <c r="K34" s="210">
        <f t="shared" si="4"/>
        <v>9.0381863372749865E-2</v>
      </c>
      <c r="L34" s="614">
        <v>19</v>
      </c>
      <c r="M34" s="210">
        <f t="shared" si="5"/>
        <v>7.1126417848987392E-2</v>
      </c>
      <c r="N34" s="209">
        <v>29</v>
      </c>
      <c r="O34" s="210">
        <f t="shared" si="6"/>
        <v>0.10935555639352916</v>
      </c>
      <c r="P34" s="209">
        <v>22</v>
      </c>
      <c r="Q34" s="210">
        <f t="shared" si="7"/>
        <v>8.4339658807743911E-2</v>
      </c>
      <c r="R34" s="209">
        <v>33</v>
      </c>
      <c r="S34" s="210">
        <f t="shared" si="8"/>
        <v>0.15644259031004076</v>
      </c>
      <c r="T34" s="209">
        <v>47</v>
      </c>
      <c r="U34" s="210">
        <f t="shared" si="9"/>
        <v>0.19611934070519507</v>
      </c>
    </row>
    <row r="35" spans="1:21" ht="20.100000000000001" customHeight="1">
      <c r="A35" s="212" t="s">
        <v>356</v>
      </c>
      <c r="B35" s="209">
        <v>63</v>
      </c>
      <c r="C35" s="210">
        <f t="shared" si="0"/>
        <v>0.25537089582488853</v>
      </c>
      <c r="D35" s="225">
        <v>62</v>
      </c>
      <c r="E35" s="210">
        <f t="shared" si="1"/>
        <v>0.24523376315164938</v>
      </c>
      <c r="F35" s="614">
        <v>61</v>
      </c>
      <c r="G35" s="210">
        <f t="shared" si="2"/>
        <v>0.24292142885587992</v>
      </c>
      <c r="H35" s="614">
        <v>48</v>
      </c>
      <c r="I35" s="210">
        <f t="shared" si="3"/>
        <v>0.1949238578680203</v>
      </c>
      <c r="J35" s="209">
        <v>48</v>
      </c>
      <c r="K35" s="210">
        <f t="shared" si="4"/>
        <v>0.18076372674549973</v>
      </c>
      <c r="L35" s="614">
        <v>65</v>
      </c>
      <c r="M35" s="210">
        <f t="shared" si="5"/>
        <v>0.24332721895706211</v>
      </c>
      <c r="N35" s="209">
        <v>64</v>
      </c>
      <c r="O35" s="210">
        <f t="shared" si="6"/>
        <v>0.24133640031675402</v>
      </c>
      <c r="P35" s="209">
        <v>55</v>
      </c>
      <c r="Q35" s="210">
        <f t="shared" si="7"/>
        <v>0.21084914701935978</v>
      </c>
      <c r="R35" s="209">
        <v>42</v>
      </c>
      <c r="S35" s="210">
        <f t="shared" si="8"/>
        <v>0.19910875130368824</v>
      </c>
      <c r="T35" s="209">
        <v>45</v>
      </c>
      <c r="U35" s="210">
        <f t="shared" si="9"/>
        <v>0.18777383684539956</v>
      </c>
    </row>
    <row r="36" spans="1:21" ht="20.100000000000001" customHeight="1">
      <c r="A36" s="216" t="s">
        <v>838</v>
      </c>
      <c r="B36" s="209">
        <v>45</v>
      </c>
      <c r="C36" s="210">
        <f t="shared" si="0"/>
        <v>0.18240778273206323</v>
      </c>
      <c r="D36" s="225">
        <v>51</v>
      </c>
      <c r="E36" s="210">
        <f t="shared" si="1"/>
        <v>0.20172454710861484</v>
      </c>
      <c r="F36" s="614">
        <v>58</v>
      </c>
      <c r="G36" s="210">
        <f t="shared" si="2"/>
        <v>0.23097447333837759</v>
      </c>
      <c r="H36" s="614">
        <v>31</v>
      </c>
      <c r="I36" s="210">
        <f t="shared" si="3"/>
        <v>0.12588832487309645</v>
      </c>
      <c r="J36" s="222">
        <v>32</v>
      </c>
      <c r="K36" s="210">
        <f t="shared" si="4"/>
        <v>0.12050915116366648</v>
      </c>
      <c r="L36" s="614">
        <v>39</v>
      </c>
      <c r="M36" s="210">
        <f t="shared" si="5"/>
        <v>0.14599633137423726</v>
      </c>
      <c r="N36" s="222">
        <v>41</v>
      </c>
      <c r="O36" s="210">
        <f t="shared" si="6"/>
        <v>0.15460613145292054</v>
      </c>
      <c r="P36" s="222">
        <v>48</v>
      </c>
      <c r="Q36" s="210">
        <f t="shared" si="7"/>
        <v>0.18401380103507764</v>
      </c>
      <c r="R36" s="222">
        <v>45</v>
      </c>
      <c r="S36" s="210">
        <f t="shared" si="8"/>
        <v>0.21333080496823742</v>
      </c>
      <c r="T36" s="222">
        <v>43</v>
      </c>
      <c r="U36" s="210">
        <f t="shared" si="9"/>
        <v>0.17942833298560401</v>
      </c>
    </row>
    <row r="37" spans="1:21" ht="20.100000000000001" customHeight="1">
      <c r="A37" s="212" t="s">
        <v>144</v>
      </c>
      <c r="B37" s="209">
        <v>62</v>
      </c>
      <c r="C37" s="210">
        <f t="shared" si="0"/>
        <v>0.25131738954195382</v>
      </c>
      <c r="D37" s="225">
        <v>69</v>
      </c>
      <c r="E37" s="210">
        <f t="shared" si="1"/>
        <v>0.27292144608812596</v>
      </c>
      <c r="F37" s="614">
        <v>33</v>
      </c>
      <c r="G37" s="210">
        <f t="shared" si="2"/>
        <v>0.13141651069252519</v>
      </c>
      <c r="H37" s="614">
        <v>44</v>
      </c>
      <c r="I37" s="210">
        <f t="shared" si="3"/>
        <v>0.17868020304568527</v>
      </c>
      <c r="J37" s="222">
        <v>39</v>
      </c>
      <c r="K37" s="210">
        <f t="shared" si="4"/>
        <v>0.14687052798071853</v>
      </c>
      <c r="L37" s="614">
        <v>39</v>
      </c>
      <c r="M37" s="210">
        <f t="shared" si="5"/>
        <v>0.14599633137423726</v>
      </c>
      <c r="N37" s="222">
        <v>34</v>
      </c>
      <c r="O37" s="210">
        <f t="shared" si="6"/>
        <v>0.12820996266827556</v>
      </c>
      <c r="P37" s="222">
        <v>36</v>
      </c>
      <c r="Q37" s="210">
        <f t="shared" si="7"/>
        <v>0.13801035077630822</v>
      </c>
      <c r="R37" s="222">
        <v>62</v>
      </c>
      <c r="S37" s="210">
        <f t="shared" si="8"/>
        <v>0.29392244240068266</v>
      </c>
      <c r="T37" s="222">
        <v>41</v>
      </c>
      <c r="U37" s="210">
        <f t="shared" si="9"/>
        <v>0.17108282912580847</v>
      </c>
    </row>
    <row r="38" spans="1:21" ht="20.100000000000001" customHeight="1">
      <c r="A38" s="212" t="s">
        <v>157</v>
      </c>
      <c r="B38" s="209">
        <v>56</v>
      </c>
      <c r="C38" s="210">
        <f t="shared" ref="C38:C69" si="10">IFERROR(B38/B$5*100,"-")</f>
        <v>0.22699635184434533</v>
      </c>
      <c r="D38" s="225">
        <v>44</v>
      </c>
      <c r="E38" s="210">
        <f t="shared" ref="E38:E69" si="11">IFERROR(D38/D$5*100,"-")</f>
        <v>0.17403686417213829</v>
      </c>
      <c r="F38" s="614">
        <v>101</v>
      </c>
      <c r="G38" s="210">
        <f t="shared" ref="G38:G69" si="12">IFERROR(F38/F$5*100,"-")</f>
        <v>0.40221416908924379</v>
      </c>
      <c r="H38" s="614">
        <v>53</v>
      </c>
      <c r="I38" s="210">
        <f t="shared" ref="I38:I69" si="13">IFERROR(H38/H$5*100,"-")</f>
        <v>0.21522842639593909</v>
      </c>
      <c r="J38" s="222">
        <v>67</v>
      </c>
      <c r="K38" s="210">
        <f t="shared" ref="K38:K69" si="14">IFERROR(J38/J$5*100,"-")</f>
        <v>0.25231603524892676</v>
      </c>
      <c r="L38" s="614">
        <v>72</v>
      </c>
      <c r="M38" s="210">
        <f t="shared" ref="M38:M69" si="15">IFERROR(L38/L$5*100,"-")</f>
        <v>0.26953168869089955</v>
      </c>
      <c r="N38" s="222">
        <v>37</v>
      </c>
      <c r="O38" s="210">
        <f t="shared" ref="O38:O69" si="16">IFERROR(N38/N$5*100,"-")</f>
        <v>0.13952260643312342</v>
      </c>
      <c r="P38" s="222">
        <v>78</v>
      </c>
      <c r="Q38" s="210">
        <f t="shared" ref="Q38:Q69" si="17">IFERROR(P38/P$5*100,"-")</f>
        <v>0.29902242668200113</v>
      </c>
      <c r="R38" s="222">
        <v>41</v>
      </c>
      <c r="S38" s="210">
        <f t="shared" ref="S38:S69" si="18">IFERROR(R38/R$5*100,"-")</f>
        <v>0.19436806674883852</v>
      </c>
      <c r="T38" s="222">
        <v>40</v>
      </c>
      <c r="U38" s="210">
        <f t="shared" ref="U38:U69" si="19">IFERROR(T38/T$5*100,"-")</f>
        <v>0.16691007719591069</v>
      </c>
    </row>
    <row r="39" spans="1:21" ht="20.100000000000001" customHeight="1">
      <c r="A39" s="212" t="s">
        <v>885</v>
      </c>
      <c r="B39" s="209">
        <v>19</v>
      </c>
      <c r="C39" s="210">
        <f t="shared" si="10"/>
        <v>7.7016619375760029E-2</v>
      </c>
      <c r="D39" s="225">
        <v>16</v>
      </c>
      <c r="E39" s="210">
        <f t="shared" si="11"/>
        <v>6.32861324262321E-2</v>
      </c>
      <c r="F39" s="614">
        <v>16</v>
      </c>
      <c r="G39" s="210">
        <f t="shared" si="12"/>
        <v>6.3717096093345554E-2</v>
      </c>
      <c r="H39" s="614">
        <v>22</v>
      </c>
      <c r="I39" s="210">
        <f t="shared" si="13"/>
        <v>8.9340101522842635E-2</v>
      </c>
      <c r="J39" s="222">
        <v>20</v>
      </c>
      <c r="K39" s="210">
        <f t="shared" si="14"/>
        <v>7.5318219477291559E-2</v>
      </c>
      <c r="L39" s="614">
        <v>18</v>
      </c>
      <c r="M39" s="210">
        <f t="shared" si="15"/>
        <v>6.7382922172724888E-2</v>
      </c>
      <c r="N39" s="222">
        <v>25</v>
      </c>
      <c r="O39" s="210">
        <f t="shared" si="16"/>
        <v>9.4272031373732038E-2</v>
      </c>
      <c r="P39" s="222">
        <v>19</v>
      </c>
      <c r="Q39" s="210">
        <f t="shared" si="17"/>
        <v>7.2838796243051562E-2</v>
      </c>
      <c r="R39" s="222">
        <v>22</v>
      </c>
      <c r="S39" s="210">
        <f t="shared" si="18"/>
        <v>0.10429506020669384</v>
      </c>
      <c r="T39" s="222">
        <v>34</v>
      </c>
      <c r="U39" s="210">
        <f t="shared" si="19"/>
        <v>0.14187356561652409</v>
      </c>
    </row>
    <row r="40" spans="1:21" ht="20.100000000000001" customHeight="1">
      <c r="A40" s="212" t="s">
        <v>358</v>
      </c>
      <c r="B40" s="209">
        <v>101</v>
      </c>
      <c r="C40" s="210">
        <f t="shared" si="10"/>
        <v>0.40940413457640862</v>
      </c>
      <c r="D40" s="225">
        <v>101</v>
      </c>
      <c r="E40" s="210">
        <f t="shared" si="11"/>
        <v>0.39949371094059016</v>
      </c>
      <c r="F40" s="614">
        <v>62</v>
      </c>
      <c r="G40" s="210">
        <f t="shared" si="12"/>
        <v>0.24690374736171397</v>
      </c>
      <c r="H40" s="614">
        <v>50</v>
      </c>
      <c r="I40" s="210">
        <f t="shared" si="13"/>
        <v>0.20304568527918782</v>
      </c>
      <c r="J40" s="222">
        <v>71</v>
      </c>
      <c r="K40" s="210">
        <f t="shared" si="14"/>
        <v>0.26737967914438499</v>
      </c>
      <c r="L40" s="614">
        <v>58</v>
      </c>
      <c r="M40" s="210">
        <f t="shared" si="15"/>
        <v>0.21712274922322466</v>
      </c>
      <c r="N40" s="222">
        <v>63</v>
      </c>
      <c r="O40" s="210">
        <f t="shared" si="16"/>
        <v>0.23756551906180473</v>
      </c>
      <c r="P40" s="222">
        <v>54</v>
      </c>
      <c r="Q40" s="210">
        <f t="shared" si="17"/>
        <v>0.20701552616446234</v>
      </c>
      <c r="R40" s="222">
        <v>29</v>
      </c>
      <c r="S40" s="210">
        <f t="shared" si="18"/>
        <v>0.1374798520906419</v>
      </c>
      <c r="T40" s="222">
        <v>33</v>
      </c>
      <c r="U40" s="210">
        <f t="shared" si="19"/>
        <v>0.13770081368662632</v>
      </c>
    </row>
    <row r="41" spans="1:21" ht="20.100000000000001" customHeight="1">
      <c r="A41" s="212" t="s">
        <v>154</v>
      </c>
      <c r="B41" s="209">
        <v>21</v>
      </c>
      <c r="C41" s="210">
        <f t="shared" si="10"/>
        <v>8.5123631941629502E-2</v>
      </c>
      <c r="D41" s="225">
        <v>21</v>
      </c>
      <c r="E41" s="210">
        <f t="shared" si="11"/>
        <v>8.3063048809429635E-2</v>
      </c>
      <c r="F41" s="614">
        <v>15</v>
      </c>
      <c r="G41" s="210">
        <f t="shared" si="12"/>
        <v>5.9734777587511452E-2</v>
      </c>
      <c r="H41" s="614">
        <v>23</v>
      </c>
      <c r="I41" s="210">
        <f t="shared" si="13"/>
        <v>9.3401015228426393E-2</v>
      </c>
      <c r="J41" s="222">
        <v>11</v>
      </c>
      <c r="K41" s="210">
        <f t="shared" si="14"/>
        <v>4.1425020712510356E-2</v>
      </c>
      <c r="L41" s="614">
        <v>13</v>
      </c>
      <c r="M41" s="210">
        <f t="shared" si="15"/>
        <v>4.8665443791412424E-2</v>
      </c>
      <c r="N41" s="222">
        <v>19</v>
      </c>
      <c r="O41" s="210">
        <f t="shared" si="16"/>
        <v>7.1646743844036354E-2</v>
      </c>
      <c r="P41" s="222">
        <v>24</v>
      </c>
      <c r="Q41" s="210">
        <f t="shared" si="17"/>
        <v>9.200690051753882E-2</v>
      </c>
      <c r="R41" s="222">
        <v>22</v>
      </c>
      <c r="S41" s="210">
        <f t="shared" si="18"/>
        <v>0.10429506020669384</v>
      </c>
      <c r="T41" s="222">
        <v>32</v>
      </c>
      <c r="U41" s="210">
        <f t="shared" si="19"/>
        <v>0.13352806175672857</v>
      </c>
    </row>
    <row r="42" spans="1:21" ht="20.100000000000001" customHeight="1">
      <c r="A42" s="212" t="s">
        <v>167</v>
      </c>
      <c r="B42" s="209">
        <v>39</v>
      </c>
      <c r="C42" s="210">
        <f t="shared" si="10"/>
        <v>0.1580867450344548</v>
      </c>
      <c r="D42" s="225">
        <v>56</v>
      </c>
      <c r="E42" s="210">
        <f t="shared" si="11"/>
        <v>0.22150146349181238</v>
      </c>
      <c r="F42" s="614">
        <v>46</v>
      </c>
      <c r="G42" s="210">
        <f t="shared" si="12"/>
        <v>0.18318665126836844</v>
      </c>
      <c r="H42" s="614">
        <v>56</v>
      </c>
      <c r="I42" s="210">
        <f t="shared" si="13"/>
        <v>0.22741116751269036</v>
      </c>
      <c r="J42" s="222">
        <v>70</v>
      </c>
      <c r="K42" s="210">
        <f t="shared" si="14"/>
        <v>0.26361376817052046</v>
      </c>
      <c r="L42" s="614">
        <v>39</v>
      </c>
      <c r="M42" s="210">
        <f t="shared" si="15"/>
        <v>0.14599633137423726</v>
      </c>
      <c r="N42" s="222">
        <v>33</v>
      </c>
      <c r="O42" s="210">
        <f t="shared" si="16"/>
        <v>0.1244390814133263</v>
      </c>
      <c r="P42" s="222">
        <v>42</v>
      </c>
      <c r="Q42" s="210">
        <f t="shared" si="17"/>
        <v>0.16101207590569294</v>
      </c>
      <c r="R42" s="222">
        <v>30</v>
      </c>
      <c r="S42" s="210">
        <f t="shared" si="18"/>
        <v>0.14222053664549161</v>
      </c>
      <c r="T42" s="222">
        <v>29</v>
      </c>
      <c r="U42" s="210">
        <f t="shared" si="19"/>
        <v>0.12100980596703526</v>
      </c>
    </row>
    <row r="43" spans="1:21" ht="20.100000000000001" customHeight="1">
      <c r="A43" s="212" t="s">
        <v>141</v>
      </c>
      <c r="B43" s="209">
        <v>70</v>
      </c>
      <c r="C43" s="210">
        <f t="shared" si="10"/>
        <v>0.28374543980543171</v>
      </c>
      <c r="D43" s="225">
        <v>25</v>
      </c>
      <c r="E43" s="210">
        <f t="shared" si="11"/>
        <v>9.888458191598766E-2</v>
      </c>
      <c r="F43" s="614">
        <v>59</v>
      </c>
      <c r="G43" s="210">
        <f t="shared" si="12"/>
        <v>0.2349567918442117</v>
      </c>
      <c r="H43" s="614">
        <v>22</v>
      </c>
      <c r="I43" s="210">
        <f t="shared" si="13"/>
        <v>8.9340101522842635E-2</v>
      </c>
      <c r="J43" s="222">
        <v>36</v>
      </c>
      <c r="K43" s="210">
        <f t="shared" si="14"/>
        <v>0.13557279505912481</v>
      </c>
      <c r="L43" s="614">
        <v>42</v>
      </c>
      <c r="M43" s="210">
        <f t="shared" si="15"/>
        <v>0.15722681840302474</v>
      </c>
      <c r="N43" s="222">
        <v>34</v>
      </c>
      <c r="O43" s="210">
        <f t="shared" si="16"/>
        <v>0.12820996266827556</v>
      </c>
      <c r="P43" s="222">
        <v>19</v>
      </c>
      <c r="Q43" s="210">
        <f t="shared" si="17"/>
        <v>7.2838796243051562E-2</v>
      </c>
      <c r="R43" s="222">
        <v>22</v>
      </c>
      <c r="S43" s="210">
        <f t="shared" si="18"/>
        <v>0.10429506020669384</v>
      </c>
      <c r="T43" s="222">
        <v>27</v>
      </c>
      <c r="U43" s="210">
        <f t="shared" si="19"/>
        <v>0.11266430210723971</v>
      </c>
    </row>
    <row r="44" spans="1:21" ht="20.100000000000001" customHeight="1">
      <c r="A44" s="212" t="s">
        <v>156</v>
      </c>
      <c r="B44" s="209">
        <v>31</v>
      </c>
      <c r="C44" s="210">
        <f t="shared" si="10"/>
        <v>0.12565869477097691</v>
      </c>
      <c r="D44" s="225">
        <v>27</v>
      </c>
      <c r="E44" s="210">
        <f t="shared" si="11"/>
        <v>0.10679534846926668</v>
      </c>
      <c r="F44" s="614">
        <v>21</v>
      </c>
      <c r="G44" s="210">
        <f t="shared" si="12"/>
        <v>8.3628688622516031E-2</v>
      </c>
      <c r="H44" s="614">
        <v>19</v>
      </c>
      <c r="I44" s="210">
        <f t="shared" si="13"/>
        <v>7.7157360406091377E-2</v>
      </c>
      <c r="J44" s="222">
        <v>20</v>
      </c>
      <c r="K44" s="210">
        <f t="shared" si="14"/>
        <v>7.5318219477291559E-2</v>
      </c>
      <c r="L44" s="614">
        <v>21</v>
      </c>
      <c r="M44" s="210">
        <f t="shared" si="15"/>
        <v>7.8613409201512371E-2</v>
      </c>
      <c r="N44" s="222">
        <v>39</v>
      </c>
      <c r="O44" s="210">
        <f t="shared" si="16"/>
        <v>0.14706436894302199</v>
      </c>
      <c r="P44" s="222">
        <v>35</v>
      </c>
      <c r="Q44" s="210">
        <f t="shared" si="17"/>
        <v>0.13417672992141078</v>
      </c>
      <c r="R44" s="222">
        <v>27</v>
      </c>
      <c r="S44" s="210">
        <f t="shared" si="18"/>
        <v>0.12799848298094246</v>
      </c>
      <c r="T44" s="222">
        <v>27</v>
      </c>
      <c r="U44" s="210">
        <f t="shared" si="19"/>
        <v>0.11266430210723971</v>
      </c>
    </row>
    <row r="45" spans="1:21" ht="20.100000000000001" customHeight="1">
      <c r="A45" s="212" t="s">
        <v>163</v>
      </c>
      <c r="B45" s="209">
        <v>109</v>
      </c>
      <c r="C45" s="210">
        <f t="shared" si="10"/>
        <v>0.44183218483988651</v>
      </c>
      <c r="D45" s="225">
        <v>41</v>
      </c>
      <c r="E45" s="210">
        <f t="shared" si="11"/>
        <v>0.16217071434221975</v>
      </c>
      <c r="F45" s="614">
        <v>56</v>
      </c>
      <c r="G45" s="210">
        <f t="shared" si="12"/>
        <v>0.22300983632670943</v>
      </c>
      <c r="H45" s="614">
        <v>56</v>
      </c>
      <c r="I45" s="210">
        <f t="shared" si="13"/>
        <v>0.22741116751269036</v>
      </c>
      <c r="J45" s="222">
        <v>33</v>
      </c>
      <c r="K45" s="210">
        <f t="shared" si="14"/>
        <v>0.12427506213753108</v>
      </c>
      <c r="L45" s="614">
        <v>61</v>
      </c>
      <c r="M45" s="210">
        <f t="shared" si="15"/>
        <v>0.22835323625201212</v>
      </c>
      <c r="N45" s="222">
        <v>38</v>
      </c>
      <c r="O45" s="210">
        <f t="shared" si="16"/>
        <v>0.14329348768807271</v>
      </c>
      <c r="P45" s="222">
        <v>31</v>
      </c>
      <c r="Q45" s="210">
        <f t="shared" si="17"/>
        <v>0.11884224650182097</v>
      </c>
      <c r="R45" s="222">
        <v>17</v>
      </c>
      <c r="S45" s="210">
        <f t="shared" si="18"/>
        <v>8.059163743244524E-2</v>
      </c>
      <c r="T45" s="222">
        <v>27</v>
      </c>
      <c r="U45" s="210">
        <f t="shared" si="19"/>
        <v>0.11266430210723971</v>
      </c>
    </row>
    <row r="46" spans="1:21" ht="20.100000000000001" customHeight="1">
      <c r="A46" s="216" t="s">
        <v>152</v>
      </c>
      <c r="B46" s="209">
        <v>55</v>
      </c>
      <c r="C46" s="210">
        <f t="shared" si="10"/>
        <v>0.22294284556141061</v>
      </c>
      <c r="D46" s="225">
        <v>47</v>
      </c>
      <c r="E46" s="210">
        <f t="shared" si="11"/>
        <v>0.1859030140020568</v>
      </c>
      <c r="F46" s="614">
        <v>35</v>
      </c>
      <c r="G46" s="210">
        <f t="shared" si="12"/>
        <v>0.13938114770419338</v>
      </c>
      <c r="H46" s="614">
        <v>16</v>
      </c>
      <c r="I46" s="210">
        <f t="shared" si="13"/>
        <v>6.4974619289340105E-2</v>
      </c>
      <c r="J46" s="222">
        <v>31</v>
      </c>
      <c r="K46" s="210">
        <f t="shared" si="14"/>
        <v>0.11674324018980191</v>
      </c>
      <c r="L46" s="614">
        <v>31</v>
      </c>
      <c r="M46" s="210">
        <f t="shared" si="15"/>
        <v>0.11604836596413731</v>
      </c>
      <c r="N46" s="222">
        <v>42</v>
      </c>
      <c r="O46" s="210">
        <f t="shared" si="16"/>
        <v>0.15837701270786983</v>
      </c>
      <c r="P46" s="222">
        <v>30</v>
      </c>
      <c r="Q46" s="210">
        <f t="shared" si="17"/>
        <v>0.11500862564692352</v>
      </c>
      <c r="R46" s="222">
        <v>23</v>
      </c>
      <c r="S46" s="210">
        <f t="shared" si="18"/>
        <v>0.10903574476154357</v>
      </c>
      <c r="T46" s="222">
        <v>26</v>
      </c>
      <c r="U46" s="210">
        <f t="shared" si="19"/>
        <v>0.10849155017734195</v>
      </c>
    </row>
    <row r="47" spans="1:21" ht="20.100000000000001" customHeight="1">
      <c r="A47" s="212" t="s">
        <v>184</v>
      </c>
      <c r="B47" s="209">
        <v>108</v>
      </c>
      <c r="C47" s="210">
        <f t="shared" si="10"/>
        <v>0.43777867855695174</v>
      </c>
      <c r="D47" s="225">
        <v>91</v>
      </c>
      <c r="E47" s="210">
        <f t="shared" si="11"/>
        <v>0.35993987817419509</v>
      </c>
      <c r="F47" s="614">
        <v>82</v>
      </c>
      <c r="G47" s="210">
        <f t="shared" si="12"/>
        <v>0.32655011747839591</v>
      </c>
      <c r="H47" s="614">
        <v>49</v>
      </c>
      <c r="I47" s="210">
        <f t="shared" si="13"/>
        <v>0.19898477157360406</v>
      </c>
      <c r="J47" s="209">
        <v>56</v>
      </c>
      <c r="K47" s="210">
        <f t="shared" si="14"/>
        <v>0.21089101453641637</v>
      </c>
      <c r="L47" s="614">
        <v>53</v>
      </c>
      <c r="M47" s="210">
        <f t="shared" si="15"/>
        <v>0.19840527084191215</v>
      </c>
      <c r="N47" s="209">
        <v>25</v>
      </c>
      <c r="O47" s="210">
        <f t="shared" si="16"/>
        <v>9.4272031373732038E-2</v>
      </c>
      <c r="P47" s="209">
        <v>22</v>
      </c>
      <c r="Q47" s="210">
        <f t="shared" si="17"/>
        <v>8.4339658807743911E-2</v>
      </c>
      <c r="R47" s="209">
        <v>21</v>
      </c>
      <c r="S47" s="210">
        <f t="shared" si="18"/>
        <v>9.9554375651844121E-2</v>
      </c>
      <c r="T47" s="209">
        <v>23</v>
      </c>
      <c r="U47" s="210">
        <f t="shared" si="19"/>
        <v>9.597329438764865E-2</v>
      </c>
    </row>
    <row r="48" spans="1:21" ht="20.100000000000001" customHeight="1">
      <c r="A48" s="212" t="s">
        <v>136</v>
      </c>
      <c r="B48" s="209">
        <v>12</v>
      </c>
      <c r="C48" s="210">
        <f t="shared" si="10"/>
        <v>4.8642075395216866E-2</v>
      </c>
      <c r="D48" s="225">
        <v>11</v>
      </c>
      <c r="E48" s="210">
        <f t="shared" si="11"/>
        <v>4.3509216043034572E-2</v>
      </c>
      <c r="F48" s="614">
        <v>9</v>
      </c>
      <c r="G48" s="210">
        <f t="shared" si="12"/>
        <v>3.5840866552506873E-2</v>
      </c>
      <c r="H48" s="614">
        <v>12</v>
      </c>
      <c r="I48" s="210">
        <f t="shared" si="13"/>
        <v>4.8730964467005075E-2</v>
      </c>
      <c r="J48" s="222">
        <v>10</v>
      </c>
      <c r="K48" s="210">
        <f t="shared" si="14"/>
        <v>3.765910973864578E-2</v>
      </c>
      <c r="L48" s="614">
        <v>13</v>
      </c>
      <c r="M48" s="210">
        <f t="shared" si="15"/>
        <v>4.8665443791412424E-2</v>
      </c>
      <c r="N48" s="222">
        <v>14</v>
      </c>
      <c r="O48" s="210">
        <f t="shared" si="16"/>
        <v>5.2792337569289943E-2</v>
      </c>
      <c r="P48" s="222">
        <v>19</v>
      </c>
      <c r="Q48" s="210">
        <f t="shared" si="17"/>
        <v>7.2838796243051562E-2</v>
      </c>
      <c r="R48" s="222">
        <v>18</v>
      </c>
      <c r="S48" s="210">
        <f t="shared" si="18"/>
        <v>8.5332321987294957E-2</v>
      </c>
      <c r="T48" s="222">
        <v>22</v>
      </c>
      <c r="U48" s="210">
        <f t="shared" si="19"/>
        <v>9.1800542457750878E-2</v>
      </c>
    </row>
    <row r="49" spans="1:21" ht="20.100000000000001" customHeight="1">
      <c r="A49" s="212" t="s">
        <v>82</v>
      </c>
      <c r="B49" s="209">
        <v>2</v>
      </c>
      <c r="C49" s="210">
        <f t="shared" si="10"/>
        <v>8.1070125658694783E-3</v>
      </c>
      <c r="D49" s="225">
        <v>7</v>
      </c>
      <c r="E49" s="210">
        <f t="shared" si="11"/>
        <v>2.7687682936476547E-2</v>
      </c>
      <c r="F49" s="614">
        <v>13</v>
      </c>
      <c r="G49" s="210">
        <f t="shared" si="12"/>
        <v>5.1770140575843254E-2</v>
      </c>
      <c r="H49" s="614">
        <v>8</v>
      </c>
      <c r="I49" s="210">
        <f t="shared" si="13"/>
        <v>3.2487309644670052E-2</v>
      </c>
      <c r="J49" s="209">
        <v>10</v>
      </c>
      <c r="K49" s="210">
        <f t="shared" si="14"/>
        <v>3.765910973864578E-2</v>
      </c>
      <c r="L49" s="614">
        <v>13</v>
      </c>
      <c r="M49" s="210">
        <f t="shared" si="15"/>
        <v>4.8665443791412424E-2</v>
      </c>
      <c r="N49" s="209">
        <v>15</v>
      </c>
      <c r="O49" s="210">
        <f t="shared" si="16"/>
        <v>5.6563218824239224E-2</v>
      </c>
      <c r="P49" s="209">
        <v>12</v>
      </c>
      <c r="Q49" s="210">
        <f t="shared" si="17"/>
        <v>4.600345025876941E-2</v>
      </c>
      <c r="R49" s="209">
        <v>19</v>
      </c>
      <c r="S49" s="210">
        <f t="shared" si="18"/>
        <v>9.0073006542144687E-2</v>
      </c>
      <c r="T49" s="209">
        <v>22</v>
      </c>
      <c r="U49" s="210">
        <f t="shared" si="19"/>
        <v>9.1800542457750878E-2</v>
      </c>
    </row>
    <row r="50" spans="1:21" ht="20.100000000000001" customHeight="1">
      <c r="A50" s="212" t="s">
        <v>146</v>
      </c>
      <c r="B50" s="209">
        <v>35</v>
      </c>
      <c r="C50" s="210">
        <f t="shared" si="10"/>
        <v>0.14187271990271585</v>
      </c>
      <c r="D50" s="225">
        <v>68</v>
      </c>
      <c r="E50" s="210">
        <f t="shared" si="11"/>
        <v>0.26896606281148644</v>
      </c>
      <c r="F50" s="614">
        <v>63</v>
      </c>
      <c r="G50" s="210">
        <f t="shared" si="12"/>
        <v>0.25088606586754808</v>
      </c>
      <c r="H50" s="614">
        <v>51</v>
      </c>
      <c r="I50" s="210">
        <f t="shared" si="13"/>
        <v>0.2071065989847716</v>
      </c>
      <c r="J50" s="209">
        <v>70</v>
      </c>
      <c r="K50" s="210">
        <f t="shared" si="14"/>
        <v>0.26361376817052046</v>
      </c>
      <c r="L50" s="614">
        <v>95</v>
      </c>
      <c r="M50" s="210">
        <f t="shared" si="15"/>
        <v>0.35563208924493689</v>
      </c>
      <c r="N50" s="209">
        <v>45</v>
      </c>
      <c r="O50" s="210">
        <f t="shared" si="16"/>
        <v>0.16968965647271766</v>
      </c>
      <c r="P50" s="209">
        <v>46</v>
      </c>
      <c r="Q50" s="210">
        <f t="shared" si="17"/>
        <v>0.17634655932528273</v>
      </c>
      <c r="R50" s="209">
        <v>40</v>
      </c>
      <c r="S50" s="210">
        <f t="shared" si="18"/>
        <v>0.18962738219398881</v>
      </c>
      <c r="T50" s="209">
        <v>22</v>
      </c>
      <c r="U50" s="210">
        <f t="shared" si="19"/>
        <v>9.1800542457750878E-2</v>
      </c>
    </row>
    <row r="51" spans="1:21" ht="20.100000000000001" customHeight="1">
      <c r="A51" s="212" t="s">
        <v>60</v>
      </c>
      <c r="B51" s="209">
        <v>83</v>
      </c>
      <c r="C51" s="210">
        <f t="shared" si="10"/>
        <v>0.33644102148358329</v>
      </c>
      <c r="D51" s="225">
        <v>44</v>
      </c>
      <c r="E51" s="210">
        <f t="shared" si="11"/>
        <v>0.17403686417213829</v>
      </c>
      <c r="F51" s="614">
        <v>65</v>
      </c>
      <c r="G51" s="210">
        <f t="shared" si="12"/>
        <v>0.2588507028792163</v>
      </c>
      <c r="H51" s="614">
        <v>22</v>
      </c>
      <c r="I51" s="210">
        <f t="shared" si="13"/>
        <v>8.9340101522842635E-2</v>
      </c>
      <c r="J51" s="222">
        <v>14</v>
      </c>
      <c r="K51" s="210">
        <f t="shared" si="14"/>
        <v>5.2722753634104093E-2</v>
      </c>
      <c r="L51" s="614">
        <v>32</v>
      </c>
      <c r="M51" s="210">
        <f t="shared" si="15"/>
        <v>0.1197918616403998</v>
      </c>
      <c r="N51" s="222">
        <v>19</v>
      </c>
      <c r="O51" s="210">
        <f t="shared" si="16"/>
        <v>7.1646743844036354E-2</v>
      </c>
      <c r="P51" s="222">
        <v>22</v>
      </c>
      <c r="Q51" s="210">
        <f t="shared" si="17"/>
        <v>8.4339658807743911E-2</v>
      </c>
      <c r="R51" s="222">
        <v>38</v>
      </c>
      <c r="S51" s="210">
        <f t="shared" si="18"/>
        <v>0.18014601308428937</v>
      </c>
      <c r="T51" s="222">
        <v>21</v>
      </c>
      <c r="U51" s="210">
        <f t="shared" si="19"/>
        <v>8.7627790527853119E-2</v>
      </c>
    </row>
    <row r="52" spans="1:21" ht="20.100000000000001" customHeight="1">
      <c r="A52" s="212" t="s">
        <v>59</v>
      </c>
      <c r="B52" s="209">
        <v>22</v>
      </c>
      <c r="C52" s="210">
        <f t="shared" si="10"/>
        <v>8.9177138224564245E-2</v>
      </c>
      <c r="D52" s="225">
        <v>14</v>
      </c>
      <c r="E52" s="210">
        <f t="shared" si="11"/>
        <v>5.5375365872953095E-2</v>
      </c>
      <c r="F52" s="614">
        <v>16</v>
      </c>
      <c r="G52" s="210">
        <f t="shared" si="12"/>
        <v>6.3717096093345554E-2</v>
      </c>
      <c r="H52" s="614">
        <v>14</v>
      </c>
      <c r="I52" s="210">
        <f t="shared" si="13"/>
        <v>5.685279187817259E-2</v>
      </c>
      <c r="J52" s="209">
        <v>16</v>
      </c>
      <c r="K52" s="210">
        <f t="shared" si="14"/>
        <v>6.0254575581833239E-2</v>
      </c>
      <c r="L52" s="614">
        <v>21</v>
      </c>
      <c r="M52" s="210">
        <f t="shared" si="15"/>
        <v>7.8613409201512371E-2</v>
      </c>
      <c r="N52" s="209">
        <v>19</v>
      </c>
      <c r="O52" s="210">
        <f t="shared" si="16"/>
        <v>7.1646743844036354E-2</v>
      </c>
      <c r="P52" s="209">
        <v>18</v>
      </c>
      <c r="Q52" s="210">
        <f t="shared" si="17"/>
        <v>6.9005175388154108E-2</v>
      </c>
      <c r="R52" s="209">
        <v>15</v>
      </c>
      <c r="S52" s="210">
        <f t="shared" si="18"/>
        <v>7.1110268322745807E-2</v>
      </c>
      <c r="T52" s="209">
        <v>19</v>
      </c>
      <c r="U52" s="210">
        <f t="shared" si="19"/>
        <v>7.9282286668057589E-2</v>
      </c>
    </row>
    <row r="53" spans="1:21" ht="20.100000000000001" customHeight="1">
      <c r="A53" s="212" t="s">
        <v>79</v>
      </c>
      <c r="B53" s="209">
        <v>29</v>
      </c>
      <c r="C53" s="210">
        <f t="shared" si="10"/>
        <v>0.11755168220510742</v>
      </c>
      <c r="D53" s="225">
        <v>19</v>
      </c>
      <c r="E53" s="210">
        <f t="shared" si="11"/>
        <v>7.5152282256150629E-2</v>
      </c>
      <c r="F53" s="614">
        <v>21</v>
      </c>
      <c r="G53" s="210">
        <f t="shared" si="12"/>
        <v>8.3628688622516031E-2</v>
      </c>
      <c r="H53" s="614">
        <v>6</v>
      </c>
      <c r="I53" s="210">
        <f t="shared" si="13"/>
        <v>2.4365482233502538E-2</v>
      </c>
      <c r="J53" s="209">
        <v>10</v>
      </c>
      <c r="K53" s="210">
        <f t="shared" si="14"/>
        <v>3.765910973864578E-2</v>
      </c>
      <c r="L53" s="614">
        <v>8</v>
      </c>
      <c r="M53" s="210">
        <f t="shared" si="15"/>
        <v>2.9947965410099951E-2</v>
      </c>
      <c r="N53" s="209">
        <v>9</v>
      </c>
      <c r="O53" s="210">
        <f t="shared" si="16"/>
        <v>3.3937931294543533E-2</v>
      </c>
      <c r="P53" s="209">
        <v>11</v>
      </c>
      <c r="Q53" s="210">
        <f t="shared" si="17"/>
        <v>4.2169829403871956E-2</v>
      </c>
      <c r="R53" s="209">
        <v>9</v>
      </c>
      <c r="S53" s="210">
        <f t="shared" si="18"/>
        <v>4.2666160993647478E-2</v>
      </c>
      <c r="T53" s="209">
        <v>18</v>
      </c>
      <c r="U53" s="210">
        <f t="shared" si="19"/>
        <v>7.5109534738159817E-2</v>
      </c>
    </row>
    <row r="54" spans="1:21" ht="20.100000000000001" customHeight="1">
      <c r="A54" s="212" t="s">
        <v>841</v>
      </c>
      <c r="B54" s="209">
        <v>81</v>
      </c>
      <c r="C54" s="210">
        <f t="shared" si="10"/>
        <v>0.32833400891771386</v>
      </c>
      <c r="D54" s="225">
        <v>62</v>
      </c>
      <c r="E54" s="210">
        <f t="shared" si="11"/>
        <v>0.24523376315164938</v>
      </c>
      <c r="F54" s="614">
        <v>69</v>
      </c>
      <c r="G54" s="210">
        <f t="shared" si="12"/>
        <v>0.27477997690255268</v>
      </c>
      <c r="H54" s="614">
        <v>41</v>
      </c>
      <c r="I54" s="210">
        <f t="shared" si="13"/>
        <v>0.16649746192893403</v>
      </c>
      <c r="J54" s="209">
        <v>43</v>
      </c>
      <c r="K54" s="210">
        <f t="shared" si="14"/>
        <v>0.16193417187617684</v>
      </c>
      <c r="L54" s="614">
        <v>33</v>
      </c>
      <c r="M54" s="210">
        <f t="shared" si="15"/>
        <v>0.12353535731666229</v>
      </c>
      <c r="N54" s="209">
        <v>21</v>
      </c>
      <c r="O54" s="210">
        <f t="shared" si="16"/>
        <v>7.9188506353934915E-2</v>
      </c>
      <c r="P54" s="209">
        <v>18</v>
      </c>
      <c r="Q54" s="210">
        <f t="shared" si="17"/>
        <v>6.9005175388154108E-2</v>
      </c>
      <c r="R54" s="209">
        <v>17</v>
      </c>
      <c r="S54" s="210">
        <f t="shared" si="18"/>
        <v>8.059163743244524E-2</v>
      </c>
      <c r="T54" s="209">
        <v>14</v>
      </c>
      <c r="U54" s="210">
        <f t="shared" si="19"/>
        <v>5.8418527018568749E-2</v>
      </c>
    </row>
    <row r="55" spans="1:21" ht="20.100000000000001" customHeight="1">
      <c r="A55" s="212" t="s">
        <v>842</v>
      </c>
      <c r="B55" s="209">
        <v>27</v>
      </c>
      <c r="C55" s="210">
        <f t="shared" si="10"/>
        <v>0.10944466963923793</v>
      </c>
      <c r="D55" s="225">
        <v>18</v>
      </c>
      <c r="E55" s="210">
        <f t="shared" si="11"/>
        <v>7.1196898979511106E-2</v>
      </c>
      <c r="F55" s="614">
        <v>17</v>
      </c>
      <c r="G55" s="210">
        <f t="shared" si="12"/>
        <v>6.769941459917965E-2</v>
      </c>
      <c r="H55" s="614">
        <v>20</v>
      </c>
      <c r="I55" s="210">
        <f t="shared" si="13"/>
        <v>8.1218274111675121E-2</v>
      </c>
      <c r="J55" s="209">
        <v>10</v>
      </c>
      <c r="K55" s="210">
        <f t="shared" si="14"/>
        <v>3.765910973864578E-2</v>
      </c>
      <c r="L55" s="614">
        <v>17</v>
      </c>
      <c r="M55" s="210">
        <f t="shared" si="15"/>
        <v>6.3639426496462398E-2</v>
      </c>
      <c r="N55" s="209">
        <v>6</v>
      </c>
      <c r="O55" s="210">
        <f t="shared" si="16"/>
        <v>2.2625287529695691E-2</v>
      </c>
      <c r="P55" s="209">
        <v>15</v>
      </c>
      <c r="Q55" s="210">
        <f t="shared" si="17"/>
        <v>5.7504312823461759E-2</v>
      </c>
      <c r="R55" s="209">
        <v>15</v>
      </c>
      <c r="S55" s="210">
        <f t="shared" si="18"/>
        <v>7.1110268322745807E-2</v>
      </c>
      <c r="T55" s="209">
        <v>14</v>
      </c>
      <c r="U55" s="210">
        <f t="shared" si="19"/>
        <v>5.8418527018568749E-2</v>
      </c>
    </row>
    <row r="56" spans="1:21" ht="20.100000000000001" customHeight="1">
      <c r="A56" s="212" t="s">
        <v>180</v>
      </c>
      <c r="B56" s="209">
        <v>1</v>
      </c>
      <c r="C56" s="210">
        <f t="shared" si="10"/>
        <v>4.0535062829347391E-3</v>
      </c>
      <c r="D56" s="225">
        <v>0</v>
      </c>
      <c r="E56" s="210">
        <f t="shared" si="11"/>
        <v>0</v>
      </c>
      <c r="F56" s="614">
        <v>1</v>
      </c>
      <c r="G56" s="210">
        <f t="shared" si="12"/>
        <v>3.9823185058340971E-3</v>
      </c>
      <c r="H56" s="614">
        <v>1</v>
      </c>
      <c r="I56" s="210">
        <f t="shared" si="13"/>
        <v>4.0609137055837565E-3</v>
      </c>
      <c r="J56" s="222">
        <v>2</v>
      </c>
      <c r="K56" s="210">
        <f t="shared" si="14"/>
        <v>7.5318219477291549E-3</v>
      </c>
      <c r="L56" s="614">
        <v>3</v>
      </c>
      <c r="M56" s="210">
        <f t="shared" si="15"/>
        <v>1.1230487028787482E-2</v>
      </c>
      <c r="N56" s="222">
        <v>4</v>
      </c>
      <c r="O56" s="210">
        <f t="shared" si="16"/>
        <v>1.5083525019797126E-2</v>
      </c>
      <c r="P56" s="222">
        <v>4</v>
      </c>
      <c r="Q56" s="210">
        <f t="shared" si="17"/>
        <v>1.5334483419589802E-2</v>
      </c>
      <c r="R56" s="222">
        <v>5</v>
      </c>
      <c r="S56" s="210">
        <f t="shared" si="18"/>
        <v>2.3703422774248601E-2</v>
      </c>
      <c r="T56" s="222">
        <v>12</v>
      </c>
      <c r="U56" s="210">
        <f t="shared" si="19"/>
        <v>5.0073023158773211E-2</v>
      </c>
    </row>
    <row r="57" spans="1:21" ht="20.100000000000001" customHeight="1">
      <c r="A57" s="212" t="s">
        <v>140</v>
      </c>
      <c r="B57" s="209">
        <v>3</v>
      </c>
      <c r="C57" s="210">
        <f t="shared" si="10"/>
        <v>1.2160518848804217E-2</v>
      </c>
      <c r="D57" s="225">
        <v>5</v>
      </c>
      <c r="E57" s="210">
        <f t="shared" si="11"/>
        <v>1.9776916383197531E-2</v>
      </c>
      <c r="F57" s="614">
        <v>5</v>
      </c>
      <c r="G57" s="210">
        <f t="shared" si="12"/>
        <v>1.9911592529170484E-2</v>
      </c>
      <c r="H57" s="614">
        <v>46</v>
      </c>
      <c r="I57" s="210">
        <f t="shared" si="13"/>
        <v>0.18680203045685279</v>
      </c>
      <c r="J57" s="222">
        <v>58</v>
      </c>
      <c r="K57" s="210">
        <f t="shared" si="14"/>
        <v>0.21842283648414551</v>
      </c>
      <c r="L57" s="614">
        <v>63</v>
      </c>
      <c r="M57" s="210">
        <f t="shared" si="15"/>
        <v>0.23584022760453713</v>
      </c>
      <c r="N57" s="222">
        <v>75</v>
      </c>
      <c r="O57" s="210">
        <f t="shared" si="16"/>
        <v>0.28281609412119613</v>
      </c>
      <c r="P57" s="222">
        <v>18</v>
      </c>
      <c r="Q57" s="210">
        <f t="shared" si="17"/>
        <v>6.9005175388154108E-2</v>
      </c>
      <c r="R57" s="222">
        <v>16</v>
      </c>
      <c r="S57" s="210">
        <f t="shared" si="18"/>
        <v>7.5850952877595523E-2</v>
      </c>
      <c r="T57" s="222">
        <v>12</v>
      </c>
      <c r="U57" s="210">
        <f t="shared" si="19"/>
        <v>5.0073023158773211E-2</v>
      </c>
    </row>
    <row r="58" spans="1:21" ht="20.100000000000001" customHeight="1">
      <c r="A58" s="212" t="s">
        <v>582</v>
      </c>
      <c r="B58" s="209">
        <v>21</v>
      </c>
      <c r="C58" s="210">
        <f t="shared" si="10"/>
        <v>8.5123631941629502E-2</v>
      </c>
      <c r="D58" s="225">
        <v>25</v>
      </c>
      <c r="E58" s="210">
        <f t="shared" si="11"/>
        <v>9.888458191598766E-2</v>
      </c>
      <c r="F58" s="614">
        <v>18</v>
      </c>
      <c r="G58" s="210">
        <f t="shared" si="12"/>
        <v>7.1681733105013745E-2</v>
      </c>
      <c r="H58" s="614">
        <v>17</v>
      </c>
      <c r="I58" s="210">
        <f t="shared" si="13"/>
        <v>6.9035532994923848E-2</v>
      </c>
      <c r="J58" s="209">
        <v>11</v>
      </c>
      <c r="K58" s="210">
        <f t="shared" si="14"/>
        <v>4.1425020712510356E-2</v>
      </c>
      <c r="L58" s="614">
        <v>9</v>
      </c>
      <c r="M58" s="210">
        <f t="shared" si="15"/>
        <v>3.3691461086362444E-2</v>
      </c>
      <c r="N58" s="209">
        <v>6</v>
      </c>
      <c r="O58" s="210">
        <f t="shared" si="16"/>
        <v>2.2625287529695691E-2</v>
      </c>
      <c r="P58" s="209">
        <v>9</v>
      </c>
      <c r="Q58" s="210">
        <f t="shared" si="17"/>
        <v>3.4502587694077054E-2</v>
      </c>
      <c r="R58" s="209">
        <v>12</v>
      </c>
      <c r="S58" s="210">
        <f t="shared" si="18"/>
        <v>5.6888214658196642E-2</v>
      </c>
      <c r="T58" s="209">
        <v>12</v>
      </c>
      <c r="U58" s="210">
        <f t="shared" si="19"/>
        <v>5.0073023158773211E-2</v>
      </c>
    </row>
    <row r="59" spans="1:21" ht="20.100000000000001" customHeight="1">
      <c r="A59" s="212" t="s">
        <v>165</v>
      </c>
      <c r="B59" s="209">
        <v>34</v>
      </c>
      <c r="C59" s="210">
        <f t="shared" si="10"/>
        <v>0.13781921361978111</v>
      </c>
      <c r="D59" s="225">
        <v>6</v>
      </c>
      <c r="E59" s="210">
        <f t="shared" si="11"/>
        <v>2.3732299659837038E-2</v>
      </c>
      <c r="F59" s="614">
        <v>214</v>
      </c>
      <c r="G59" s="210">
        <f t="shared" si="12"/>
        <v>0.85221616024849667</v>
      </c>
      <c r="H59" s="614">
        <v>62</v>
      </c>
      <c r="I59" s="210">
        <f t="shared" si="13"/>
        <v>0.2517766497461929</v>
      </c>
      <c r="J59" s="222">
        <v>50</v>
      </c>
      <c r="K59" s="210">
        <f t="shared" si="14"/>
        <v>0.1882955486932289</v>
      </c>
      <c r="L59" s="614">
        <v>10</v>
      </c>
      <c r="M59" s="210">
        <f t="shared" si="15"/>
        <v>3.7434956762624941E-2</v>
      </c>
      <c r="N59" s="222">
        <v>169</v>
      </c>
      <c r="O59" s="210">
        <f t="shared" si="16"/>
        <v>0.63727893208642861</v>
      </c>
      <c r="P59" s="222">
        <v>66</v>
      </c>
      <c r="Q59" s="210">
        <f t="shared" si="17"/>
        <v>0.25301897642323173</v>
      </c>
      <c r="R59" s="222">
        <v>22</v>
      </c>
      <c r="S59" s="210">
        <f t="shared" si="18"/>
        <v>0.10429506020669384</v>
      </c>
      <c r="T59" s="222">
        <v>9</v>
      </c>
      <c r="U59" s="210">
        <f t="shared" si="19"/>
        <v>3.7554767369079908E-2</v>
      </c>
    </row>
    <row r="60" spans="1:21" ht="20.100000000000001" customHeight="1">
      <c r="A60" s="230" t="s">
        <v>160</v>
      </c>
      <c r="B60" s="209">
        <v>12</v>
      </c>
      <c r="C60" s="210">
        <f t="shared" si="10"/>
        <v>4.8642075395216866E-2</v>
      </c>
      <c r="D60" s="225">
        <v>15</v>
      </c>
      <c r="E60" s="210">
        <f t="shared" si="11"/>
        <v>5.933074914959259E-2</v>
      </c>
      <c r="F60" s="614">
        <v>18</v>
      </c>
      <c r="G60" s="210">
        <f t="shared" si="12"/>
        <v>7.1681733105013745E-2</v>
      </c>
      <c r="H60" s="614">
        <v>19</v>
      </c>
      <c r="I60" s="210">
        <f t="shared" si="13"/>
        <v>7.7157360406091377E-2</v>
      </c>
      <c r="J60" s="209">
        <v>12</v>
      </c>
      <c r="K60" s="210">
        <f t="shared" si="14"/>
        <v>4.5190931686374933E-2</v>
      </c>
      <c r="L60" s="614">
        <v>19</v>
      </c>
      <c r="M60" s="210">
        <f t="shared" si="15"/>
        <v>7.1126417848987392E-2</v>
      </c>
      <c r="N60" s="209">
        <v>31</v>
      </c>
      <c r="O60" s="210">
        <f t="shared" si="16"/>
        <v>0.11689731890342774</v>
      </c>
      <c r="P60" s="209">
        <v>23</v>
      </c>
      <c r="Q60" s="210">
        <f t="shared" si="17"/>
        <v>8.8173279662641366E-2</v>
      </c>
      <c r="R60" s="209">
        <v>8</v>
      </c>
      <c r="S60" s="210">
        <f t="shared" si="18"/>
        <v>3.7925476438797762E-2</v>
      </c>
      <c r="T60" s="209">
        <v>8</v>
      </c>
      <c r="U60" s="210">
        <f t="shared" si="19"/>
        <v>3.3382015439182143E-2</v>
      </c>
    </row>
    <row r="61" spans="1:21" ht="20.100000000000001" customHeight="1">
      <c r="A61" s="212" t="s">
        <v>147</v>
      </c>
      <c r="B61" s="209">
        <v>0</v>
      </c>
      <c r="C61" s="210">
        <f t="shared" si="10"/>
        <v>0</v>
      </c>
      <c r="D61" s="225">
        <v>0</v>
      </c>
      <c r="E61" s="210">
        <f t="shared" si="11"/>
        <v>0</v>
      </c>
      <c r="F61" s="614">
        <v>0</v>
      </c>
      <c r="G61" s="210">
        <f t="shared" si="12"/>
        <v>0</v>
      </c>
      <c r="H61" s="614">
        <v>0</v>
      </c>
      <c r="I61" s="210">
        <f t="shared" si="13"/>
        <v>0</v>
      </c>
      <c r="J61" s="209">
        <v>0</v>
      </c>
      <c r="K61" s="210">
        <f t="shared" si="14"/>
        <v>0</v>
      </c>
      <c r="L61" s="614">
        <v>5</v>
      </c>
      <c r="M61" s="210">
        <f t="shared" si="15"/>
        <v>1.871747838131247E-2</v>
      </c>
      <c r="N61" s="209">
        <v>5</v>
      </c>
      <c r="O61" s="210">
        <f t="shared" si="16"/>
        <v>1.885440627474641E-2</v>
      </c>
      <c r="P61" s="209">
        <v>4</v>
      </c>
      <c r="Q61" s="210">
        <f t="shared" si="17"/>
        <v>1.5334483419589802E-2</v>
      </c>
      <c r="R61" s="209">
        <v>17</v>
      </c>
      <c r="S61" s="210">
        <f t="shared" si="18"/>
        <v>8.059163743244524E-2</v>
      </c>
      <c r="T61" s="209">
        <v>8</v>
      </c>
      <c r="U61" s="210">
        <f t="shared" si="19"/>
        <v>3.3382015439182143E-2</v>
      </c>
    </row>
    <row r="62" spans="1:21" ht="20.100000000000001" customHeight="1">
      <c r="A62" s="212" t="s">
        <v>142</v>
      </c>
      <c r="B62" s="209">
        <v>19</v>
      </c>
      <c r="C62" s="210">
        <f t="shared" si="10"/>
        <v>7.7016619375760029E-2</v>
      </c>
      <c r="D62" s="225">
        <v>19</v>
      </c>
      <c r="E62" s="210">
        <f t="shared" si="11"/>
        <v>7.5152282256150629E-2</v>
      </c>
      <c r="F62" s="614">
        <v>19</v>
      </c>
      <c r="G62" s="210">
        <f t="shared" si="12"/>
        <v>7.5664051610847841E-2</v>
      </c>
      <c r="H62" s="614">
        <v>15</v>
      </c>
      <c r="I62" s="210">
        <f t="shared" si="13"/>
        <v>6.0913705583756347E-2</v>
      </c>
      <c r="J62" s="209">
        <v>17</v>
      </c>
      <c r="K62" s="210">
        <f t="shared" si="14"/>
        <v>6.4020486555697823E-2</v>
      </c>
      <c r="L62" s="614">
        <v>18</v>
      </c>
      <c r="M62" s="210">
        <f t="shared" si="15"/>
        <v>6.7382922172724888E-2</v>
      </c>
      <c r="N62" s="209">
        <v>17</v>
      </c>
      <c r="O62" s="210">
        <f t="shared" si="16"/>
        <v>6.4104981334137778E-2</v>
      </c>
      <c r="P62" s="209">
        <v>8</v>
      </c>
      <c r="Q62" s="210">
        <f t="shared" si="17"/>
        <v>3.0668966839179603E-2</v>
      </c>
      <c r="R62" s="209">
        <v>12</v>
      </c>
      <c r="S62" s="210">
        <f t="shared" si="18"/>
        <v>5.6888214658196642E-2</v>
      </c>
      <c r="T62" s="209">
        <v>8</v>
      </c>
      <c r="U62" s="210">
        <f t="shared" si="19"/>
        <v>3.3382015439182143E-2</v>
      </c>
    </row>
    <row r="63" spans="1:21" ht="20.100000000000001" customHeight="1">
      <c r="A63" s="212" t="s">
        <v>61</v>
      </c>
      <c r="B63" s="213">
        <v>186</v>
      </c>
      <c r="C63" s="210">
        <f t="shared" si="10"/>
        <v>0.75395216862586134</v>
      </c>
      <c r="D63" s="226">
        <v>189</v>
      </c>
      <c r="E63" s="210">
        <f t="shared" si="11"/>
        <v>0.74756743928486669</v>
      </c>
      <c r="F63" s="614">
        <v>169</v>
      </c>
      <c r="G63" s="210">
        <f t="shared" si="12"/>
        <v>0.67301182748596233</v>
      </c>
      <c r="H63" s="614">
        <v>182</v>
      </c>
      <c r="I63" s="210">
        <f t="shared" si="13"/>
        <v>0.73908629441624363</v>
      </c>
      <c r="J63" s="213">
        <v>187</v>
      </c>
      <c r="K63" s="210">
        <f t="shared" si="14"/>
        <v>0.70422535211267612</v>
      </c>
      <c r="L63" s="614">
        <v>171</v>
      </c>
      <c r="M63" s="210">
        <f t="shared" si="15"/>
        <v>0.64013776064088646</v>
      </c>
      <c r="N63" s="213">
        <v>170</v>
      </c>
      <c r="O63" s="210">
        <f t="shared" si="16"/>
        <v>0.64104981334137789</v>
      </c>
      <c r="P63" s="213">
        <v>69</v>
      </c>
      <c r="Q63" s="210">
        <f t="shared" si="17"/>
        <v>0.26451983898792408</v>
      </c>
      <c r="R63" s="213">
        <v>1</v>
      </c>
      <c r="S63" s="210">
        <f t="shared" si="18"/>
        <v>4.7406845548497202E-3</v>
      </c>
      <c r="T63" s="213">
        <v>6</v>
      </c>
      <c r="U63" s="210">
        <f t="shared" si="19"/>
        <v>2.5036511579386606E-2</v>
      </c>
    </row>
    <row r="64" spans="1:21" ht="20.100000000000001" customHeight="1">
      <c r="A64" s="212" t="s">
        <v>170</v>
      </c>
      <c r="B64" s="209">
        <v>1</v>
      </c>
      <c r="C64" s="210">
        <f t="shared" si="10"/>
        <v>4.0535062829347391E-3</v>
      </c>
      <c r="D64" s="225">
        <v>0</v>
      </c>
      <c r="E64" s="210">
        <f t="shared" si="11"/>
        <v>0</v>
      </c>
      <c r="F64" s="614">
        <v>5</v>
      </c>
      <c r="G64" s="210">
        <f t="shared" si="12"/>
        <v>1.9911592529170484E-2</v>
      </c>
      <c r="H64" s="614">
        <v>4</v>
      </c>
      <c r="I64" s="210">
        <f t="shared" si="13"/>
        <v>1.6243654822335026E-2</v>
      </c>
      <c r="J64" s="222">
        <v>14</v>
      </c>
      <c r="K64" s="210">
        <f t="shared" si="14"/>
        <v>5.2722753634104093E-2</v>
      </c>
      <c r="L64" s="614">
        <v>4</v>
      </c>
      <c r="M64" s="210">
        <f t="shared" si="15"/>
        <v>1.4973982705049975E-2</v>
      </c>
      <c r="N64" s="222">
        <v>3</v>
      </c>
      <c r="O64" s="210">
        <f t="shared" si="16"/>
        <v>1.1312643764847845E-2</v>
      </c>
      <c r="P64" s="222">
        <v>7</v>
      </c>
      <c r="Q64" s="210">
        <f t="shared" si="17"/>
        <v>2.6835345984282152E-2</v>
      </c>
      <c r="R64" s="222">
        <v>3</v>
      </c>
      <c r="S64" s="210">
        <f t="shared" si="18"/>
        <v>1.4222053664549161E-2</v>
      </c>
      <c r="T64" s="222">
        <v>6</v>
      </c>
      <c r="U64" s="210">
        <f t="shared" si="19"/>
        <v>2.5036511579386606E-2</v>
      </c>
    </row>
    <row r="65" spans="1:21" ht="20.100000000000001" customHeight="1">
      <c r="A65" s="212" t="s">
        <v>178</v>
      </c>
      <c r="B65" s="209">
        <v>11</v>
      </c>
      <c r="C65" s="210">
        <f t="shared" si="10"/>
        <v>4.4588569112282123E-2</v>
      </c>
      <c r="D65" s="225">
        <v>11</v>
      </c>
      <c r="E65" s="210">
        <f t="shared" si="11"/>
        <v>4.3509216043034572E-2</v>
      </c>
      <c r="F65" s="614">
        <v>11</v>
      </c>
      <c r="G65" s="210">
        <f t="shared" si="12"/>
        <v>4.3805503564175063E-2</v>
      </c>
      <c r="H65" s="614">
        <v>10</v>
      </c>
      <c r="I65" s="210">
        <f t="shared" si="13"/>
        <v>4.060913705583756E-2</v>
      </c>
      <c r="J65" s="222">
        <v>11</v>
      </c>
      <c r="K65" s="210">
        <f t="shared" si="14"/>
        <v>4.1425020712510356E-2</v>
      </c>
      <c r="L65" s="614">
        <v>12</v>
      </c>
      <c r="M65" s="210">
        <f t="shared" si="15"/>
        <v>4.4921948115149928E-2</v>
      </c>
      <c r="N65" s="222">
        <v>10</v>
      </c>
      <c r="O65" s="210">
        <f t="shared" si="16"/>
        <v>3.7708812549492821E-2</v>
      </c>
      <c r="P65" s="222">
        <v>6</v>
      </c>
      <c r="Q65" s="210">
        <f t="shared" si="17"/>
        <v>2.3001725129384705E-2</v>
      </c>
      <c r="R65" s="222">
        <v>3</v>
      </c>
      <c r="S65" s="210">
        <f t="shared" si="18"/>
        <v>1.4222053664549161E-2</v>
      </c>
      <c r="T65" s="222">
        <v>5</v>
      </c>
      <c r="U65" s="210">
        <f t="shared" si="19"/>
        <v>2.0863759649488837E-2</v>
      </c>
    </row>
    <row r="66" spans="1:21" ht="20.100000000000001" customHeight="1">
      <c r="A66" s="212" t="s">
        <v>168</v>
      </c>
      <c r="B66" s="209">
        <v>0</v>
      </c>
      <c r="C66" s="210">
        <f t="shared" si="10"/>
        <v>0</v>
      </c>
      <c r="D66" s="225">
        <v>3</v>
      </c>
      <c r="E66" s="210">
        <f t="shared" si="11"/>
        <v>1.1866149829918519E-2</v>
      </c>
      <c r="F66" s="614">
        <v>0</v>
      </c>
      <c r="G66" s="210">
        <f t="shared" si="12"/>
        <v>0</v>
      </c>
      <c r="H66" s="614">
        <v>1</v>
      </c>
      <c r="I66" s="210">
        <f t="shared" si="13"/>
        <v>4.0609137055837565E-3</v>
      </c>
      <c r="J66" s="222">
        <v>1</v>
      </c>
      <c r="K66" s="210">
        <f t="shared" si="14"/>
        <v>3.7659109738645774E-3</v>
      </c>
      <c r="L66" s="614">
        <v>7</v>
      </c>
      <c r="M66" s="210">
        <f t="shared" si="15"/>
        <v>2.6204469733837457E-2</v>
      </c>
      <c r="N66" s="222">
        <v>2</v>
      </c>
      <c r="O66" s="210">
        <f t="shared" si="16"/>
        <v>7.5417625098985631E-3</v>
      </c>
      <c r="P66" s="222">
        <v>2</v>
      </c>
      <c r="Q66" s="210">
        <f t="shared" si="17"/>
        <v>7.6672417097949008E-3</v>
      </c>
      <c r="R66" s="222">
        <v>3</v>
      </c>
      <c r="S66" s="210">
        <f t="shared" si="18"/>
        <v>1.4222053664549161E-2</v>
      </c>
      <c r="T66" s="222">
        <v>5</v>
      </c>
      <c r="U66" s="210">
        <f t="shared" si="19"/>
        <v>2.0863759649488837E-2</v>
      </c>
    </row>
    <row r="67" spans="1:21" ht="20.100000000000001" customHeight="1">
      <c r="A67" s="212" t="s">
        <v>158</v>
      </c>
      <c r="B67" s="209">
        <v>2</v>
      </c>
      <c r="C67" s="210">
        <f t="shared" si="10"/>
        <v>8.1070125658694783E-3</v>
      </c>
      <c r="D67" s="225">
        <v>4</v>
      </c>
      <c r="E67" s="210">
        <f t="shared" si="11"/>
        <v>1.5821533106558025E-2</v>
      </c>
      <c r="F67" s="614">
        <v>5</v>
      </c>
      <c r="G67" s="210">
        <f t="shared" si="12"/>
        <v>1.9911592529170484E-2</v>
      </c>
      <c r="H67" s="614">
        <v>11</v>
      </c>
      <c r="I67" s="210">
        <f t="shared" si="13"/>
        <v>4.4670050761421318E-2</v>
      </c>
      <c r="J67" s="209">
        <v>5</v>
      </c>
      <c r="K67" s="210">
        <f t="shared" si="14"/>
        <v>1.882955486932289E-2</v>
      </c>
      <c r="L67" s="614">
        <v>6</v>
      </c>
      <c r="M67" s="210">
        <f t="shared" si="15"/>
        <v>2.2460974057574964E-2</v>
      </c>
      <c r="N67" s="222">
        <v>3</v>
      </c>
      <c r="O67" s="210">
        <f t="shared" si="16"/>
        <v>1.1312643764847845E-2</v>
      </c>
      <c r="P67" s="222">
        <v>3</v>
      </c>
      <c r="Q67" s="210">
        <f t="shared" si="17"/>
        <v>1.1500862564692352E-2</v>
      </c>
      <c r="R67" s="222">
        <v>11</v>
      </c>
      <c r="S67" s="210">
        <f t="shared" si="18"/>
        <v>5.2147530103346919E-2</v>
      </c>
      <c r="T67" s="222">
        <v>5</v>
      </c>
      <c r="U67" s="210">
        <f t="shared" si="19"/>
        <v>2.0863759649488837E-2</v>
      </c>
    </row>
    <row r="68" spans="1:21" ht="20.100000000000001" customHeight="1">
      <c r="A68" s="212" t="s">
        <v>179</v>
      </c>
      <c r="B68" s="209">
        <v>7</v>
      </c>
      <c r="C68" s="210">
        <f t="shared" si="10"/>
        <v>2.8374543980543166E-2</v>
      </c>
      <c r="D68" s="225">
        <v>2</v>
      </c>
      <c r="E68" s="210">
        <f t="shared" si="11"/>
        <v>7.9107665532790125E-3</v>
      </c>
      <c r="F68" s="614">
        <v>4</v>
      </c>
      <c r="G68" s="210">
        <f t="shared" si="12"/>
        <v>1.5929274023336389E-2</v>
      </c>
      <c r="H68" s="614">
        <v>6</v>
      </c>
      <c r="I68" s="210">
        <f t="shared" si="13"/>
        <v>2.4365482233502538E-2</v>
      </c>
      <c r="J68" s="222">
        <v>9</v>
      </c>
      <c r="K68" s="210">
        <f t="shared" si="14"/>
        <v>3.3893198764781203E-2</v>
      </c>
      <c r="L68" s="614">
        <v>8</v>
      </c>
      <c r="M68" s="210">
        <f t="shared" si="15"/>
        <v>2.9947965410099951E-2</v>
      </c>
      <c r="N68" s="222">
        <v>8</v>
      </c>
      <c r="O68" s="210">
        <f t="shared" si="16"/>
        <v>3.0167050039594252E-2</v>
      </c>
      <c r="P68" s="222">
        <v>3</v>
      </c>
      <c r="Q68" s="210">
        <f t="shared" si="17"/>
        <v>1.1500862564692352E-2</v>
      </c>
      <c r="R68" s="222">
        <v>5</v>
      </c>
      <c r="S68" s="210">
        <f t="shared" si="18"/>
        <v>2.3703422774248601E-2</v>
      </c>
      <c r="T68" s="222">
        <v>4</v>
      </c>
      <c r="U68" s="210">
        <f t="shared" si="19"/>
        <v>1.6691007719591072E-2</v>
      </c>
    </row>
    <row r="69" spans="1:21" ht="20.100000000000001" customHeight="1">
      <c r="A69" s="212" t="s">
        <v>151</v>
      </c>
      <c r="B69" s="209">
        <v>1</v>
      </c>
      <c r="C69" s="210">
        <f t="shared" si="10"/>
        <v>4.0535062829347391E-3</v>
      </c>
      <c r="D69" s="225">
        <v>1</v>
      </c>
      <c r="E69" s="210">
        <f t="shared" si="11"/>
        <v>3.9553832766395063E-3</v>
      </c>
      <c r="F69" s="614">
        <v>0</v>
      </c>
      <c r="G69" s="210">
        <f t="shared" si="12"/>
        <v>0</v>
      </c>
      <c r="H69" s="614">
        <v>6</v>
      </c>
      <c r="I69" s="210">
        <f t="shared" si="13"/>
        <v>2.4365482233502538E-2</v>
      </c>
      <c r="J69" s="222">
        <v>6</v>
      </c>
      <c r="K69" s="210">
        <f t="shared" si="14"/>
        <v>2.2595465843187466E-2</v>
      </c>
      <c r="L69" s="614">
        <v>8</v>
      </c>
      <c r="M69" s="210">
        <f t="shared" si="15"/>
        <v>2.9947965410099951E-2</v>
      </c>
      <c r="N69" s="222">
        <v>4</v>
      </c>
      <c r="O69" s="210">
        <f t="shared" si="16"/>
        <v>1.5083525019797126E-2</v>
      </c>
      <c r="P69" s="222">
        <v>7</v>
      </c>
      <c r="Q69" s="210">
        <f t="shared" si="17"/>
        <v>2.6835345984282152E-2</v>
      </c>
      <c r="R69" s="222">
        <v>6</v>
      </c>
      <c r="S69" s="210">
        <f t="shared" si="18"/>
        <v>2.8444107329098321E-2</v>
      </c>
      <c r="T69" s="222">
        <v>3</v>
      </c>
      <c r="U69" s="210">
        <f t="shared" si="19"/>
        <v>1.2518255789693303E-2</v>
      </c>
    </row>
    <row r="70" spans="1:21" ht="20.100000000000001" customHeight="1">
      <c r="A70" s="212" t="s">
        <v>164</v>
      </c>
      <c r="B70" s="209">
        <v>5</v>
      </c>
      <c r="C70" s="210">
        <f t="shared" ref="C70:C88" si="20">IFERROR(B70/B$5*100,"-")</f>
        <v>2.0267531414673693E-2</v>
      </c>
      <c r="D70" s="225">
        <v>3</v>
      </c>
      <c r="E70" s="210">
        <f t="shared" ref="E70:E88" si="21">IFERROR(D70/D$5*100,"-")</f>
        <v>1.1866149829918519E-2</v>
      </c>
      <c r="F70" s="614">
        <v>8</v>
      </c>
      <c r="G70" s="210">
        <f t="shared" ref="G70:G88" si="22">IFERROR(F70/F$5*100,"-")</f>
        <v>3.1858548046672777E-2</v>
      </c>
      <c r="H70" s="614">
        <v>1</v>
      </c>
      <c r="I70" s="210">
        <f t="shared" ref="I70:I88" si="23">IFERROR(H70/H$5*100,"-")</f>
        <v>4.0609137055837565E-3</v>
      </c>
      <c r="J70" s="209">
        <v>0</v>
      </c>
      <c r="K70" s="210">
        <f t="shared" ref="K70:K88" si="24">IFERROR(J70/J$5*100,"-")</f>
        <v>0</v>
      </c>
      <c r="L70" s="614">
        <v>12</v>
      </c>
      <c r="M70" s="210">
        <f t="shared" ref="M70:M88" si="25">IFERROR(L70/L$5*100,"-")</f>
        <v>4.4921948115149928E-2</v>
      </c>
      <c r="N70" s="209">
        <v>4</v>
      </c>
      <c r="O70" s="210">
        <f t="shared" ref="O70:O88" si="26">IFERROR(N70/N$5*100,"-")</f>
        <v>1.5083525019797126E-2</v>
      </c>
      <c r="P70" s="209">
        <v>0</v>
      </c>
      <c r="Q70" s="210">
        <f t="shared" ref="Q70:Q88" si="27">IFERROR(P70/P$5*100,"-")</f>
        <v>0</v>
      </c>
      <c r="R70" s="209">
        <v>6</v>
      </c>
      <c r="S70" s="210">
        <f t="shared" ref="S70:S88" si="28">IFERROR(R70/R$5*100,"-")</f>
        <v>2.8444107329098321E-2</v>
      </c>
      <c r="T70" s="209">
        <v>3</v>
      </c>
      <c r="U70" s="210">
        <f t="shared" ref="U70:U88" si="29">IFERROR(T70/T$5*100,"-")</f>
        <v>1.2518255789693303E-2</v>
      </c>
    </row>
    <row r="71" spans="1:21" ht="20.100000000000001" customHeight="1">
      <c r="A71" s="212" t="s">
        <v>181</v>
      </c>
      <c r="B71" s="209">
        <v>1</v>
      </c>
      <c r="C71" s="210">
        <f t="shared" si="20"/>
        <v>4.0535062829347391E-3</v>
      </c>
      <c r="D71" s="225">
        <v>2</v>
      </c>
      <c r="E71" s="210">
        <f t="shared" si="21"/>
        <v>7.9107665532790125E-3</v>
      </c>
      <c r="F71" s="614">
        <v>1</v>
      </c>
      <c r="G71" s="210">
        <f t="shared" si="22"/>
        <v>3.9823185058340971E-3</v>
      </c>
      <c r="H71" s="614">
        <v>3</v>
      </c>
      <c r="I71" s="210">
        <f t="shared" si="23"/>
        <v>1.2182741116751269E-2</v>
      </c>
      <c r="J71" s="222">
        <v>4</v>
      </c>
      <c r="K71" s="210">
        <f t="shared" si="24"/>
        <v>1.506364389545831E-2</v>
      </c>
      <c r="L71" s="614">
        <v>2</v>
      </c>
      <c r="M71" s="210">
        <f t="shared" si="25"/>
        <v>7.4869913525249876E-3</v>
      </c>
      <c r="N71" s="222">
        <v>0</v>
      </c>
      <c r="O71" s="210">
        <f t="shared" si="26"/>
        <v>0</v>
      </c>
      <c r="P71" s="222">
        <v>2</v>
      </c>
      <c r="Q71" s="210">
        <f t="shared" si="27"/>
        <v>7.6672417097949008E-3</v>
      </c>
      <c r="R71" s="222">
        <v>7</v>
      </c>
      <c r="S71" s="210">
        <f t="shared" si="28"/>
        <v>3.3184791883948045E-2</v>
      </c>
      <c r="T71" s="222">
        <v>2</v>
      </c>
      <c r="U71" s="210">
        <f t="shared" si="29"/>
        <v>8.3455038597955358E-3</v>
      </c>
    </row>
    <row r="72" spans="1:21" ht="20.100000000000001" customHeight="1">
      <c r="A72" s="212" t="s">
        <v>134</v>
      </c>
      <c r="B72" s="209">
        <v>65</v>
      </c>
      <c r="C72" s="210">
        <f t="shared" si="20"/>
        <v>0.26347790839075802</v>
      </c>
      <c r="D72" s="225">
        <v>11</v>
      </c>
      <c r="E72" s="210">
        <f t="shared" si="21"/>
        <v>4.3509216043034572E-2</v>
      </c>
      <c r="F72" s="614">
        <v>231</v>
      </c>
      <c r="G72" s="210">
        <f t="shared" si="22"/>
        <v>0.91991557484767639</v>
      </c>
      <c r="H72" s="614">
        <v>114</v>
      </c>
      <c r="I72" s="210">
        <f t="shared" si="23"/>
        <v>0.46294416243654818</v>
      </c>
      <c r="J72" s="222">
        <v>68</v>
      </c>
      <c r="K72" s="210">
        <f t="shared" si="24"/>
        <v>0.25608194622279129</v>
      </c>
      <c r="L72" s="614">
        <v>25</v>
      </c>
      <c r="M72" s="210">
        <f t="shared" si="25"/>
        <v>9.3587391906562345E-2</v>
      </c>
      <c r="N72" s="222">
        <v>197</v>
      </c>
      <c r="O72" s="210">
        <f t="shared" si="26"/>
        <v>0.74286360722500855</v>
      </c>
      <c r="P72" s="222">
        <v>127</v>
      </c>
      <c r="Q72" s="210">
        <f t="shared" si="27"/>
        <v>0.48686984857197624</v>
      </c>
      <c r="R72" s="222">
        <v>24</v>
      </c>
      <c r="S72" s="210">
        <f t="shared" si="28"/>
        <v>0.11377642931639328</v>
      </c>
      <c r="T72" s="222">
        <v>2</v>
      </c>
      <c r="U72" s="210">
        <f t="shared" si="29"/>
        <v>8.3455038597955358E-3</v>
      </c>
    </row>
    <row r="73" spans="1:21" ht="20.100000000000001" customHeight="1">
      <c r="A73" s="212" t="s">
        <v>183</v>
      </c>
      <c r="B73" s="209">
        <v>6</v>
      </c>
      <c r="C73" s="210">
        <f t="shared" si="20"/>
        <v>2.4321037697608433E-2</v>
      </c>
      <c r="D73" s="225">
        <v>5</v>
      </c>
      <c r="E73" s="210">
        <f t="shared" si="21"/>
        <v>1.9776916383197531E-2</v>
      </c>
      <c r="F73" s="614">
        <v>4</v>
      </c>
      <c r="G73" s="210">
        <f t="shared" si="22"/>
        <v>1.5929274023336389E-2</v>
      </c>
      <c r="H73" s="614">
        <v>1</v>
      </c>
      <c r="I73" s="210">
        <f t="shared" si="23"/>
        <v>4.0609137055837565E-3</v>
      </c>
      <c r="J73" s="222">
        <v>0</v>
      </c>
      <c r="K73" s="210">
        <f t="shared" si="24"/>
        <v>0</v>
      </c>
      <c r="L73" s="614">
        <v>0</v>
      </c>
      <c r="M73" s="210">
        <f t="shared" si="25"/>
        <v>0</v>
      </c>
      <c r="N73" s="222">
        <v>2</v>
      </c>
      <c r="O73" s="210">
        <f t="shared" si="26"/>
        <v>7.5417625098985631E-3</v>
      </c>
      <c r="P73" s="222">
        <v>4</v>
      </c>
      <c r="Q73" s="210">
        <f t="shared" si="27"/>
        <v>1.5334483419589802E-2</v>
      </c>
      <c r="R73" s="222">
        <v>0</v>
      </c>
      <c r="S73" s="210">
        <f t="shared" si="28"/>
        <v>0</v>
      </c>
      <c r="T73" s="222">
        <v>2</v>
      </c>
      <c r="U73" s="210">
        <f t="shared" si="29"/>
        <v>8.3455038597955358E-3</v>
      </c>
    </row>
    <row r="74" spans="1:21" ht="20.100000000000001" customHeight="1">
      <c r="A74" s="212" t="s">
        <v>370</v>
      </c>
      <c r="B74" s="209">
        <v>0</v>
      </c>
      <c r="C74" s="210">
        <f t="shared" si="20"/>
        <v>0</v>
      </c>
      <c r="D74" s="225">
        <v>0</v>
      </c>
      <c r="E74" s="210">
        <f t="shared" si="21"/>
        <v>0</v>
      </c>
      <c r="F74" s="614">
        <v>1</v>
      </c>
      <c r="G74" s="210">
        <f t="shared" si="22"/>
        <v>3.9823185058340971E-3</v>
      </c>
      <c r="H74" s="614">
        <v>1</v>
      </c>
      <c r="I74" s="210">
        <f t="shared" si="23"/>
        <v>4.0609137055837565E-3</v>
      </c>
      <c r="J74" s="222">
        <v>1</v>
      </c>
      <c r="K74" s="210">
        <f t="shared" si="24"/>
        <v>3.7659109738645774E-3</v>
      </c>
      <c r="L74" s="614">
        <v>2</v>
      </c>
      <c r="M74" s="210">
        <f t="shared" si="25"/>
        <v>7.4869913525249876E-3</v>
      </c>
      <c r="N74" s="222">
        <v>2</v>
      </c>
      <c r="O74" s="210">
        <f t="shared" si="26"/>
        <v>7.5417625098985631E-3</v>
      </c>
      <c r="P74" s="222">
        <v>1</v>
      </c>
      <c r="Q74" s="210">
        <f t="shared" si="27"/>
        <v>3.8336208548974504E-3</v>
      </c>
      <c r="R74" s="222">
        <v>1</v>
      </c>
      <c r="S74" s="210">
        <f t="shared" si="28"/>
        <v>4.7406845548497202E-3</v>
      </c>
      <c r="T74" s="222">
        <v>2</v>
      </c>
      <c r="U74" s="210">
        <f t="shared" si="29"/>
        <v>8.3455038597955358E-3</v>
      </c>
    </row>
    <row r="75" spans="1:21" ht="20.100000000000001" customHeight="1">
      <c r="A75" s="212" t="s">
        <v>192</v>
      </c>
      <c r="B75" s="209">
        <v>0</v>
      </c>
      <c r="C75" s="210">
        <f t="shared" si="20"/>
        <v>0</v>
      </c>
      <c r="D75" s="225">
        <v>0</v>
      </c>
      <c r="E75" s="210">
        <f t="shared" si="21"/>
        <v>0</v>
      </c>
      <c r="F75" s="614">
        <v>1</v>
      </c>
      <c r="G75" s="210">
        <f t="shared" si="22"/>
        <v>3.9823185058340971E-3</v>
      </c>
      <c r="H75" s="614">
        <v>1</v>
      </c>
      <c r="I75" s="210">
        <f t="shared" si="23"/>
        <v>4.0609137055837565E-3</v>
      </c>
      <c r="J75" s="209">
        <v>0</v>
      </c>
      <c r="K75" s="210">
        <f t="shared" si="24"/>
        <v>0</v>
      </c>
      <c r="L75" s="614">
        <v>0</v>
      </c>
      <c r="M75" s="210">
        <f t="shared" si="25"/>
        <v>0</v>
      </c>
      <c r="N75" s="209">
        <v>3</v>
      </c>
      <c r="O75" s="210">
        <f t="shared" si="26"/>
        <v>1.1312643764847845E-2</v>
      </c>
      <c r="P75" s="209">
        <v>1</v>
      </c>
      <c r="Q75" s="210">
        <f t="shared" si="27"/>
        <v>3.8336208548974504E-3</v>
      </c>
      <c r="R75" s="209">
        <v>2</v>
      </c>
      <c r="S75" s="210">
        <f t="shared" si="28"/>
        <v>9.4813691096994404E-3</v>
      </c>
      <c r="T75" s="209">
        <v>2</v>
      </c>
      <c r="U75" s="210">
        <f t="shared" si="29"/>
        <v>8.3455038597955358E-3</v>
      </c>
    </row>
    <row r="76" spans="1:21" ht="20.100000000000001" customHeight="1">
      <c r="A76" s="212" t="s">
        <v>369</v>
      </c>
      <c r="B76" s="209">
        <v>1</v>
      </c>
      <c r="C76" s="210">
        <f t="shared" si="20"/>
        <v>4.0535062829347391E-3</v>
      </c>
      <c r="D76" s="225">
        <v>0</v>
      </c>
      <c r="E76" s="210">
        <f t="shared" si="21"/>
        <v>0</v>
      </c>
      <c r="F76" s="614">
        <v>0</v>
      </c>
      <c r="G76" s="210">
        <f t="shared" si="22"/>
        <v>0</v>
      </c>
      <c r="H76" s="614">
        <v>0</v>
      </c>
      <c r="I76" s="210">
        <f t="shared" si="23"/>
        <v>0</v>
      </c>
      <c r="J76" s="222">
        <v>0</v>
      </c>
      <c r="K76" s="210">
        <f t="shared" si="24"/>
        <v>0</v>
      </c>
      <c r="L76" s="614">
        <v>0</v>
      </c>
      <c r="M76" s="210">
        <f t="shared" si="25"/>
        <v>0</v>
      </c>
      <c r="N76" s="222">
        <v>0</v>
      </c>
      <c r="O76" s="210">
        <f t="shared" si="26"/>
        <v>0</v>
      </c>
      <c r="P76" s="222">
        <v>0</v>
      </c>
      <c r="Q76" s="210">
        <f t="shared" si="27"/>
        <v>0</v>
      </c>
      <c r="R76" s="222">
        <v>1</v>
      </c>
      <c r="S76" s="210">
        <f t="shared" si="28"/>
        <v>4.7406845548497202E-3</v>
      </c>
      <c r="T76" s="222">
        <v>1</v>
      </c>
      <c r="U76" s="210">
        <f t="shared" si="29"/>
        <v>4.1727519298977679E-3</v>
      </c>
    </row>
    <row r="77" spans="1:21" ht="20.100000000000001" customHeight="1">
      <c r="A77" s="212" t="s">
        <v>837</v>
      </c>
      <c r="B77" s="209">
        <v>0</v>
      </c>
      <c r="C77" s="210">
        <f t="shared" si="20"/>
        <v>0</v>
      </c>
      <c r="D77" s="225">
        <v>0</v>
      </c>
      <c r="E77" s="210">
        <f t="shared" si="21"/>
        <v>0</v>
      </c>
      <c r="F77" s="614">
        <v>0</v>
      </c>
      <c r="G77" s="210">
        <f t="shared" si="22"/>
        <v>0</v>
      </c>
      <c r="H77" s="614">
        <v>0</v>
      </c>
      <c r="I77" s="210">
        <f t="shared" si="23"/>
        <v>0</v>
      </c>
      <c r="J77" s="222">
        <v>0</v>
      </c>
      <c r="K77" s="210">
        <f t="shared" si="24"/>
        <v>0</v>
      </c>
      <c r="L77" s="614">
        <v>0</v>
      </c>
      <c r="M77" s="210">
        <f t="shared" si="25"/>
        <v>0</v>
      </c>
      <c r="N77" s="222">
        <v>0</v>
      </c>
      <c r="O77" s="210">
        <f t="shared" si="26"/>
        <v>0</v>
      </c>
      <c r="P77" s="222">
        <v>0</v>
      </c>
      <c r="Q77" s="210">
        <f t="shared" si="27"/>
        <v>0</v>
      </c>
      <c r="R77" s="222">
        <v>0</v>
      </c>
      <c r="S77" s="210">
        <f t="shared" si="28"/>
        <v>0</v>
      </c>
      <c r="T77" s="222">
        <v>1</v>
      </c>
      <c r="U77" s="210">
        <f t="shared" si="29"/>
        <v>4.1727519298977679E-3</v>
      </c>
    </row>
    <row r="78" spans="1:21" ht="20.100000000000001" customHeight="1">
      <c r="A78" s="212" t="s">
        <v>188</v>
      </c>
      <c r="B78" s="209">
        <v>27</v>
      </c>
      <c r="C78" s="210">
        <f t="shared" si="20"/>
        <v>0.10944466963923793</v>
      </c>
      <c r="D78" s="225">
        <v>10</v>
      </c>
      <c r="E78" s="210">
        <f t="shared" si="21"/>
        <v>3.9553832766395063E-2</v>
      </c>
      <c r="F78" s="614">
        <v>22</v>
      </c>
      <c r="G78" s="210">
        <f t="shared" si="22"/>
        <v>8.7611007128350127E-2</v>
      </c>
      <c r="H78" s="614">
        <v>23</v>
      </c>
      <c r="I78" s="210">
        <f t="shared" si="23"/>
        <v>9.3401015228426393E-2</v>
      </c>
      <c r="J78" s="222">
        <v>21</v>
      </c>
      <c r="K78" s="210">
        <f t="shared" si="24"/>
        <v>7.9084130451156143E-2</v>
      </c>
      <c r="L78" s="614">
        <v>10</v>
      </c>
      <c r="M78" s="210">
        <f t="shared" si="25"/>
        <v>3.7434956762624941E-2</v>
      </c>
      <c r="N78" s="222">
        <v>13</v>
      </c>
      <c r="O78" s="210">
        <f t="shared" si="26"/>
        <v>4.9021456314340656E-2</v>
      </c>
      <c r="P78" s="222">
        <v>16</v>
      </c>
      <c r="Q78" s="210">
        <f t="shared" si="27"/>
        <v>6.1337933678359206E-2</v>
      </c>
      <c r="R78" s="222">
        <v>0</v>
      </c>
      <c r="S78" s="210">
        <f t="shared" si="28"/>
        <v>0</v>
      </c>
      <c r="T78" s="222">
        <v>1</v>
      </c>
      <c r="U78" s="210">
        <f t="shared" si="29"/>
        <v>4.1727519298977679E-3</v>
      </c>
    </row>
    <row r="79" spans="1:21" ht="20.100000000000001" customHeight="1">
      <c r="A79" s="212" t="s">
        <v>191</v>
      </c>
      <c r="B79" s="209">
        <v>3</v>
      </c>
      <c r="C79" s="210">
        <f t="shared" si="20"/>
        <v>1.2160518848804217E-2</v>
      </c>
      <c r="D79" s="225">
        <v>4</v>
      </c>
      <c r="E79" s="210">
        <f t="shared" si="21"/>
        <v>1.5821533106558025E-2</v>
      </c>
      <c r="F79" s="614">
        <v>2</v>
      </c>
      <c r="G79" s="210">
        <f t="shared" si="22"/>
        <v>7.9646370116681943E-3</v>
      </c>
      <c r="H79" s="614">
        <v>4</v>
      </c>
      <c r="I79" s="210">
        <f t="shared" si="23"/>
        <v>1.6243654822335026E-2</v>
      </c>
      <c r="J79" s="222">
        <v>0</v>
      </c>
      <c r="K79" s="210">
        <f t="shared" si="24"/>
        <v>0</v>
      </c>
      <c r="L79" s="614">
        <v>2</v>
      </c>
      <c r="M79" s="210">
        <f t="shared" si="25"/>
        <v>7.4869913525249876E-3</v>
      </c>
      <c r="N79" s="222">
        <v>1</v>
      </c>
      <c r="O79" s="210">
        <f t="shared" si="26"/>
        <v>3.7708812549492815E-3</v>
      </c>
      <c r="P79" s="222">
        <v>1</v>
      </c>
      <c r="Q79" s="210">
        <f t="shared" si="27"/>
        <v>3.8336208548974504E-3</v>
      </c>
      <c r="R79" s="222">
        <v>1</v>
      </c>
      <c r="S79" s="210">
        <f t="shared" si="28"/>
        <v>4.7406845548497202E-3</v>
      </c>
      <c r="T79" s="222">
        <v>1</v>
      </c>
      <c r="U79" s="210">
        <f t="shared" si="29"/>
        <v>4.1727519298977679E-3</v>
      </c>
    </row>
    <row r="80" spans="1:21" ht="20.100000000000001" customHeight="1">
      <c r="A80" s="212" t="s">
        <v>182</v>
      </c>
      <c r="B80" s="209">
        <v>5</v>
      </c>
      <c r="C80" s="210">
        <f t="shared" si="20"/>
        <v>2.0267531414673693E-2</v>
      </c>
      <c r="D80" s="225">
        <v>2</v>
      </c>
      <c r="E80" s="210">
        <f t="shared" si="21"/>
        <v>7.9107665532790125E-3</v>
      </c>
      <c r="F80" s="614">
        <v>8</v>
      </c>
      <c r="G80" s="210">
        <f t="shared" si="22"/>
        <v>3.1858548046672777E-2</v>
      </c>
      <c r="H80" s="614">
        <v>7</v>
      </c>
      <c r="I80" s="210">
        <f t="shared" si="23"/>
        <v>2.8426395939086295E-2</v>
      </c>
      <c r="J80" s="209">
        <v>1</v>
      </c>
      <c r="K80" s="210">
        <f t="shared" si="24"/>
        <v>3.7659109738645774E-3</v>
      </c>
      <c r="L80" s="614">
        <v>8</v>
      </c>
      <c r="M80" s="210">
        <f t="shared" si="25"/>
        <v>2.9947965410099951E-2</v>
      </c>
      <c r="N80" s="209">
        <v>5</v>
      </c>
      <c r="O80" s="210">
        <f t="shared" si="26"/>
        <v>1.885440627474641E-2</v>
      </c>
      <c r="P80" s="209">
        <v>3</v>
      </c>
      <c r="Q80" s="210">
        <f t="shared" si="27"/>
        <v>1.1500862564692352E-2</v>
      </c>
      <c r="R80" s="209">
        <v>7</v>
      </c>
      <c r="S80" s="210">
        <f t="shared" si="28"/>
        <v>3.3184791883948045E-2</v>
      </c>
      <c r="T80" s="209">
        <v>1</v>
      </c>
      <c r="U80" s="210">
        <f t="shared" si="29"/>
        <v>4.1727519298977679E-3</v>
      </c>
    </row>
    <row r="81" spans="1:21" ht="20.100000000000001" customHeight="1">
      <c r="A81" s="212" t="s">
        <v>193</v>
      </c>
      <c r="B81" s="209">
        <v>3</v>
      </c>
      <c r="C81" s="210">
        <f t="shared" si="20"/>
        <v>1.2160518848804217E-2</v>
      </c>
      <c r="D81" s="225">
        <v>1</v>
      </c>
      <c r="E81" s="210">
        <f t="shared" si="21"/>
        <v>3.9553832766395063E-3</v>
      </c>
      <c r="F81" s="614">
        <v>3</v>
      </c>
      <c r="G81" s="210">
        <f t="shared" si="22"/>
        <v>1.194695551750229E-2</v>
      </c>
      <c r="H81" s="614">
        <v>1</v>
      </c>
      <c r="I81" s="210">
        <f t="shared" si="23"/>
        <v>4.0609137055837565E-3</v>
      </c>
      <c r="J81" s="209">
        <v>1</v>
      </c>
      <c r="K81" s="210">
        <f t="shared" si="24"/>
        <v>3.7659109738645774E-3</v>
      </c>
      <c r="L81" s="614">
        <v>0</v>
      </c>
      <c r="M81" s="210">
        <f t="shared" si="25"/>
        <v>0</v>
      </c>
      <c r="N81" s="209">
        <v>2</v>
      </c>
      <c r="O81" s="210">
        <f t="shared" si="26"/>
        <v>7.5417625098985631E-3</v>
      </c>
      <c r="P81" s="209">
        <v>1</v>
      </c>
      <c r="Q81" s="210">
        <f t="shared" si="27"/>
        <v>3.8336208548974504E-3</v>
      </c>
      <c r="R81" s="209">
        <v>2</v>
      </c>
      <c r="S81" s="210">
        <f t="shared" si="28"/>
        <v>9.4813691096994404E-3</v>
      </c>
      <c r="T81" s="209">
        <v>1</v>
      </c>
      <c r="U81" s="210">
        <f t="shared" si="29"/>
        <v>4.1727519298977679E-3</v>
      </c>
    </row>
    <row r="82" spans="1:21" ht="20.100000000000001" customHeight="1">
      <c r="A82" s="212" t="s">
        <v>840</v>
      </c>
      <c r="B82" s="209">
        <v>3</v>
      </c>
      <c r="C82" s="210">
        <f t="shared" si="20"/>
        <v>1.2160518848804217E-2</v>
      </c>
      <c r="D82" s="225">
        <v>1</v>
      </c>
      <c r="E82" s="210">
        <f t="shared" si="21"/>
        <v>3.9553832766395063E-3</v>
      </c>
      <c r="F82" s="614">
        <v>2</v>
      </c>
      <c r="G82" s="210">
        <f t="shared" si="22"/>
        <v>7.9646370116681943E-3</v>
      </c>
      <c r="H82" s="614">
        <v>0</v>
      </c>
      <c r="I82" s="210">
        <f t="shared" si="23"/>
        <v>0</v>
      </c>
      <c r="J82" s="209">
        <v>2</v>
      </c>
      <c r="K82" s="210">
        <f t="shared" si="24"/>
        <v>7.5318219477291549E-3</v>
      </c>
      <c r="L82" s="614">
        <v>1</v>
      </c>
      <c r="M82" s="210">
        <f t="shared" si="25"/>
        <v>3.7434956762624938E-3</v>
      </c>
      <c r="N82" s="209">
        <v>0</v>
      </c>
      <c r="O82" s="210">
        <f t="shared" si="26"/>
        <v>0</v>
      </c>
      <c r="P82" s="209">
        <v>2</v>
      </c>
      <c r="Q82" s="210">
        <f t="shared" si="27"/>
        <v>7.6672417097949008E-3</v>
      </c>
      <c r="R82" s="209">
        <v>0</v>
      </c>
      <c r="S82" s="210">
        <f t="shared" si="28"/>
        <v>0</v>
      </c>
      <c r="T82" s="209">
        <v>1</v>
      </c>
      <c r="U82" s="210">
        <f t="shared" si="29"/>
        <v>4.1727519298977679E-3</v>
      </c>
    </row>
    <row r="83" spans="1:21" ht="20.100000000000001" customHeight="1">
      <c r="A83" s="212" t="s">
        <v>367</v>
      </c>
      <c r="B83" s="209">
        <v>25</v>
      </c>
      <c r="C83" s="210">
        <f t="shared" si="20"/>
        <v>0.10133765707336846</v>
      </c>
      <c r="D83" s="225">
        <v>17</v>
      </c>
      <c r="E83" s="210">
        <f t="shared" si="21"/>
        <v>6.724151570287161E-2</v>
      </c>
      <c r="F83" s="614">
        <v>4</v>
      </c>
      <c r="G83" s="210">
        <f t="shared" si="22"/>
        <v>1.5929274023336389E-2</v>
      </c>
      <c r="H83" s="614">
        <v>6</v>
      </c>
      <c r="I83" s="210">
        <f t="shared" si="23"/>
        <v>2.4365482233502538E-2</v>
      </c>
      <c r="J83" s="209">
        <v>4</v>
      </c>
      <c r="K83" s="210">
        <f t="shared" si="24"/>
        <v>1.506364389545831E-2</v>
      </c>
      <c r="L83" s="614">
        <v>6</v>
      </c>
      <c r="M83" s="210">
        <f t="shared" si="25"/>
        <v>2.2460974057574964E-2</v>
      </c>
      <c r="N83" s="209">
        <v>4</v>
      </c>
      <c r="O83" s="210">
        <f t="shared" si="26"/>
        <v>1.5083525019797126E-2</v>
      </c>
      <c r="P83" s="209">
        <v>1</v>
      </c>
      <c r="Q83" s="210">
        <f t="shared" si="27"/>
        <v>3.8336208548974504E-3</v>
      </c>
      <c r="R83" s="209">
        <v>2</v>
      </c>
      <c r="S83" s="210">
        <f t="shared" si="28"/>
        <v>9.4813691096994404E-3</v>
      </c>
      <c r="T83" s="209">
        <v>1</v>
      </c>
      <c r="U83" s="210">
        <f t="shared" si="29"/>
        <v>4.1727519298977679E-3</v>
      </c>
    </row>
    <row r="84" spans="1:21" ht="20.100000000000001" customHeight="1">
      <c r="A84" s="212" t="s">
        <v>153</v>
      </c>
      <c r="B84" s="209">
        <v>0</v>
      </c>
      <c r="C84" s="210">
        <f t="shared" si="20"/>
        <v>0</v>
      </c>
      <c r="D84" s="225">
        <v>0</v>
      </c>
      <c r="E84" s="210">
        <f t="shared" si="21"/>
        <v>0</v>
      </c>
      <c r="F84" s="614">
        <v>3</v>
      </c>
      <c r="G84" s="210">
        <f t="shared" si="22"/>
        <v>1.194695551750229E-2</v>
      </c>
      <c r="H84" s="614">
        <v>2</v>
      </c>
      <c r="I84" s="210">
        <f t="shared" si="23"/>
        <v>8.1218274111675131E-3</v>
      </c>
      <c r="J84" s="209">
        <v>0</v>
      </c>
      <c r="K84" s="210">
        <f t="shared" si="24"/>
        <v>0</v>
      </c>
      <c r="L84" s="614">
        <v>5</v>
      </c>
      <c r="M84" s="210">
        <f t="shared" si="25"/>
        <v>1.871747838131247E-2</v>
      </c>
      <c r="N84" s="209">
        <v>0</v>
      </c>
      <c r="O84" s="210">
        <f t="shared" si="26"/>
        <v>0</v>
      </c>
      <c r="P84" s="209">
        <v>0</v>
      </c>
      <c r="Q84" s="210">
        <f t="shared" si="27"/>
        <v>0</v>
      </c>
      <c r="R84" s="209">
        <v>1</v>
      </c>
      <c r="S84" s="210">
        <f t="shared" si="28"/>
        <v>4.7406845548497202E-3</v>
      </c>
      <c r="T84" s="209">
        <v>1</v>
      </c>
      <c r="U84" s="210">
        <f t="shared" si="29"/>
        <v>4.1727519298977679E-3</v>
      </c>
    </row>
    <row r="85" spans="1:21" ht="20.100000000000001" customHeight="1">
      <c r="A85" s="212" t="s">
        <v>185</v>
      </c>
      <c r="B85" s="209">
        <v>5</v>
      </c>
      <c r="C85" s="210">
        <f t="shared" si="20"/>
        <v>2.0267531414673693E-2</v>
      </c>
      <c r="D85" s="225">
        <v>1</v>
      </c>
      <c r="E85" s="210">
        <f t="shared" si="21"/>
        <v>3.9553832766395063E-3</v>
      </c>
      <c r="F85" s="614">
        <v>2</v>
      </c>
      <c r="G85" s="210">
        <f t="shared" si="22"/>
        <v>7.9646370116681943E-3</v>
      </c>
      <c r="H85" s="614">
        <v>3</v>
      </c>
      <c r="I85" s="210">
        <f t="shared" si="23"/>
        <v>1.2182741116751269E-2</v>
      </c>
      <c r="J85" s="209">
        <v>2</v>
      </c>
      <c r="K85" s="210">
        <f t="shared" si="24"/>
        <v>7.5318219477291549E-3</v>
      </c>
      <c r="L85" s="614">
        <v>5</v>
      </c>
      <c r="M85" s="210">
        <f t="shared" si="25"/>
        <v>1.871747838131247E-2</v>
      </c>
      <c r="N85" s="209">
        <v>2</v>
      </c>
      <c r="O85" s="210">
        <f t="shared" si="26"/>
        <v>7.5417625098985631E-3</v>
      </c>
      <c r="P85" s="209">
        <v>0</v>
      </c>
      <c r="Q85" s="210">
        <f t="shared" si="27"/>
        <v>0</v>
      </c>
      <c r="R85" s="209">
        <v>3</v>
      </c>
      <c r="S85" s="210">
        <f t="shared" si="28"/>
        <v>1.4222053664549161E-2</v>
      </c>
      <c r="T85" s="209">
        <v>1</v>
      </c>
      <c r="U85" s="210">
        <f t="shared" si="29"/>
        <v>4.1727519298977679E-3</v>
      </c>
    </row>
    <row r="86" spans="1:21" ht="20.100000000000001" customHeight="1">
      <c r="A86" s="212" t="s">
        <v>366</v>
      </c>
      <c r="B86" s="209">
        <v>17</v>
      </c>
      <c r="C86" s="210">
        <f t="shared" si="20"/>
        <v>6.8909606809890556E-2</v>
      </c>
      <c r="D86" s="225">
        <v>8</v>
      </c>
      <c r="E86" s="210">
        <f t="shared" si="21"/>
        <v>3.164306621311605E-2</v>
      </c>
      <c r="F86" s="614">
        <v>8</v>
      </c>
      <c r="G86" s="210">
        <f t="shared" si="22"/>
        <v>3.1858548046672777E-2</v>
      </c>
      <c r="H86" s="614">
        <v>2</v>
      </c>
      <c r="I86" s="210">
        <f t="shared" si="23"/>
        <v>8.1218274111675131E-3</v>
      </c>
      <c r="J86" s="209">
        <v>1</v>
      </c>
      <c r="K86" s="210">
        <f t="shared" si="24"/>
        <v>3.7659109738645774E-3</v>
      </c>
      <c r="L86" s="614">
        <v>4</v>
      </c>
      <c r="M86" s="210">
        <f t="shared" si="25"/>
        <v>1.4973982705049975E-2</v>
      </c>
      <c r="N86" s="209">
        <v>4</v>
      </c>
      <c r="O86" s="210">
        <f t="shared" si="26"/>
        <v>1.5083525019797126E-2</v>
      </c>
      <c r="P86" s="209">
        <v>8</v>
      </c>
      <c r="Q86" s="210">
        <f t="shared" si="27"/>
        <v>3.0668966839179603E-2</v>
      </c>
      <c r="R86" s="209">
        <v>6</v>
      </c>
      <c r="S86" s="210">
        <f t="shared" si="28"/>
        <v>2.8444107329098321E-2</v>
      </c>
      <c r="T86" s="209">
        <v>1</v>
      </c>
      <c r="U86" s="210">
        <f t="shared" si="29"/>
        <v>4.1727519298977679E-3</v>
      </c>
    </row>
    <row r="87" spans="1:21" ht="20.100000000000001" customHeight="1">
      <c r="A87" s="212" t="s">
        <v>166</v>
      </c>
      <c r="B87" s="209">
        <v>1</v>
      </c>
      <c r="C87" s="210">
        <f t="shared" si="20"/>
        <v>4.0535062829347391E-3</v>
      </c>
      <c r="D87" s="225">
        <v>1</v>
      </c>
      <c r="E87" s="210">
        <f t="shared" si="21"/>
        <v>3.9553832766395063E-3</v>
      </c>
      <c r="F87" s="614">
        <v>1</v>
      </c>
      <c r="G87" s="210">
        <f t="shared" si="22"/>
        <v>3.9823185058340971E-3</v>
      </c>
      <c r="H87" s="614">
        <v>3</v>
      </c>
      <c r="I87" s="210">
        <f t="shared" si="23"/>
        <v>1.2182741116751269E-2</v>
      </c>
      <c r="J87" s="209">
        <v>2</v>
      </c>
      <c r="K87" s="210">
        <f t="shared" si="24"/>
        <v>7.5318219477291549E-3</v>
      </c>
      <c r="L87" s="614">
        <v>2</v>
      </c>
      <c r="M87" s="210">
        <f t="shared" si="25"/>
        <v>7.4869913525249876E-3</v>
      </c>
      <c r="N87" s="209">
        <v>3</v>
      </c>
      <c r="O87" s="210">
        <f t="shared" si="26"/>
        <v>1.1312643764847845E-2</v>
      </c>
      <c r="P87" s="209">
        <v>4</v>
      </c>
      <c r="Q87" s="210">
        <f t="shared" si="27"/>
        <v>1.5334483419589802E-2</v>
      </c>
      <c r="R87" s="209">
        <v>0</v>
      </c>
      <c r="S87" s="210">
        <f t="shared" si="28"/>
        <v>0</v>
      </c>
      <c r="T87" s="209">
        <v>1</v>
      </c>
      <c r="U87" s="210">
        <f t="shared" si="29"/>
        <v>4.1727519298977679E-3</v>
      </c>
    </row>
    <row r="88" spans="1:21" ht="20.100000000000001" customHeight="1">
      <c r="A88" s="212" t="s">
        <v>149</v>
      </c>
      <c r="B88" s="209">
        <v>3</v>
      </c>
      <c r="C88" s="210">
        <f t="shared" si="20"/>
        <v>1.2160518848804217E-2</v>
      </c>
      <c r="D88" s="225">
        <v>0</v>
      </c>
      <c r="E88" s="210">
        <f t="shared" si="21"/>
        <v>0</v>
      </c>
      <c r="F88" s="614">
        <v>5</v>
      </c>
      <c r="G88" s="210">
        <f t="shared" si="22"/>
        <v>1.9911592529170484E-2</v>
      </c>
      <c r="H88" s="614">
        <v>0</v>
      </c>
      <c r="I88" s="210">
        <f t="shared" si="23"/>
        <v>0</v>
      </c>
      <c r="J88" s="209">
        <v>6</v>
      </c>
      <c r="K88" s="210">
        <f t="shared" si="24"/>
        <v>2.2595465843187466E-2</v>
      </c>
      <c r="L88" s="614">
        <v>1</v>
      </c>
      <c r="M88" s="210">
        <f t="shared" si="25"/>
        <v>3.7434956762624938E-3</v>
      </c>
      <c r="N88" s="209">
        <v>5</v>
      </c>
      <c r="O88" s="210">
        <f t="shared" si="26"/>
        <v>1.885440627474641E-2</v>
      </c>
      <c r="P88" s="209">
        <v>7</v>
      </c>
      <c r="Q88" s="210">
        <f t="shared" si="27"/>
        <v>2.6835345984282152E-2</v>
      </c>
      <c r="R88" s="209">
        <v>1</v>
      </c>
      <c r="S88" s="210">
        <f t="shared" si="28"/>
        <v>4.7406845548497202E-3</v>
      </c>
      <c r="T88" s="209">
        <v>1</v>
      </c>
      <c r="U88" s="210">
        <f t="shared" si="29"/>
        <v>4.1727519298977679E-3</v>
      </c>
    </row>
    <row r="89" spans="1:21" ht="20.100000000000001" customHeight="1">
      <c r="A89" s="212" t="s">
        <v>368</v>
      </c>
      <c r="B89" s="209">
        <v>2</v>
      </c>
      <c r="C89" s="210">
        <f t="shared" ref="C89:C109" si="30">IFERROR(B89/B$5*100,"-")</f>
        <v>8.1070125658694783E-3</v>
      </c>
      <c r="D89" s="225">
        <v>1</v>
      </c>
      <c r="E89" s="210">
        <f t="shared" ref="E89:E109" si="31">IFERROR(D89/D$5*100,"-")</f>
        <v>3.9553832766395063E-3</v>
      </c>
      <c r="F89" s="614">
        <v>1</v>
      </c>
      <c r="G89" s="210">
        <f t="shared" ref="G89:G109" si="32">IFERROR(F89/F$5*100,"-")</f>
        <v>3.9823185058340971E-3</v>
      </c>
      <c r="H89" s="614">
        <v>0</v>
      </c>
      <c r="I89" s="210">
        <f t="shared" ref="I89:I109" si="33">IFERROR(H89/H$5*100,"-")</f>
        <v>0</v>
      </c>
      <c r="J89" s="209">
        <v>1</v>
      </c>
      <c r="K89" s="210">
        <f t="shared" ref="K89:K109" si="34">IFERROR(J89/J$5*100,"-")</f>
        <v>3.7659109738645774E-3</v>
      </c>
      <c r="L89" s="614">
        <v>3</v>
      </c>
      <c r="M89" s="210">
        <f t="shared" ref="M89:M109" si="35">IFERROR(L89/L$5*100,"-")</f>
        <v>1.1230487028787482E-2</v>
      </c>
      <c r="N89" s="209">
        <v>0</v>
      </c>
      <c r="O89" s="210">
        <f t="shared" ref="O89:O109" si="36">IFERROR(N89/N$5*100,"-")</f>
        <v>0</v>
      </c>
      <c r="P89" s="209">
        <v>2</v>
      </c>
      <c r="Q89" s="210">
        <f t="shared" ref="Q89:Q109" si="37">IFERROR(P89/P$5*100,"-")</f>
        <v>7.6672417097949008E-3</v>
      </c>
      <c r="R89" s="209">
        <v>2</v>
      </c>
      <c r="S89" s="210">
        <f t="shared" ref="S89:S109" si="38">IFERROR(R89/R$5*100,"-")</f>
        <v>9.4813691096994404E-3</v>
      </c>
      <c r="T89" s="209">
        <v>0</v>
      </c>
      <c r="U89" s="210">
        <f t="shared" ref="U89:U109" si="39">IFERROR(T89/T$5*100,"-")</f>
        <v>0</v>
      </c>
    </row>
    <row r="90" spans="1:21" ht="20.100000000000001" customHeight="1">
      <c r="A90" s="212" t="s">
        <v>150</v>
      </c>
      <c r="B90" s="209">
        <v>2</v>
      </c>
      <c r="C90" s="210">
        <f t="shared" si="30"/>
        <v>8.1070125658694783E-3</v>
      </c>
      <c r="D90" s="225">
        <v>0</v>
      </c>
      <c r="E90" s="210">
        <f t="shared" si="31"/>
        <v>0</v>
      </c>
      <c r="F90" s="614">
        <v>5</v>
      </c>
      <c r="G90" s="210">
        <f t="shared" si="32"/>
        <v>1.9911592529170484E-2</v>
      </c>
      <c r="H90" s="614">
        <v>1</v>
      </c>
      <c r="I90" s="210">
        <f t="shared" si="33"/>
        <v>4.0609137055837565E-3</v>
      </c>
      <c r="J90" s="209">
        <v>1</v>
      </c>
      <c r="K90" s="210">
        <f t="shared" si="34"/>
        <v>3.7659109738645774E-3</v>
      </c>
      <c r="L90" s="614">
        <v>2</v>
      </c>
      <c r="M90" s="210">
        <f t="shared" si="35"/>
        <v>7.4869913525249876E-3</v>
      </c>
      <c r="N90" s="209">
        <v>1</v>
      </c>
      <c r="O90" s="210">
        <f t="shared" si="36"/>
        <v>3.7708812549492815E-3</v>
      </c>
      <c r="P90" s="209">
        <v>2</v>
      </c>
      <c r="Q90" s="210">
        <f t="shared" si="37"/>
        <v>7.6672417097949008E-3</v>
      </c>
      <c r="R90" s="209">
        <v>4</v>
      </c>
      <c r="S90" s="210">
        <f t="shared" si="38"/>
        <v>1.8962738219398881E-2</v>
      </c>
      <c r="T90" s="209">
        <v>0</v>
      </c>
      <c r="U90" s="210">
        <f t="shared" si="39"/>
        <v>0</v>
      </c>
    </row>
    <row r="91" spans="1:21" ht="20.100000000000001" customHeight="1">
      <c r="A91" s="212" t="s">
        <v>143</v>
      </c>
      <c r="B91" s="209">
        <v>0</v>
      </c>
      <c r="C91" s="210">
        <f t="shared" si="30"/>
        <v>0</v>
      </c>
      <c r="D91" s="225">
        <v>1</v>
      </c>
      <c r="E91" s="210">
        <f t="shared" si="31"/>
        <v>3.9553832766395063E-3</v>
      </c>
      <c r="F91" s="614">
        <v>2</v>
      </c>
      <c r="G91" s="210">
        <f t="shared" si="32"/>
        <v>7.9646370116681943E-3</v>
      </c>
      <c r="H91" s="614">
        <v>2</v>
      </c>
      <c r="I91" s="210">
        <f t="shared" si="33"/>
        <v>8.1218274111675131E-3</v>
      </c>
      <c r="J91" s="209">
        <v>1</v>
      </c>
      <c r="K91" s="210">
        <f t="shared" si="34"/>
        <v>3.7659109738645774E-3</v>
      </c>
      <c r="L91" s="614">
        <v>2</v>
      </c>
      <c r="M91" s="210">
        <f t="shared" si="35"/>
        <v>7.4869913525249876E-3</v>
      </c>
      <c r="N91" s="209">
        <v>2</v>
      </c>
      <c r="O91" s="210">
        <f t="shared" si="36"/>
        <v>7.5417625098985631E-3</v>
      </c>
      <c r="P91" s="209">
        <v>2</v>
      </c>
      <c r="Q91" s="210">
        <f t="shared" si="37"/>
        <v>7.6672417097949008E-3</v>
      </c>
      <c r="R91" s="209">
        <v>2</v>
      </c>
      <c r="S91" s="210">
        <f t="shared" si="38"/>
        <v>9.4813691096994404E-3</v>
      </c>
      <c r="T91" s="209">
        <v>0</v>
      </c>
      <c r="U91" s="210">
        <f t="shared" si="39"/>
        <v>0</v>
      </c>
    </row>
    <row r="92" spans="1:21" ht="20.100000000000001" customHeight="1">
      <c r="A92" s="212" t="s">
        <v>189</v>
      </c>
      <c r="B92" s="209">
        <v>0</v>
      </c>
      <c r="C92" s="210">
        <f t="shared" si="30"/>
        <v>0</v>
      </c>
      <c r="D92" s="225">
        <v>0</v>
      </c>
      <c r="E92" s="210">
        <f t="shared" si="31"/>
        <v>0</v>
      </c>
      <c r="F92" s="614">
        <v>0</v>
      </c>
      <c r="G92" s="210">
        <f t="shared" si="32"/>
        <v>0</v>
      </c>
      <c r="H92" s="614">
        <v>0</v>
      </c>
      <c r="I92" s="210">
        <f t="shared" si="33"/>
        <v>0</v>
      </c>
      <c r="J92" s="209">
        <v>0</v>
      </c>
      <c r="K92" s="210">
        <f t="shared" si="34"/>
        <v>0</v>
      </c>
      <c r="L92" s="614">
        <v>0</v>
      </c>
      <c r="M92" s="210">
        <f t="shared" si="35"/>
        <v>0</v>
      </c>
      <c r="N92" s="209">
        <v>0</v>
      </c>
      <c r="O92" s="210">
        <f t="shared" si="36"/>
        <v>0</v>
      </c>
      <c r="P92" s="209">
        <v>5</v>
      </c>
      <c r="Q92" s="210">
        <f t="shared" si="37"/>
        <v>1.9168104274487254E-2</v>
      </c>
      <c r="R92" s="209">
        <v>0</v>
      </c>
      <c r="S92" s="210">
        <f t="shared" si="38"/>
        <v>0</v>
      </c>
      <c r="T92" s="209">
        <v>0</v>
      </c>
      <c r="U92" s="210">
        <f t="shared" si="39"/>
        <v>0</v>
      </c>
    </row>
    <row r="93" spans="1:21" ht="20.100000000000001" customHeight="1">
      <c r="A93" s="212" t="s">
        <v>172</v>
      </c>
      <c r="B93" s="209">
        <v>0</v>
      </c>
      <c r="C93" s="210">
        <f t="shared" si="30"/>
        <v>0</v>
      </c>
      <c r="D93" s="225">
        <v>1</v>
      </c>
      <c r="E93" s="210">
        <f t="shared" si="31"/>
        <v>3.9553832766395063E-3</v>
      </c>
      <c r="F93" s="614">
        <v>0</v>
      </c>
      <c r="G93" s="210">
        <f t="shared" si="32"/>
        <v>0</v>
      </c>
      <c r="H93" s="614">
        <v>1</v>
      </c>
      <c r="I93" s="210">
        <f t="shared" si="33"/>
        <v>4.0609137055837565E-3</v>
      </c>
      <c r="J93" s="209">
        <v>0</v>
      </c>
      <c r="K93" s="210">
        <f t="shared" si="34"/>
        <v>0</v>
      </c>
      <c r="L93" s="614">
        <v>9</v>
      </c>
      <c r="M93" s="210">
        <f t="shared" si="35"/>
        <v>3.3691461086362444E-2</v>
      </c>
      <c r="N93" s="209">
        <v>1</v>
      </c>
      <c r="O93" s="210">
        <f t="shared" si="36"/>
        <v>3.7708812549492815E-3</v>
      </c>
      <c r="P93" s="209">
        <v>1</v>
      </c>
      <c r="Q93" s="210">
        <f t="shared" si="37"/>
        <v>3.8336208548974504E-3</v>
      </c>
      <c r="R93" s="209">
        <v>0</v>
      </c>
      <c r="S93" s="210">
        <f t="shared" si="38"/>
        <v>0</v>
      </c>
      <c r="T93" s="209">
        <v>0</v>
      </c>
      <c r="U93" s="210">
        <f t="shared" si="39"/>
        <v>0</v>
      </c>
    </row>
    <row r="94" spans="1:21" ht="20.100000000000001" customHeight="1">
      <c r="A94" s="212" t="s">
        <v>843</v>
      </c>
      <c r="B94" s="209">
        <v>1</v>
      </c>
      <c r="C94" s="210">
        <f t="shared" si="30"/>
        <v>4.0535062829347391E-3</v>
      </c>
      <c r="D94" s="225">
        <v>1</v>
      </c>
      <c r="E94" s="210">
        <f t="shared" si="31"/>
        <v>3.9553832766395063E-3</v>
      </c>
      <c r="F94" s="615">
        <v>0</v>
      </c>
      <c r="G94" s="210">
        <f t="shared" si="32"/>
        <v>0</v>
      </c>
      <c r="H94" s="614">
        <v>0</v>
      </c>
      <c r="I94" s="210">
        <f t="shared" si="33"/>
        <v>0</v>
      </c>
      <c r="J94" s="209">
        <v>0</v>
      </c>
      <c r="K94" s="210">
        <f t="shared" si="34"/>
        <v>0</v>
      </c>
      <c r="L94" s="614">
        <v>0</v>
      </c>
      <c r="M94" s="210">
        <f t="shared" si="35"/>
        <v>0</v>
      </c>
      <c r="N94" s="209">
        <v>2</v>
      </c>
      <c r="O94" s="210">
        <f t="shared" si="36"/>
        <v>7.5417625098985631E-3</v>
      </c>
      <c r="P94" s="209">
        <v>0</v>
      </c>
      <c r="Q94" s="617">
        <f>IFERROR(P94/P$5*100,"-")</f>
        <v>0</v>
      </c>
      <c r="R94" s="209">
        <v>0</v>
      </c>
      <c r="S94" s="210">
        <f t="shared" si="38"/>
        <v>0</v>
      </c>
      <c r="T94" s="209">
        <v>0</v>
      </c>
      <c r="U94" s="210">
        <f t="shared" si="39"/>
        <v>0</v>
      </c>
    </row>
    <row r="95" spans="1:21" ht="20.100000000000001" customHeight="1">
      <c r="A95" s="212" t="s">
        <v>844</v>
      </c>
      <c r="B95" s="209">
        <v>11</v>
      </c>
      <c r="C95" s="210">
        <f t="shared" si="30"/>
        <v>4.4588569112282123E-2</v>
      </c>
      <c r="D95" s="225">
        <v>0</v>
      </c>
      <c r="E95" s="210">
        <f t="shared" si="31"/>
        <v>0</v>
      </c>
      <c r="F95" s="614">
        <v>11</v>
      </c>
      <c r="G95" s="210">
        <f t="shared" si="32"/>
        <v>4.3805503564175063E-2</v>
      </c>
      <c r="H95" s="614">
        <v>0</v>
      </c>
      <c r="I95" s="210">
        <f t="shared" si="33"/>
        <v>0</v>
      </c>
      <c r="J95" s="209">
        <v>0</v>
      </c>
      <c r="K95" s="210">
        <f t="shared" si="34"/>
        <v>0</v>
      </c>
      <c r="L95" s="614">
        <v>0</v>
      </c>
      <c r="M95" s="210">
        <f t="shared" si="35"/>
        <v>0</v>
      </c>
      <c r="N95" s="209">
        <v>6</v>
      </c>
      <c r="O95" s="210">
        <f t="shared" si="36"/>
        <v>2.2625287529695691E-2</v>
      </c>
      <c r="P95" s="209">
        <v>0</v>
      </c>
      <c r="Q95" s="210">
        <f t="shared" si="37"/>
        <v>0</v>
      </c>
      <c r="R95" s="209">
        <v>0</v>
      </c>
      <c r="S95" s="210">
        <f t="shared" si="38"/>
        <v>0</v>
      </c>
      <c r="T95" s="209">
        <v>0</v>
      </c>
      <c r="U95" s="210">
        <f t="shared" si="39"/>
        <v>0</v>
      </c>
    </row>
    <row r="96" spans="1:21" ht="20.100000000000001" customHeight="1">
      <c r="A96" s="212" t="s">
        <v>194</v>
      </c>
      <c r="B96" s="209">
        <v>1</v>
      </c>
      <c r="C96" s="210">
        <f t="shared" si="30"/>
        <v>4.0535062829347391E-3</v>
      </c>
      <c r="D96" s="225">
        <v>0</v>
      </c>
      <c r="E96" s="210">
        <f t="shared" si="31"/>
        <v>0</v>
      </c>
      <c r="F96" s="614">
        <v>6</v>
      </c>
      <c r="G96" s="210">
        <f t="shared" si="32"/>
        <v>2.3893911035004579E-2</v>
      </c>
      <c r="H96" s="614">
        <v>2</v>
      </c>
      <c r="I96" s="210">
        <f t="shared" si="33"/>
        <v>8.1218274111675131E-3</v>
      </c>
      <c r="J96" s="209">
        <v>3</v>
      </c>
      <c r="K96" s="210">
        <f t="shared" si="34"/>
        <v>1.1297732921593733E-2</v>
      </c>
      <c r="L96" s="614">
        <v>6</v>
      </c>
      <c r="M96" s="210">
        <f t="shared" si="35"/>
        <v>2.2460974057574964E-2</v>
      </c>
      <c r="N96" s="209">
        <v>2</v>
      </c>
      <c r="O96" s="210">
        <f t="shared" si="36"/>
        <v>7.5417625098985631E-3</v>
      </c>
      <c r="P96" s="209">
        <v>0</v>
      </c>
      <c r="Q96" s="210">
        <f t="shared" si="37"/>
        <v>0</v>
      </c>
      <c r="R96" s="209">
        <v>0</v>
      </c>
      <c r="S96" s="210">
        <f t="shared" si="38"/>
        <v>0</v>
      </c>
      <c r="T96" s="209">
        <v>0</v>
      </c>
      <c r="U96" s="210">
        <f t="shared" si="39"/>
        <v>0</v>
      </c>
    </row>
    <row r="97" spans="1:21" ht="20.100000000000001" customHeight="1">
      <c r="A97" s="212" t="s">
        <v>845</v>
      </c>
      <c r="B97" s="209">
        <v>1</v>
      </c>
      <c r="C97" s="210">
        <f t="shared" si="30"/>
        <v>4.0535062829347391E-3</v>
      </c>
      <c r="D97" s="225">
        <v>0</v>
      </c>
      <c r="E97" s="210">
        <f t="shared" si="31"/>
        <v>0</v>
      </c>
      <c r="F97" s="614">
        <v>0</v>
      </c>
      <c r="G97" s="210">
        <f t="shared" si="32"/>
        <v>0</v>
      </c>
      <c r="H97" s="614">
        <v>0</v>
      </c>
      <c r="I97" s="210">
        <f t="shared" si="33"/>
        <v>0</v>
      </c>
      <c r="J97" s="209">
        <v>0</v>
      </c>
      <c r="K97" s="210">
        <f t="shared" si="34"/>
        <v>0</v>
      </c>
      <c r="L97" s="614">
        <v>1</v>
      </c>
      <c r="M97" s="210">
        <f t="shared" si="35"/>
        <v>3.7434956762624938E-3</v>
      </c>
      <c r="N97" s="209">
        <v>1</v>
      </c>
      <c r="O97" s="210">
        <f t="shared" si="36"/>
        <v>3.7708812549492815E-3</v>
      </c>
      <c r="P97" s="209">
        <v>0</v>
      </c>
      <c r="Q97" s="210">
        <f t="shared" si="37"/>
        <v>0</v>
      </c>
      <c r="R97" s="209">
        <v>0</v>
      </c>
      <c r="S97" s="210">
        <f t="shared" si="38"/>
        <v>0</v>
      </c>
      <c r="T97" s="209">
        <v>0</v>
      </c>
      <c r="U97" s="210">
        <f t="shared" si="39"/>
        <v>0</v>
      </c>
    </row>
    <row r="98" spans="1:21" ht="20.100000000000001" customHeight="1">
      <c r="A98" s="212" t="s">
        <v>846</v>
      </c>
      <c r="B98" s="209">
        <v>0</v>
      </c>
      <c r="C98" s="210">
        <f t="shared" si="30"/>
        <v>0</v>
      </c>
      <c r="D98" s="225">
        <v>1</v>
      </c>
      <c r="E98" s="210">
        <f t="shared" si="31"/>
        <v>3.9553832766395063E-3</v>
      </c>
      <c r="F98" s="614">
        <v>0</v>
      </c>
      <c r="G98" s="210">
        <f t="shared" si="32"/>
        <v>0</v>
      </c>
      <c r="H98" s="614">
        <v>1</v>
      </c>
      <c r="I98" s="210">
        <f t="shared" si="33"/>
        <v>4.0609137055837565E-3</v>
      </c>
      <c r="J98" s="209">
        <v>0</v>
      </c>
      <c r="K98" s="210">
        <f t="shared" si="34"/>
        <v>0</v>
      </c>
      <c r="L98" s="614">
        <v>0</v>
      </c>
      <c r="M98" s="210">
        <f t="shared" si="35"/>
        <v>0</v>
      </c>
      <c r="N98" s="209">
        <v>1</v>
      </c>
      <c r="O98" s="210">
        <f t="shared" si="36"/>
        <v>3.7708812549492815E-3</v>
      </c>
      <c r="P98" s="209">
        <v>0</v>
      </c>
      <c r="Q98" s="210">
        <f t="shared" si="37"/>
        <v>0</v>
      </c>
      <c r="R98" s="209">
        <v>0</v>
      </c>
      <c r="S98" s="210">
        <f t="shared" si="38"/>
        <v>0</v>
      </c>
      <c r="T98" s="209">
        <v>0</v>
      </c>
      <c r="U98" s="210">
        <f t="shared" si="39"/>
        <v>0</v>
      </c>
    </row>
    <row r="99" spans="1:21" ht="20.100000000000001" customHeight="1">
      <c r="A99" s="212" t="s">
        <v>847</v>
      </c>
      <c r="B99" s="209">
        <v>0</v>
      </c>
      <c r="C99" s="210">
        <f t="shared" si="30"/>
        <v>0</v>
      </c>
      <c r="D99" s="225">
        <v>0</v>
      </c>
      <c r="E99" s="210">
        <f t="shared" si="31"/>
        <v>0</v>
      </c>
      <c r="F99" s="614">
        <v>0</v>
      </c>
      <c r="G99" s="210">
        <f t="shared" si="32"/>
        <v>0</v>
      </c>
      <c r="H99" s="614">
        <v>0</v>
      </c>
      <c r="I99" s="210">
        <f t="shared" si="33"/>
        <v>0</v>
      </c>
      <c r="J99" s="209">
        <v>2</v>
      </c>
      <c r="K99" s="210">
        <f t="shared" si="34"/>
        <v>7.5318219477291549E-3</v>
      </c>
      <c r="L99" s="614">
        <v>0</v>
      </c>
      <c r="M99" s="210">
        <f t="shared" si="35"/>
        <v>0</v>
      </c>
      <c r="N99" s="209">
        <v>1</v>
      </c>
      <c r="O99" s="210">
        <f t="shared" si="36"/>
        <v>3.7708812549492815E-3</v>
      </c>
      <c r="P99" s="209">
        <v>0</v>
      </c>
      <c r="Q99" s="210">
        <f t="shared" si="37"/>
        <v>0</v>
      </c>
      <c r="R99" s="209">
        <v>0</v>
      </c>
      <c r="S99" s="210">
        <f t="shared" si="38"/>
        <v>0</v>
      </c>
      <c r="T99" s="209">
        <v>0</v>
      </c>
      <c r="U99" s="210">
        <f t="shared" si="39"/>
        <v>0</v>
      </c>
    </row>
    <row r="100" spans="1:21" ht="20.100000000000001" customHeight="1">
      <c r="A100" s="212" t="s">
        <v>187</v>
      </c>
      <c r="B100" s="209">
        <v>2</v>
      </c>
      <c r="C100" s="210">
        <f t="shared" si="30"/>
        <v>8.1070125658694783E-3</v>
      </c>
      <c r="D100" s="225">
        <v>0</v>
      </c>
      <c r="E100" s="210">
        <f t="shared" si="31"/>
        <v>0</v>
      </c>
      <c r="F100" s="614">
        <v>2</v>
      </c>
      <c r="G100" s="210">
        <f t="shared" si="32"/>
        <v>7.9646370116681943E-3</v>
      </c>
      <c r="H100" s="614">
        <v>0</v>
      </c>
      <c r="I100" s="210">
        <f t="shared" si="33"/>
        <v>0</v>
      </c>
      <c r="J100" s="209">
        <v>0</v>
      </c>
      <c r="K100" s="210">
        <f t="shared" si="34"/>
        <v>0</v>
      </c>
      <c r="L100" s="614">
        <v>3</v>
      </c>
      <c r="M100" s="210">
        <f t="shared" si="35"/>
        <v>1.1230487028787482E-2</v>
      </c>
      <c r="N100" s="209">
        <v>0</v>
      </c>
      <c r="O100" s="210">
        <f t="shared" si="36"/>
        <v>0</v>
      </c>
      <c r="P100" s="209">
        <v>0</v>
      </c>
      <c r="Q100" s="210">
        <f t="shared" si="37"/>
        <v>0</v>
      </c>
      <c r="R100" s="209">
        <v>0</v>
      </c>
      <c r="S100" s="210">
        <f t="shared" si="38"/>
        <v>0</v>
      </c>
      <c r="T100" s="209">
        <v>0</v>
      </c>
      <c r="U100" s="210">
        <f t="shared" si="39"/>
        <v>0</v>
      </c>
    </row>
    <row r="101" spans="1:21" ht="20.100000000000001" customHeight="1">
      <c r="A101" s="212" t="s">
        <v>848</v>
      </c>
      <c r="B101" s="209">
        <v>21</v>
      </c>
      <c r="C101" s="210">
        <f t="shared" si="30"/>
        <v>8.5123631941629502E-2</v>
      </c>
      <c r="D101" s="225">
        <v>5</v>
      </c>
      <c r="E101" s="210">
        <f t="shared" si="31"/>
        <v>1.9776916383197531E-2</v>
      </c>
      <c r="F101" s="614">
        <v>4</v>
      </c>
      <c r="G101" s="210">
        <f t="shared" si="32"/>
        <v>1.5929274023336389E-2</v>
      </c>
      <c r="H101" s="614">
        <v>3</v>
      </c>
      <c r="I101" s="210">
        <f t="shared" si="33"/>
        <v>1.2182741116751269E-2</v>
      </c>
      <c r="J101" s="209">
        <v>1</v>
      </c>
      <c r="K101" s="210">
        <f t="shared" si="34"/>
        <v>3.7659109738645774E-3</v>
      </c>
      <c r="L101" s="614">
        <v>0</v>
      </c>
      <c r="M101" s="210">
        <f t="shared" si="35"/>
        <v>0</v>
      </c>
      <c r="N101" s="209">
        <v>0</v>
      </c>
      <c r="O101" s="210">
        <f t="shared" si="36"/>
        <v>0</v>
      </c>
      <c r="P101" s="209">
        <v>0</v>
      </c>
      <c r="Q101" s="210">
        <f t="shared" si="37"/>
        <v>0</v>
      </c>
      <c r="R101" s="209">
        <v>0</v>
      </c>
      <c r="S101" s="210">
        <f t="shared" si="38"/>
        <v>0</v>
      </c>
      <c r="T101" s="209">
        <v>0</v>
      </c>
      <c r="U101" s="210">
        <f t="shared" si="39"/>
        <v>0</v>
      </c>
    </row>
    <row r="102" spans="1:21" ht="20.100000000000001" customHeight="1">
      <c r="A102" s="212" t="s">
        <v>190</v>
      </c>
      <c r="B102" s="209">
        <v>2</v>
      </c>
      <c r="C102" s="210">
        <f t="shared" si="30"/>
        <v>8.1070125658694783E-3</v>
      </c>
      <c r="D102" s="225">
        <v>0</v>
      </c>
      <c r="E102" s="210">
        <f t="shared" si="31"/>
        <v>0</v>
      </c>
      <c r="F102" s="614">
        <v>2</v>
      </c>
      <c r="G102" s="210">
        <f t="shared" si="32"/>
        <v>7.9646370116681943E-3</v>
      </c>
      <c r="H102" s="614">
        <v>0</v>
      </c>
      <c r="I102" s="210">
        <f t="shared" si="33"/>
        <v>0</v>
      </c>
      <c r="J102" s="209">
        <v>1</v>
      </c>
      <c r="K102" s="210">
        <f t="shared" si="34"/>
        <v>3.7659109738645774E-3</v>
      </c>
      <c r="L102" s="614">
        <v>0</v>
      </c>
      <c r="M102" s="210">
        <f t="shared" si="35"/>
        <v>0</v>
      </c>
      <c r="N102" s="209">
        <v>0</v>
      </c>
      <c r="O102" s="210">
        <f t="shared" si="36"/>
        <v>0</v>
      </c>
      <c r="P102" s="209">
        <v>0</v>
      </c>
      <c r="Q102" s="210">
        <f t="shared" si="37"/>
        <v>0</v>
      </c>
      <c r="R102" s="209">
        <v>0</v>
      </c>
      <c r="S102" s="210">
        <f t="shared" si="38"/>
        <v>0</v>
      </c>
      <c r="T102" s="209">
        <v>0</v>
      </c>
      <c r="U102" s="210">
        <f t="shared" si="39"/>
        <v>0</v>
      </c>
    </row>
    <row r="103" spans="1:21" ht="20.100000000000001" customHeight="1">
      <c r="A103" s="212" t="s">
        <v>849</v>
      </c>
      <c r="B103" s="209">
        <v>0</v>
      </c>
      <c r="C103" s="210">
        <f t="shared" si="30"/>
        <v>0</v>
      </c>
      <c r="D103" s="225">
        <v>1</v>
      </c>
      <c r="E103" s="210">
        <f t="shared" si="31"/>
        <v>3.9553832766395063E-3</v>
      </c>
      <c r="F103" s="614">
        <v>0</v>
      </c>
      <c r="G103" s="210">
        <f t="shared" si="32"/>
        <v>0</v>
      </c>
      <c r="H103" s="614">
        <v>0</v>
      </c>
      <c r="I103" s="210">
        <f t="shared" si="33"/>
        <v>0</v>
      </c>
      <c r="J103" s="209">
        <v>0</v>
      </c>
      <c r="K103" s="210">
        <f t="shared" si="34"/>
        <v>0</v>
      </c>
      <c r="L103" s="614">
        <v>0</v>
      </c>
      <c r="M103" s="210">
        <f t="shared" si="35"/>
        <v>0</v>
      </c>
      <c r="N103" s="209">
        <v>0</v>
      </c>
      <c r="O103" s="210">
        <f t="shared" si="36"/>
        <v>0</v>
      </c>
      <c r="P103" s="209">
        <v>0</v>
      </c>
      <c r="Q103" s="210">
        <f t="shared" si="37"/>
        <v>0</v>
      </c>
      <c r="R103" s="209">
        <v>0</v>
      </c>
      <c r="S103" s="210">
        <f t="shared" si="38"/>
        <v>0</v>
      </c>
      <c r="T103" s="209">
        <v>0</v>
      </c>
      <c r="U103" s="210">
        <f t="shared" si="39"/>
        <v>0</v>
      </c>
    </row>
    <row r="104" spans="1:21" ht="20.100000000000001" customHeight="1">
      <c r="A104" s="212" t="s">
        <v>360</v>
      </c>
      <c r="B104" s="209">
        <v>0</v>
      </c>
      <c r="C104" s="210">
        <f t="shared" si="30"/>
        <v>0</v>
      </c>
      <c r="D104" s="225">
        <v>2</v>
      </c>
      <c r="E104" s="210">
        <f t="shared" si="31"/>
        <v>7.9107665532790125E-3</v>
      </c>
      <c r="F104" s="614">
        <v>0</v>
      </c>
      <c r="G104" s="210">
        <f t="shared" si="32"/>
        <v>0</v>
      </c>
      <c r="H104" s="614">
        <v>0</v>
      </c>
      <c r="I104" s="210">
        <f t="shared" si="33"/>
        <v>0</v>
      </c>
      <c r="J104" s="209">
        <v>0</v>
      </c>
      <c r="K104" s="210">
        <f t="shared" si="34"/>
        <v>0</v>
      </c>
      <c r="L104" s="614">
        <v>0</v>
      </c>
      <c r="M104" s="210">
        <f t="shared" si="35"/>
        <v>0</v>
      </c>
      <c r="N104" s="209">
        <v>0</v>
      </c>
      <c r="O104" s="210">
        <f t="shared" si="36"/>
        <v>0</v>
      </c>
      <c r="P104" s="209">
        <v>0</v>
      </c>
      <c r="Q104" s="210">
        <f t="shared" si="37"/>
        <v>0</v>
      </c>
      <c r="R104" s="209">
        <v>0</v>
      </c>
      <c r="S104" s="210">
        <f t="shared" si="38"/>
        <v>0</v>
      </c>
      <c r="T104" s="209">
        <v>0</v>
      </c>
      <c r="U104" s="210">
        <f t="shared" si="39"/>
        <v>0</v>
      </c>
    </row>
    <row r="105" spans="1:21" ht="20.100000000000001" customHeight="1">
      <c r="A105" s="212" t="s">
        <v>850</v>
      </c>
      <c r="B105" s="209">
        <v>0</v>
      </c>
      <c r="C105" s="210">
        <f t="shared" si="30"/>
        <v>0</v>
      </c>
      <c r="D105" s="225">
        <v>0</v>
      </c>
      <c r="E105" s="210">
        <f t="shared" si="31"/>
        <v>0</v>
      </c>
      <c r="F105" s="615">
        <v>0</v>
      </c>
      <c r="G105" s="210">
        <f t="shared" si="32"/>
        <v>0</v>
      </c>
      <c r="H105" s="614">
        <v>0</v>
      </c>
      <c r="I105" s="210">
        <f t="shared" si="33"/>
        <v>0</v>
      </c>
      <c r="J105" s="209">
        <v>0</v>
      </c>
      <c r="K105" s="210">
        <f t="shared" si="34"/>
        <v>0</v>
      </c>
      <c r="L105" s="614">
        <v>0</v>
      </c>
      <c r="M105" s="210">
        <f t="shared" si="35"/>
        <v>0</v>
      </c>
      <c r="N105" s="209">
        <v>0</v>
      </c>
      <c r="O105" s="210">
        <f t="shared" si="36"/>
        <v>0</v>
      </c>
      <c r="P105" s="209">
        <v>0</v>
      </c>
      <c r="Q105" s="210">
        <f t="shared" si="37"/>
        <v>0</v>
      </c>
      <c r="R105" s="209">
        <v>0</v>
      </c>
      <c r="S105" s="210">
        <f t="shared" si="38"/>
        <v>0</v>
      </c>
      <c r="T105" s="209">
        <v>0</v>
      </c>
      <c r="U105" s="210">
        <f t="shared" si="39"/>
        <v>0</v>
      </c>
    </row>
    <row r="106" spans="1:21" ht="20.100000000000001" customHeight="1">
      <c r="A106" s="212" t="s">
        <v>851</v>
      </c>
      <c r="B106" s="209">
        <v>0</v>
      </c>
      <c r="C106" s="210">
        <f t="shared" si="30"/>
        <v>0</v>
      </c>
      <c r="D106" s="225">
        <v>0</v>
      </c>
      <c r="E106" s="210">
        <f t="shared" si="31"/>
        <v>0</v>
      </c>
      <c r="F106" s="615">
        <v>0</v>
      </c>
      <c r="G106" s="210">
        <f t="shared" si="32"/>
        <v>0</v>
      </c>
      <c r="H106" s="614">
        <v>0</v>
      </c>
      <c r="I106" s="210">
        <f t="shared" si="33"/>
        <v>0</v>
      </c>
      <c r="J106" s="209">
        <v>0</v>
      </c>
      <c r="K106" s="210">
        <f t="shared" si="34"/>
        <v>0</v>
      </c>
      <c r="L106" s="614">
        <v>0</v>
      </c>
      <c r="M106" s="210">
        <f t="shared" si="35"/>
        <v>0</v>
      </c>
      <c r="N106" s="209">
        <v>0</v>
      </c>
      <c r="O106" s="210">
        <f t="shared" si="36"/>
        <v>0</v>
      </c>
      <c r="P106" s="209">
        <v>0</v>
      </c>
      <c r="Q106" s="210">
        <f t="shared" si="37"/>
        <v>0</v>
      </c>
      <c r="R106" s="209">
        <v>0</v>
      </c>
      <c r="S106" s="210">
        <f t="shared" si="38"/>
        <v>0</v>
      </c>
      <c r="T106" s="209">
        <v>0</v>
      </c>
      <c r="U106" s="210">
        <f t="shared" si="39"/>
        <v>0</v>
      </c>
    </row>
    <row r="107" spans="1:21" ht="20.100000000000001" customHeight="1">
      <c r="A107" s="212" t="s">
        <v>171</v>
      </c>
      <c r="B107" s="209">
        <v>0</v>
      </c>
      <c r="C107" s="210">
        <f t="shared" si="30"/>
        <v>0</v>
      </c>
      <c r="D107" s="225">
        <v>0</v>
      </c>
      <c r="E107" s="210">
        <f t="shared" si="31"/>
        <v>0</v>
      </c>
      <c r="F107" s="614">
        <v>0</v>
      </c>
      <c r="G107" s="210">
        <f t="shared" si="32"/>
        <v>0</v>
      </c>
      <c r="H107" s="614">
        <v>0</v>
      </c>
      <c r="I107" s="210">
        <f t="shared" si="33"/>
        <v>0</v>
      </c>
      <c r="J107" s="209">
        <v>0</v>
      </c>
      <c r="K107" s="210">
        <f t="shared" si="34"/>
        <v>0</v>
      </c>
      <c r="L107" s="614">
        <v>0</v>
      </c>
      <c r="M107" s="210">
        <f t="shared" si="35"/>
        <v>0</v>
      </c>
      <c r="N107" s="209">
        <v>0</v>
      </c>
      <c r="O107" s="210">
        <f t="shared" si="36"/>
        <v>0</v>
      </c>
      <c r="P107" s="209">
        <v>0</v>
      </c>
      <c r="Q107" s="210">
        <f t="shared" si="37"/>
        <v>0</v>
      </c>
      <c r="R107" s="209">
        <v>0</v>
      </c>
      <c r="S107" s="210">
        <f t="shared" si="38"/>
        <v>0</v>
      </c>
      <c r="T107" s="209">
        <v>0</v>
      </c>
      <c r="U107" s="210">
        <f t="shared" si="39"/>
        <v>0</v>
      </c>
    </row>
    <row r="108" spans="1:21" ht="20.100000000000001" customHeight="1">
      <c r="A108" s="212" t="s">
        <v>852</v>
      </c>
      <c r="B108" s="209">
        <v>0</v>
      </c>
      <c r="C108" s="210">
        <f t="shared" si="30"/>
        <v>0</v>
      </c>
      <c r="D108" s="225">
        <v>0</v>
      </c>
      <c r="E108" s="210">
        <f t="shared" si="31"/>
        <v>0</v>
      </c>
      <c r="F108" s="614">
        <v>0</v>
      </c>
      <c r="G108" s="210">
        <f t="shared" si="32"/>
        <v>0</v>
      </c>
      <c r="H108" s="614">
        <v>0</v>
      </c>
      <c r="I108" s="210">
        <f t="shared" si="33"/>
        <v>0</v>
      </c>
      <c r="J108" s="209">
        <v>0</v>
      </c>
      <c r="K108" s="210">
        <f t="shared" si="34"/>
        <v>0</v>
      </c>
      <c r="L108" s="614">
        <v>0</v>
      </c>
      <c r="M108" s="210">
        <f t="shared" si="35"/>
        <v>0</v>
      </c>
      <c r="N108" s="209">
        <v>0</v>
      </c>
      <c r="O108" s="210">
        <f t="shared" si="36"/>
        <v>0</v>
      </c>
      <c r="P108" s="209">
        <v>0</v>
      </c>
      <c r="Q108" s="210">
        <f t="shared" si="37"/>
        <v>0</v>
      </c>
      <c r="R108" s="209">
        <v>0</v>
      </c>
      <c r="S108" s="210">
        <f t="shared" si="38"/>
        <v>0</v>
      </c>
      <c r="T108" s="209">
        <v>0</v>
      </c>
      <c r="U108" s="210">
        <f t="shared" si="39"/>
        <v>0</v>
      </c>
    </row>
    <row r="109" spans="1:21" ht="20.100000000000001" customHeight="1">
      <c r="A109" s="217" t="s">
        <v>462</v>
      </c>
      <c r="B109" s="218">
        <v>352</v>
      </c>
      <c r="C109" s="219">
        <f t="shared" si="30"/>
        <v>1.4268342115930279</v>
      </c>
      <c r="D109" s="227">
        <v>283</v>
      </c>
      <c r="E109" s="219">
        <f t="shared" si="31"/>
        <v>1.1193734672889804</v>
      </c>
      <c r="F109" s="618">
        <f>F5-SUM(F6:F108)</f>
        <v>272</v>
      </c>
      <c r="G109" s="219">
        <f t="shared" si="32"/>
        <v>1.0831906335868744</v>
      </c>
      <c r="H109" s="618">
        <f>H5-SUM(H6:H108)</f>
        <v>248</v>
      </c>
      <c r="I109" s="219">
        <f t="shared" si="33"/>
        <v>1.0071065989847716</v>
      </c>
      <c r="J109" s="218">
        <v>248</v>
      </c>
      <c r="K109" s="219">
        <f t="shared" si="34"/>
        <v>0.93394592151841527</v>
      </c>
      <c r="L109" s="618">
        <f>L5-SUM(L6:L108)</f>
        <v>352</v>
      </c>
      <c r="M109" s="219">
        <f t="shared" si="35"/>
        <v>1.3177104780443978</v>
      </c>
      <c r="N109" s="218">
        <v>291</v>
      </c>
      <c r="O109" s="219">
        <f t="shared" si="36"/>
        <v>1.0973264451902409</v>
      </c>
      <c r="P109" s="218">
        <v>281</v>
      </c>
      <c r="Q109" s="219">
        <f t="shared" si="37"/>
        <v>1.0772474602261837</v>
      </c>
      <c r="R109" s="218">
        <v>208</v>
      </c>
      <c r="S109" s="219">
        <f t="shared" si="38"/>
        <v>0.98606238740874175</v>
      </c>
      <c r="T109" s="218">
        <v>265</v>
      </c>
      <c r="U109" s="219">
        <f t="shared" si="39"/>
        <v>1.1057792614229085</v>
      </c>
    </row>
    <row r="110" spans="1:21" ht="12.95" customHeight="1">
      <c r="A110" s="73" t="s">
        <v>85</v>
      </c>
      <c r="B110" s="74"/>
      <c r="C110" s="220"/>
      <c r="D110" s="228"/>
      <c r="E110" s="220"/>
      <c r="F110" s="74"/>
      <c r="G110" s="220"/>
      <c r="H110" s="74"/>
      <c r="I110" s="220"/>
      <c r="J110" s="74"/>
      <c r="K110" s="220"/>
      <c r="L110" s="74"/>
      <c r="M110" s="63"/>
      <c r="N110" s="74"/>
      <c r="O110" s="63"/>
      <c r="P110" s="74"/>
      <c r="Q110" s="63"/>
      <c r="R110" s="74"/>
      <c r="S110" s="63"/>
      <c r="T110" s="74"/>
      <c r="U110" s="63"/>
    </row>
    <row r="111" spans="1:21" ht="30" customHeight="1">
      <c r="A111" s="1039" t="s">
        <v>364</v>
      </c>
      <c r="B111" s="1039"/>
      <c r="C111" s="1039"/>
      <c r="D111" s="1039"/>
      <c r="E111" s="1039"/>
      <c r="F111" s="1039"/>
      <c r="G111" s="1039"/>
      <c r="H111" s="1039"/>
      <c r="I111" s="1039"/>
      <c r="J111" s="1039"/>
      <c r="K111" s="1039"/>
      <c r="L111" s="221"/>
      <c r="M111" s="47"/>
      <c r="N111" s="221"/>
      <c r="O111" s="47"/>
      <c r="P111" s="221"/>
      <c r="Q111" s="47"/>
      <c r="R111" s="221"/>
      <c r="S111" s="47"/>
      <c r="T111" s="221"/>
      <c r="U111" s="47"/>
    </row>
  </sheetData>
  <sortState ref="A6:U88">
    <sortCondition descending="1" ref="T6:T88"/>
  </sortState>
  <mergeCells count="14">
    <mergeCell ref="P3:Q3"/>
    <mergeCell ref="R3:S3"/>
    <mergeCell ref="T3:U3"/>
    <mergeCell ref="A111:K111"/>
    <mergeCell ref="A1:U1"/>
    <mergeCell ref="B2:U2"/>
    <mergeCell ref="A3:A4"/>
    <mergeCell ref="B3:C3"/>
    <mergeCell ref="D3:E3"/>
    <mergeCell ref="F3:G3"/>
    <mergeCell ref="H3:I3"/>
    <mergeCell ref="J3:K3"/>
    <mergeCell ref="L3:M3"/>
    <mergeCell ref="N3:O3"/>
  </mergeCells>
  <phoneticPr fontId="22" type="noConversion"/>
  <conditionalFormatting sqref="A1:A110">
    <cfRule type="duplicateValues" dxfId="1" priority="4"/>
  </conditionalFormatting>
  <conditionalFormatting sqref="A111">
    <cfRule type="duplicateValues" dxfId="0" priority="1"/>
  </conditionalFormatting>
  <hyperlinks>
    <hyperlink ref="V1" location="本篇表次!A1" display="回本篇表次"/>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W35"/>
  <sheetViews>
    <sheetView showGridLines="0" workbookViewId="0">
      <selection activeCell="U1" sqref="U1"/>
    </sheetView>
  </sheetViews>
  <sheetFormatPr defaultColWidth="9" defaultRowHeight="15" customHeight="1"/>
  <cols>
    <col min="1" max="1" width="5.875" style="232" customWidth="1"/>
    <col min="2" max="2" width="4.5" style="232" customWidth="1"/>
    <col min="3" max="3" width="8.625" style="238" customWidth="1"/>
    <col min="4" max="4" width="8.625" style="239" customWidth="1"/>
    <col min="5" max="5" width="8.625" style="238" customWidth="1"/>
    <col min="6" max="6" width="8.625" style="239" customWidth="1"/>
    <col min="7" max="7" width="8.625" style="735" customWidth="1"/>
    <col min="8" max="8" width="8.625" style="736" customWidth="1"/>
    <col min="9" max="9" width="8.625" style="735" customWidth="1"/>
    <col min="10" max="10" width="8.625" style="736" customWidth="1"/>
    <col min="11" max="11" width="8.625" style="735" customWidth="1"/>
    <col min="12" max="12" width="8.625" style="736" customWidth="1"/>
    <col min="13" max="13" width="8.625" style="735" customWidth="1"/>
    <col min="14" max="14" width="8.625" style="239" customWidth="1"/>
    <col min="15" max="15" width="8.625" style="238" customWidth="1"/>
    <col min="16" max="16" width="8.625" style="239" customWidth="1"/>
    <col min="17" max="17" width="8.625" style="238" customWidth="1"/>
    <col min="18" max="18" width="8.625" style="239" customWidth="1"/>
    <col min="19" max="19" width="8.625" style="238" customWidth="1"/>
    <col min="20" max="20" width="8.625" style="239" customWidth="1"/>
    <col min="21" max="21" width="12.625" style="727" bestFit="1" customWidth="1"/>
    <col min="22" max="16384" width="9" style="232"/>
  </cols>
  <sheetData>
    <row r="1" spans="1:23" s="231" customFormat="1" ht="24.95" customHeight="1">
      <c r="A1" s="1045" t="s">
        <v>936</v>
      </c>
      <c r="B1" s="1045"/>
      <c r="C1" s="1045"/>
      <c r="D1" s="1045"/>
      <c r="E1" s="1045"/>
      <c r="F1" s="1045"/>
      <c r="G1" s="1045"/>
      <c r="H1" s="1045"/>
      <c r="I1" s="1045"/>
      <c r="J1" s="1045"/>
      <c r="K1" s="1045"/>
      <c r="L1" s="1045"/>
      <c r="M1" s="1045"/>
      <c r="N1" s="1045"/>
      <c r="O1" s="1045"/>
      <c r="P1" s="1045"/>
      <c r="Q1" s="1045"/>
      <c r="R1" s="1045"/>
      <c r="S1" s="1045"/>
      <c r="T1" s="1045"/>
      <c r="U1" s="853" t="s">
        <v>914</v>
      </c>
    </row>
    <row r="2" spans="1:23" ht="15" customHeight="1">
      <c r="A2" s="1046"/>
      <c r="B2" s="1046"/>
      <c r="C2" s="1044" t="s">
        <v>373</v>
      </c>
      <c r="D2" s="1044"/>
      <c r="E2" s="1047" t="s">
        <v>383</v>
      </c>
      <c r="F2" s="1044"/>
      <c r="G2" s="1048" t="s">
        <v>384</v>
      </c>
      <c r="H2" s="1048"/>
      <c r="I2" s="1048" t="s">
        <v>824</v>
      </c>
      <c r="J2" s="1048"/>
      <c r="K2" s="1048" t="s">
        <v>374</v>
      </c>
      <c r="L2" s="1048"/>
      <c r="M2" s="1044" t="s">
        <v>375</v>
      </c>
      <c r="N2" s="1044"/>
      <c r="O2" s="1044" t="s">
        <v>376</v>
      </c>
      <c r="P2" s="1044"/>
      <c r="Q2" s="1044" t="s">
        <v>377</v>
      </c>
      <c r="R2" s="1044"/>
      <c r="S2" s="1044" t="s">
        <v>378</v>
      </c>
      <c r="T2" s="1044"/>
    </row>
    <row r="3" spans="1:23" ht="15" customHeight="1">
      <c r="A3" s="1034"/>
      <c r="B3" s="1034"/>
      <c r="C3" s="233" t="s">
        <v>277</v>
      </c>
      <c r="D3" s="234" t="s">
        <v>71</v>
      </c>
      <c r="E3" s="233" t="s">
        <v>277</v>
      </c>
      <c r="F3" s="234" t="s">
        <v>71</v>
      </c>
      <c r="G3" s="729" t="s">
        <v>277</v>
      </c>
      <c r="H3" s="730" t="s">
        <v>71</v>
      </c>
      <c r="I3" s="729" t="s">
        <v>277</v>
      </c>
      <c r="J3" s="730" t="s">
        <v>71</v>
      </c>
      <c r="K3" s="729" t="s">
        <v>277</v>
      </c>
      <c r="L3" s="730" t="s">
        <v>71</v>
      </c>
      <c r="M3" s="729" t="s">
        <v>277</v>
      </c>
      <c r="N3" s="234" t="s">
        <v>71</v>
      </c>
      <c r="O3" s="233" t="s">
        <v>277</v>
      </c>
      <c r="P3" s="234" t="s">
        <v>71</v>
      </c>
      <c r="Q3" s="233" t="s">
        <v>277</v>
      </c>
      <c r="R3" s="234" t="s">
        <v>71</v>
      </c>
      <c r="S3" s="233" t="s">
        <v>277</v>
      </c>
      <c r="T3" s="234" t="s">
        <v>71</v>
      </c>
    </row>
    <row r="4" spans="1:23" ht="15" customHeight="1">
      <c r="A4" s="1049" t="s">
        <v>380</v>
      </c>
      <c r="B4" s="198" t="s">
        <v>379</v>
      </c>
      <c r="C4" s="201">
        <f>SUM(E4,G4,I4,K4,M4,O4,Q4,S4)</f>
        <v>168265</v>
      </c>
      <c r="D4" s="235">
        <f>SUM(F4,H4,J4,L4,N4,P4,R4,T4)</f>
        <v>99.999999999999986</v>
      </c>
      <c r="E4" s="201">
        <v>3487</v>
      </c>
      <c r="F4" s="235">
        <f t="shared" ref="F4:F30" si="0">IFERROR(E4/$C4*100,"-")</f>
        <v>2.0723263899206605</v>
      </c>
      <c r="G4" s="731">
        <v>31525</v>
      </c>
      <c r="H4" s="732">
        <f t="shared" ref="H4:H30" si="1">IFERROR(G4/$C4*100,"-")</f>
        <v>18.735328202537662</v>
      </c>
      <c r="I4" s="731">
        <v>52901</v>
      </c>
      <c r="J4" s="732">
        <f t="shared" ref="J4:J30" si="2">IFERROR(I4/$C4*100,"-")</f>
        <v>31.439099040204439</v>
      </c>
      <c r="K4" s="731">
        <v>43353</v>
      </c>
      <c r="L4" s="732">
        <f t="shared" ref="L4:L30" si="3">IFERROR(K4/$C4*100,"-")</f>
        <v>25.764716370011588</v>
      </c>
      <c r="M4" s="731">
        <v>26871</v>
      </c>
      <c r="N4" s="235">
        <f t="shared" ref="N4:N30" si="4">IFERROR(M4/$C4*100,"-")</f>
        <v>15.969452946245505</v>
      </c>
      <c r="O4" s="201">
        <v>8117</v>
      </c>
      <c r="P4" s="235">
        <f t="shared" ref="P4:P30" si="5">IFERROR(O4/$C4*100,"-")</f>
        <v>4.8239384304519657</v>
      </c>
      <c r="Q4" s="201">
        <v>2011</v>
      </c>
      <c r="R4" s="235">
        <f t="shared" ref="R4:R30" si="6">IFERROR(Q4/$C4*100,"-")</f>
        <v>1.1951386206281758</v>
      </c>
      <c r="S4" s="201">
        <f>SUM(S5:S6)</f>
        <v>0</v>
      </c>
      <c r="T4" s="201">
        <f t="shared" ref="T4:T30" si="7">IFERROR(S4/$C4*100,"-")</f>
        <v>0</v>
      </c>
      <c r="U4" s="728"/>
      <c r="V4" s="728"/>
      <c r="W4" s="728"/>
    </row>
    <row r="5" spans="1:23" ht="15" customHeight="1">
      <c r="A5" s="1052"/>
      <c r="B5" s="198" t="s">
        <v>122</v>
      </c>
      <c r="C5" s="201">
        <f t="shared" ref="C5:C33" si="8">SUM(E5,G5,I5,K5,M5,O5,Q5,S5)</f>
        <v>143595</v>
      </c>
      <c r="D5" s="235">
        <f t="shared" ref="D5:D33" si="9">SUM(F5,H5,J5,L5,N5,P5,R5,T5)</f>
        <v>100</v>
      </c>
      <c r="E5" s="201">
        <v>3092</v>
      </c>
      <c r="F5" s="235">
        <f t="shared" si="0"/>
        <v>2.1532783174901633</v>
      </c>
      <c r="G5" s="731">
        <v>26397</v>
      </c>
      <c r="H5" s="732">
        <f t="shared" si="1"/>
        <v>18.382952052648072</v>
      </c>
      <c r="I5" s="731">
        <v>45313</v>
      </c>
      <c r="J5" s="732">
        <f t="shared" si="2"/>
        <v>31.556112678018039</v>
      </c>
      <c r="K5" s="731">
        <v>37825</v>
      </c>
      <c r="L5" s="732">
        <f t="shared" si="3"/>
        <v>26.341446429193216</v>
      </c>
      <c r="M5" s="731">
        <v>22732</v>
      </c>
      <c r="N5" s="235">
        <f t="shared" si="4"/>
        <v>15.830634771405688</v>
      </c>
      <c r="O5" s="201">
        <v>6624</v>
      </c>
      <c r="P5" s="235">
        <f t="shared" si="5"/>
        <v>4.6129739893450328</v>
      </c>
      <c r="Q5" s="201">
        <v>1612</v>
      </c>
      <c r="R5" s="235">
        <f t="shared" si="6"/>
        <v>1.1226017618997874</v>
      </c>
      <c r="S5" s="201" t="s">
        <v>227</v>
      </c>
      <c r="T5" s="235" t="str">
        <f t="shared" si="7"/>
        <v>-</v>
      </c>
      <c r="U5" s="728"/>
      <c r="V5" s="728"/>
      <c r="W5" s="728"/>
    </row>
    <row r="6" spans="1:23" ht="15" customHeight="1">
      <c r="A6" s="1052"/>
      <c r="B6" s="198" t="s">
        <v>123</v>
      </c>
      <c r="C6" s="201">
        <f t="shared" si="8"/>
        <v>24670</v>
      </c>
      <c r="D6" s="235">
        <f t="shared" si="9"/>
        <v>100</v>
      </c>
      <c r="E6" s="201">
        <v>395</v>
      </c>
      <c r="F6" s="235">
        <f t="shared" si="0"/>
        <v>1.6011349817592218</v>
      </c>
      <c r="G6" s="731">
        <v>5128</v>
      </c>
      <c r="H6" s="732">
        <f t="shared" si="1"/>
        <v>20.786380218889338</v>
      </c>
      <c r="I6" s="731">
        <v>7588</v>
      </c>
      <c r="J6" s="732">
        <f t="shared" si="2"/>
        <v>30.758005674908794</v>
      </c>
      <c r="K6" s="731">
        <v>5528</v>
      </c>
      <c r="L6" s="732">
        <f t="shared" si="3"/>
        <v>22.407782732063232</v>
      </c>
      <c r="M6" s="731">
        <v>4139</v>
      </c>
      <c r="N6" s="235">
        <f t="shared" si="4"/>
        <v>16.777462505066882</v>
      </c>
      <c r="O6" s="201">
        <v>1493</v>
      </c>
      <c r="P6" s="235">
        <f t="shared" si="5"/>
        <v>6.0518848804215644</v>
      </c>
      <c r="Q6" s="201">
        <v>399</v>
      </c>
      <c r="R6" s="235">
        <f t="shared" si="6"/>
        <v>1.6173490068909606</v>
      </c>
      <c r="S6" s="201" t="s">
        <v>227</v>
      </c>
      <c r="T6" s="235" t="str">
        <f t="shared" si="7"/>
        <v>-</v>
      </c>
      <c r="U6" s="728"/>
      <c r="V6" s="728"/>
      <c r="W6" s="728"/>
    </row>
    <row r="7" spans="1:23" ht="15" customHeight="1">
      <c r="A7" s="1049" t="s">
        <v>348</v>
      </c>
      <c r="B7" s="198" t="s">
        <v>379</v>
      </c>
      <c r="C7" s="201">
        <f t="shared" si="8"/>
        <v>188206</v>
      </c>
      <c r="D7" s="235">
        <f t="shared" si="9"/>
        <v>100</v>
      </c>
      <c r="E7" s="201">
        <v>3629</v>
      </c>
      <c r="F7" s="235">
        <f t="shared" si="0"/>
        <v>1.9282063271096563</v>
      </c>
      <c r="G7" s="731">
        <v>31537</v>
      </c>
      <c r="H7" s="732">
        <f t="shared" si="1"/>
        <v>16.756639001944677</v>
      </c>
      <c r="I7" s="731">
        <v>56328</v>
      </c>
      <c r="J7" s="732">
        <f t="shared" si="2"/>
        <v>29.928907686258675</v>
      </c>
      <c r="K7" s="731">
        <v>50231</v>
      </c>
      <c r="L7" s="732">
        <f t="shared" si="3"/>
        <v>26.689372283561632</v>
      </c>
      <c r="M7" s="731">
        <v>33387</v>
      </c>
      <c r="N7" s="235">
        <f t="shared" si="4"/>
        <v>17.739604475946567</v>
      </c>
      <c r="O7" s="201">
        <v>10568</v>
      </c>
      <c r="P7" s="235">
        <f t="shared" si="5"/>
        <v>5.6151238536497239</v>
      </c>
      <c r="Q7" s="201">
        <v>2526</v>
      </c>
      <c r="R7" s="235">
        <f t="shared" si="6"/>
        <v>1.3421463715290693</v>
      </c>
      <c r="S7" s="201">
        <f>SUM(S8:S9)</f>
        <v>0</v>
      </c>
      <c r="T7" s="201">
        <f t="shared" si="7"/>
        <v>0</v>
      </c>
      <c r="U7" s="728"/>
      <c r="V7" s="728"/>
      <c r="W7" s="728"/>
    </row>
    <row r="8" spans="1:23" ht="15" customHeight="1">
      <c r="A8" s="1052"/>
      <c r="B8" s="198" t="s">
        <v>122</v>
      </c>
      <c r="C8" s="201">
        <f t="shared" si="8"/>
        <v>162924</v>
      </c>
      <c r="D8" s="235">
        <f t="shared" si="9"/>
        <v>100</v>
      </c>
      <c r="E8" s="201">
        <v>3204</v>
      </c>
      <c r="F8" s="235">
        <f t="shared" si="0"/>
        <v>1.9665610959711275</v>
      </c>
      <c r="G8" s="731">
        <v>26566</v>
      </c>
      <c r="H8" s="732">
        <f t="shared" si="1"/>
        <v>16.305762195870468</v>
      </c>
      <c r="I8" s="731">
        <v>48876</v>
      </c>
      <c r="J8" s="732">
        <f t="shared" si="2"/>
        <v>29.999263460263681</v>
      </c>
      <c r="K8" s="731">
        <v>44271</v>
      </c>
      <c r="L8" s="732">
        <f t="shared" si="3"/>
        <v>27.172792222140384</v>
      </c>
      <c r="M8" s="731">
        <v>29086</v>
      </c>
      <c r="N8" s="235">
        <f t="shared" si="4"/>
        <v>17.852495642139893</v>
      </c>
      <c r="O8" s="201">
        <v>8803</v>
      </c>
      <c r="P8" s="235">
        <f t="shared" si="5"/>
        <v>5.4031327490118093</v>
      </c>
      <c r="Q8" s="201">
        <v>2118</v>
      </c>
      <c r="R8" s="235">
        <f t="shared" si="6"/>
        <v>1.2999926346026367</v>
      </c>
      <c r="S8" s="201" t="s">
        <v>227</v>
      </c>
      <c r="T8" s="235" t="str">
        <f t="shared" si="7"/>
        <v>-</v>
      </c>
      <c r="U8" s="728"/>
      <c r="V8" s="728"/>
      <c r="W8" s="728"/>
    </row>
    <row r="9" spans="1:23" ht="15" customHeight="1">
      <c r="A9" s="1052"/>
      <c r="B9" s="198" t="s">
        <v>123</v>
      </c>
      <c r="C9" s="201">
        <f t="shared" si="8"/>
        <v>25282</v>
      </c>
      <c r="D9" s="235">
        <f t="shared" si="9"/>
        <v>100</v>
      </c>
      <c r="E9" s="201">
        <v>425</v>
      </c>
      <c r="F9" s="235">
        <f t="shared" si="0"/>
        <v>1.6810378925717901</v>
      </c>
      <c r="G9" s="731">
        <v>4971</v>
      </c>
      <c r="H9" s="732">
        <f t="shared" si="1"/>
        <v>19.662210268174988</v>
      </c>
      <c r="I9" s="731">
        <v>7452</v>
      </c>
      <c r="J9" s="732">
        <f t="shared" si="2"/>
        <v>29.475516177517601</v>
      </c>
      <c r="K9" s="731">
        <v>5960</v>
      </c>
      <c r="L9" s="732">
        <f t="shared" si="3"/>
        <v>23.574084328771459</v>
      </c>
      <c r="M9" s="731">
        <v>4301</v>
      </c>
      <c r="N9" s="235">
        <f t="shared" si="4"/>
        <v>17.012103472826517</v>
      </c>
      <c r="O9" s="201">
        <v>1765</v>
      </c>
      <c r="P9" s="235">
        <f t="shared" si="5"/>
        <v>6.9812514832687285</v>
      </c>
      <c r="Q9" s="201">
        <v>408</v>
      </c>
      <c r="R9" s="235">
        <f t="shared" si="6"/>
        <v>1.6137963768689187</v>
      </c>
      <c r="S9" s="201" t="s">
        <v>227</v>
      </c>
      <c r="T9" s="235" t="str">
        <f t="shared" si="7"/>
        <v>-</v>
      </c>
      <c r="U9" s="728"/>
      <c r="V9" s="728"/>
      <c r="W9" s="728"/>
    </row>
    <row r="10" spans="1:23" ht="15" customHeight="1">
      <c r="A10" s="1049" t="s">
        <v>349</v>
      </c>
      <c r="B10" s="198" t="s">
        <v>379</v>
      </c>
      <c r="C10" s="201">
        <f t="shared" si="8"/>
        <v>184702</v>
      </c>
      <c r="D10" s="235">
        <f t="shared" si="9"/>
        <v>100</v>
      </c>
      <c r="E10" s="201">
        <v>3335</v>
      </c>
      <c r="F10" s="235">
        <f>IFERROR(E10/$C10*100,"-")</f>
        <v>1.8056112007449838</v>
      </c>
      <c r="G10" s="731">
        <v>30883</v>
      </c>
      <c r="H10" s="732">
        <f t="shared" si="1"/>
        <v>16.720446990287058</v>
      </c>
      <c r="I10" s="731">
        <v>54457</v>
      </c>
      <c r="J10" s="732">
        <f t="shared" si="2"/>
        <v>29.483708893244255</v>
      </c>
      <c r="K10" s="731">
        <v>48499</v>
      </c>
      <c r="L10" s="732">
        <f t="shared" si="3"/>
        <v>26.257972301328625</v>
      </c>
      <c r="M10" s="731">
        <v>32883</v>
      </c>
      <c r="N10" s="235">
        <f t="shared" si="4"/>
        <v>17.803272298080149</v>
      </c>
      <c r="O10" s="201">
        <v>11819</v>
      </c>
      <c r="P10" s="235">
        <f t="shared" si="5"/>
        <v>6.3989561564032877</v>
      </c>
      <c r="Q10" s="201">
        <v>2826</v>
      </c>
      <c r="R10" s="235">
        <f t="shared" si="6"/>
        <v>1.5300321599116415</v>
      </c>
      <c r="S10" s="201">
        <f>SUM(S11:S12)</f>
        <v>0</v>
      </c>
      <c r="T10" s="201">
        <f t="shared" si="7"/>
        <v>0</v>
      </c>
      <c r="U10" s="728"/>
      <c r="V10" s="728"/>
      <c r="W10" s="728"/>
    </row>
    <row r="11" spans="1:23" ht="15" customHeight="1">
      <c r="A11" s="1052"/>
      <c r="B11" s="198" t="s">
        <v>122</v>
      </c>
      <c r="C11" s="201">
        <f t="shared" si="8"/>
        <v>159591</v>
      </c>
      <c r="D11" s="235">
        <f t="shared" si="9"/>
        <v>100.00000000000001</v>
      </c>
      <c r="E11" s="201">
        <v>2991</v>
      </c>
      <c r="F11" s="235">
        <f t="shared" si="0"/>
        <v>1.8741658364193468</v>
      </c>
      <c r="G11" s="731">
        <v>26118</v>
      </c>
      <c r="H11" s="732">
        <f t="shared" si="1"/>
        <v>16.365584525443165</v>
      </c>
      <c r="I11" s="731">
        <v>46833</v>
      </c>
      <c r="J11" s="732">
        <f t="shared" si="2"/>
        <v>29.345639791717577</v>
      </c>
      <c r="K11" s="731">
        <v>42976</v>
      </c>
      <c r="L11" s="732">
        <f t="shared" si="3"/>
        <v>26.928836839170128</v>
      </c>
      <c r="M11" s="731">
        <v>28619</v>
      </c>
      <c r="N11" s="235">
        <f t="shared" si="4"/>
        <v>17.932715504007117</v>
      </c>
      <c r="O11" s="201">
        <v>9790</v>
      </c>
      <c r="P11" s="235">
        <f t="shared" si="5"/>
        <v>6.1344311396006042</v>
      </c>
      <c r="Q11" s="201">
        <v>2264</v>
      </c>
      <c r="R11" s="235">
        <f t="shared" si="6"/>
        <v>1.41862636364206</v>
      </c>
      <c r="S11" s="201" t="s">
        <v>227</v>
      </c>
      <c r="T11" s="235" t="str">
        <f t="shared" si="7"/>
        <v>-</v>
      </c>
      <c r="U11" s="728"/>
      <c r="V11" s="728"/>
      <c r="W11" s="728"/>
    </row>
    <row r="12" spans="1:23" ht="15" customHeight="1">
      <c r="A12" s="1052"/>
      <c r="B12" s="198" t="s">
        <v>123</v>
      </c>
      <c r="C12" s="201">
        <f t="shared" si="8"/>
        <v>25111</v>
      </c>
      <c r="D12" s="235">
        <f t="shared" si="9"/>
        <v>100</v>
      </c>
      <c r="E12" s="201">
        <v>344</v>
      </c>
      <c r="F12" s="235">
        <f t="shared" si="0"/>
        <v>1.3699175660069292</v>
      </c>
      <c r="G12" s="731">
        <v>4765</v>
      </c>
      <c r="H12" s="732">
        <f t="shared" si="1"/>
        <v>18.97574768029947</v>
      </c>
      <c r="I12" s="731">
        <v>7624</v>
      </c>
      <c r="J12" s="732">
        <f t="shared" si="2"/>
        <v>30.361196288479153</v>
      </c>
      <c r="K12" s="731">
        <v>5523</v>
      </c>
      <c r="L12" s="732">
        <f t="shared" si="3"/>
        <v>21.994345107721717</v>
      </c>
      <c r="M12" s="731">
        <v>4264</v>
      </c>
      <c r="N12" s="235">
        <f t="shared" si="4"/>
        <v>16.980606108876589</v>
      </c>
      <c r="O12" s="201">
        <v>2029</v>
      </c>
      <c r="P12" s="235">
        <f t="shared" si="5"/>
        <v>8.0801242483373823</v>
      </c>
      <c r="Q12" s="201">
        <v>562</v>
      </c>
      <c r="R12" s="235">
        <f t="shared" si="6"/>
        <v>2.2380630002787623</v>
      </c>
      <c r="S12" s="201" t="s">
        <v>227</v>
      </c>
      <c r="T12" s="235" t="str">
        <f t="shared" si="7"/>
        <v>-</v>
      </c>
      <c r="U12" s="728"/>
      <c r="V12" s="728"/>
      <c r="W12" s="728"/>
    </row>
    <row r="13" spans="1:23" ht="15" customHeight="1">
      <c r="A13" s="1034" t="s">
        <v>350</v>
      </c>
      <c r="B13" s="198" t="s">
        <v>379</v>
      </c>
      <c r="C13" s="201">
        <f t="shared" si="8"/>
        <v>180732</v>
      </c>
      <c r="D13" s="235">
        <f t="shared" si="9"/>
        <v>100.00000000000001</v>
      </c>
      <c r="E13" s="201">
        <v>3401</v>
      </c>
      <c r="F13" s="235">
        <f t="shared" si="0"/>
        <v>1.8817918243587191</v>
      </c>
      <c r="G13" s="731">
        <v>31210</v>
      </c>
      <c r="H13" s="732">
        <f t="shared" si="1"/>
        <v>17.2686629927185</v>
      </c>
      <c r="I13" s="731">
        <v>53037</v>
      </c>
      <c r="J13" s="732">
        <f t="shared" si="2"/>
        <v>29.345660978686674</v>
      </c>
      <c r="K13" s="731">
        <v>46854</v>
      </c>
      <c r="L13" s="732">
        <f t="shared" si="3"/>
        <v>25.924573401500567</v>
      </c>
      <c r="M13" s="731">
        <v>31561</v>
      </c>
      <c r="N13" s="235">
        <f t="shared" si="4"/>
        <v>17.462873204523827</v>
      </c>
      <c r="O13" s="201">
        <v>12001</v>
      </c>
      <c r="P13" s="235">
        <f t="shared" si="5"/>
        <v>6.6402186663125518</v>
      </c>
      <c r="Q13" s="201">
        <v>2668</v>
      </c>
      <c r="R13" s="235">
        <f t="shared" si="6"/>
        <v>1.4762189318991656</v>
      </c>
      <c r="S13" s="201">
        <f>SUM(S14:S15)</f>
        <v>0</v>
      </c>
      <c r="T13" s="201">
        <f t="shared" si="7"/>
        <v>0</v>
      </c>
      <c r="U13" s="728"/>
      <c r="V13" s="728"/>
      <c r="W13" s="728"/>
    </row>
    <row r="14" spans="1:23" ht="15" customHeight="1">
      <c r="A14" s="1053"/>
      <c r="B14" s="198" t="s">
        <v>122</v>
      </c>
      <c r="C14" s="201">
        <f t="shared" si="8"/>
        <v>156107</v>
      </c>
      <c r="D14" s="235">
        <f t="shared" si="9"/>
        <v>100.00000000000001</v>
      </c>
      <c r="E14" s="201">
        <v>3055</v>
      </c>
      <c r="F14" s="235">
        <f t="shared" si="0"/>
        <v>1.9569910381981588</v>
      </c>
      <c r="G14" s="731">
        <v>26611</v>
      </c>
      <c r="H14" s="732">
        <f t="shared" si="1"/>
        <v>17.046641085921834</v>
      </c>
      <c r="I14" s="731">
        <v>45664</v>
      </c>
      <c r="J14" s="732">
        <f t="shared" si="2"/>
        <v>29.251731184379942</v>
      </c>
      <c r="K14" s="731">
        <v>41360</v>
      </c>
      <c r="L14" s="732">
        <f t="shared" si="3"/>
        <v>26.494647901759688</v>
      </c>
      <c r="M14" s="731">
        <v>27320</v>
      </c>
      <c r="N14" s="235">
        <f t="shared" si="4"/>
        <v>17.500816747487299</v>
      </c>
      <c r="O14" s="201">
        <v>9931</v>
      </c>
      <c r="P14" s="235">
        <f t="shared" si="5"/>
        <v>6.3616621932392521</v>
      </c>
      <c r="Q14" s="201">
        <v>2166</v>
      </c>
      <c r="R14" s="235">
        <f t="shared" si="6"/>
        <v>1.3875098490138174</v>
      </c>
      <c r="S14" s="201" t="s">
        <v>227</v>
      </c>
      <c r="T14" s="235" t="str">
        <f t="shared" si="7"/>
        <v>-</v>
      </c>
      <c r="U14" s="728"/>
      <c r="V14" s="728"/>
      <c r="W14" s="728"/>
    </row>
    <row r="15" spans="1:23" ht="15" customHeight="1">
      <c r="A15" s="1053"/>
      <c r="B15" s="198" t="s">
        <v>123</v>
      </c>
      <c r="C15" s="201">
        <f t="shared" si="8"/>
        <v>24625</v>
      </c>
      <c r="D15" s="235">
        <f t="shared" si="9"/>
        <v>100</v>
      </c>
      <c r="E15" s="201">
        <v>346</v>
      </c>
      <c r="F15" s="235">
        <f t="shared" si="0"/>
        <v>1.4050761421319797</v>
      </c>
      <c r="G15" s="731">
        <v>4599</v>
      </c>
      <c r="H15" s="732">
        <f t="shared" si="1"/>
        <v>18.676142131979695</v>
      </c>
      <c r="I15" s="731">
        <v>7373</v>
      </c>
      <c r="J15" s="732">
        <f t="shared" si="2"/>
        <v>29.941116751269035</v>
      </c>
      <c r="K15" s="731">
        <v>5494</v>
      </c>
      <c r="L15" s="732">
        <f t="shared" si="3"/>
        <v>22.310659898477159</v>
      </c>
      <c r="M15" s="731">
        <v>4241</v>
      </c>
      <c r="N15" s="235">
        <f t="shared" si="4"/>
        <v>17.222335025380712</v>
      </c>
      <c r="O15" s="201">
        <v>2070</v>
      </c>
      <c r="P15" s="235">
        <f t="shared" si="5"/>
        <v>8.4060913705583751</v>
      </c>
      <c r="Q15" s="201">
        <v>502</v>
      </c>
      <c r="R15" s="235">
        <f t="shared" si="6"/>
        <v>2.0385786802030457</v>
      </c>
      <c r="S15" s="201" t="s">
        <v>227</v>
      </c>
      <c r="T15" s="235" t="str">
        <f t="shared" si="7"/>
        <v>-</v>
      </c>
      <c r="U15" s="728"/>
      <c r="V15" s="728"/>
      <c r="W15" s="728"/>
    </row>
    <row r="16" spans="1:23" ht="15" customHeight="1">
      <c r="A16" s="1049" t="s">
        <v>351</v>
      </c>
      <c r="B16" s="198" t="s">
        <v>379</v>
      </c>
      <c r="C16" s="201">
        <f t="shared" si="8"/>
        <v>192158</v>
      </c>
      <c r="D16" s="235">
        <f t="shared" si="9"/>
        <v>100.00000000000001</v>
      </c>
      <c r="E16" s="201">
        <v>3471</v>
      </c>
      <c r="F16" s="235">
        <f t="shared" si="0"/>
        <v>1.8063260441927995</v>
      </c>
      <c r="G16" s="731">
        <v>36628</v>
      </c>
      <c r="H16" s="732">
        <f t="shared" si="1"/>
        <v>19.061397391729724</v>
      </c>
      <c r="I16" s="731">
        <v>53864</v>
      </c>
      <c r="J16" s="732">
        <f t="shared" si="2"/>
        <v>28.031099407779013</v>
      </c>
      <c r="K16" s="731">
        <v>50098</v>
      </c>
      <c r="L16" s="732">
        <f t="shared" si="3"/>
        <v>26.071253864007744</v>
      </c>
      <c r="M16" s="731">
        <v>32782</v>
      </c>
      <c r="N16" s="235">
        <f t="shared" si="4"/>
        <v>17.059919441293104</v>
      </c>
      <c r="O16" s="201">
        <v>12736</v>
      </c>
      <c r="P16" s="235">
        <f t="shared" si="5"/>
        <v>6.6278791411234508</v>
      </c>
      <c r="Q16" s="201">
        <v>2579</v>
      </c>
      <c r="R16" s="235">
        <f t="shared" si="6"/>
        <v>1.342124709874166</v>
      </c>
      <c r="S16" s="201">
        <f>SUM(S17:S18)</f>
        <v>0</v>
      </c>
      <c r="T16" s="201">
        <f t="shared" si="7"/>
        <v>0</v>
      </c>
      <c r="U16" s="728"/>
      <c r="V16" s="728"/>
      <c r="W16" s="728"/>
    </row>
    <row r="17" spans="1:23" ht="15" customHeight="1">
      <c r="A17" s="1052"/>
      <c r="B17" s="198" t="s">
        <v>122</v>
      </c>
      <c r="C17" s="201">
        <f t="shared" si="8"/>
        <v>165604</v>
      </c>
      <c r="D17" s="235">
        <f t="shared" si="9"/>
        <v>100</v>
      </c>
      <c r="E17" s="201">
        <v>3128</v>
      </c>
      <c r="F17" s="235">
        <f t="shared" si="0"/>
        <v>1.8888432646554432</v>
      </c>
      <c r="G17" s="731">
        <v>31324</v>
      </c>
      <c r="H17" s="732">
        <f t="shared" si="1"/>
        <v>18.915002053090504</v>
      </c>
      <c r="I17" s="731">
        <v>45930</v>
      </c>
      <c r="J17" s="732">
        <f t="shared" si="2"/>
        <v>27.734837322769984</v>
      </c>
      <c r="K17" s="731">
        <v>44089</v>
      </c>
      <c r="L17" s="732">
        <f t="shared" si="3"/>
        <v>26.623149199294705</v>
      </c>
      <c r="M17" s="731">
        <v>28498</v>
      </c>
      <c r="N17" s="235">
        <f t="shared" si="4"/>
        <v>17.208521533296299</v>
      </c>
      <c r="O17" s="201">
        <v>10594</v>
      </c>
      <c r="P17" s="235">
        <f t="shared" si="5"/>
        <v>6.3971884737083649</v>
      </c>
      <c r="Q17" s="201">
        <v>2041</v>
      </c>
      <c r="R17" s="235">
        <f t="shared" si="6"/>
        <v>1.2324581531847056</v>
      </c>
      <c r="S17" s="201" t="s">
        <v>227</v>
      </c>
      <c r="T17" s="235" t="str">
        <f t="shared" si="7"/>
        <v>-</v>
      </c>
      <c r="U17" s="728"/>
      <c r="V17" s="728"/>
      <c r="W17" s="728"/>
    </row>
    <row r="18" spans="1:23" ht="15" customHeight="1">
      <c r="A18" s="1052"/>
      <c r="B18" s="198" t="s">
        <v>123</v>
      </c>
      <c r="C18" s="201">
        <f t="shared" si="8"/>
        <v>26554</v>
      </c>
      <c r="D18" s="235">
        <f t="shared" si="9"/>
        <v>99.999999999999986</v>
      </c>
      <c r="E18" s="201">
        <v>343</v>
      </c>
      <c r="F18" s="235">
        <f t="shared" si="0"/>
        <v>1.2917074640355501</v>
      </c>
      <c r="G18" s="731">
        <v>5304</v>
      </c>
      <c r="H18" s="732">
        <f t="shared" si="1"/>
        <v>19.974391805377721</v>
      </c>
      <c r="I18" s="731">
        <v>7934</v>
      </c>
      <c r="J18" s="732">
        <f t="shared" si="2"/>
        <v>29.878737666641559</v>
      </c>
      <c r="K18" s="731">
        <v>6009</v>
      </c>
      <c r="L18" s="732">
        <f t="shared" si="3"/>
        <v>22.629359041952249</v>
      </c>
      <c r="M18" s="731">
        <v>4284</v>
      </c>
      <c r="N18" s="235">
        <f t="shared" si="4"/>
        <v>16.13316261203585</v>
      </c>
      <c r="O18" s="201">
        <v>2142</v>
      </c>
      <c r="P18" s="235">
        <f t="shared" si="5"/>
        <v>8.066581306017925</v>
      </c>
      <c r="Q18" s="201">
        <v>538</v>
      </c>
      <c r="R18" s="235">
        <f t="shared" si="6"/>
        <v>2.0260601039391428</v>
      </c>
      <c r="S18" s="201" t="s">
        <v>227</v>
      </c>
      <c r="T18" s="235" t="str">
        <f t="shared" si="7"/>
        <v>-</v>
      </c>
      <c r="U18" s="728"/>
      <c r="V18" s="728"/>
      <c r="W18" s="728"/>
    </row>
    <row r="19" spans="1:23" ht="15" customHeight="1">
      <c r="A19" s="1049" t="s">
        <v>311</v>
      </c>
      <c r="B19" s="198" t="s">
        <v>379</v>
      </c>
      <c r="C19" s="201">
        <f t="shared" si="8"/>
        <v>192229</v>
      </c>
      <c r="D19" s="235">
        <f t="shared" si="9"/>
        <v>100</v>
      </c>
      <c r="E19" s="201">
        <v>3540</v>
      </c>
      <c r="F19" s="235">
        <f t="shared" si="0"/>
        <v>1.8415535637182734</v>
      </c>
      <c r="G19" s="731">
        <v>38246</v>
      </c>
      <c r="H19" s="732">
        <f t="shared" si="1"/>
        <v>19.896061468352848</v>
      </c>
      <c r="I19" s="731">
        <v>51452</v>
      </c>
      <c r="J19" s="732">
        <f t="shared" si="2"/>
        <v>26.76599264419</v>
      </c>
      <c r="K19" s="731">
        <v>51431</v>
      </c>
      <c r="L19" s="732">
        <f t="shared" si="3"/>
        <v>26.755068173896756</v>
      </c>
      <c r="M19" s="731">
        <v>32220</v>
      </c>
      <c r="N19" s="235">
        <f t="shared" si="4"/>
        <v>16.761258707062932</v>
      </c>
      <c r="O19" s="201">
        <v>12767</v>
      </c>
      <c r="P19" s="235">
        <f t="shared" si="5"/>
        <v>6.6415577254212419</v>
      </c>
      <c r="Q19" s="201">
        <v>2573</v>
      </c>
      <c r="R19" s="235">
        <f t="shared" si="6"/>
        <v>1.3385077173579429</v>
      </c>
      <c r="S19" s="201">
        <f>SUM(S20:S21)</f>
        <v>0</v>
      </c>
      <c r="T19" s="201">
        <f t="shared" si="7"/>
        <v>0</v>
      </c>
      <c r="U19" s="728"/>
      <c r="V19" s="728"/>
      <c r="W19" s="728"/>
    </row>
    <row r="20" spans="1:23" ht="15" customHeight="1">
      <c r="A20" s="1052"/>
      <c r="B20" s="198" t="s">
        <v>122</v>
      </c>
      <c r="C20" s="201">
        <f t="shared" si="8"/>
        <v>165516</v>
      </c>
      <c r="D20" s="235">
        <f t="shared" si="9"/>
        <v>100.00000000000001</v>
      </c>
      <c r="E20" s="201">
        <v>3163</v>
      </c>
      <c r="F20" s="235">
        <f t="shared" si="0"/>
        <v>1.9109934991179098</v>
      </c>
      <c r="G20" s="731">
        <v>32517</v>
      </c>
      <c r="H20" s="732">
        <f t="shared" si="1"/>
        <v>19.645834843761328</v>
      </c>
      <c r="I20" s="731">
        <v>43554</v>
      </c>
      <c r="J20" s="732">
        <f t="shared" si="2"/>
        <v>26.314072355542667</v>
      </c>
      <c r="K20" s="731">
        <v>45111</v>
      </c>
      <c r="L20" s="732">
        <f t="shared" si="3"/>
        <v>27.254766910751833</v>
      </c>
      <c r="M20" s="731">
        <v>28316</v>
      </c>
      <c r="N20" s="235">
        <f t="shared" si="4"/>
        <v>17.107711641170642</v>
      </c>
      <c r="O20" s="201">
        <v>10773</v>
      </c>
      <c r="P20" s="235">
        <f t="shared" si="5"/>
        <v>6.5087363155223663</v>
      </c>
      <c r="Q20" s="201">
        <v>2082</v>
      </c>
      <c r="R20" s="235">
        <f t="shared" si="6"/>
        <v>1.257884434133256</v>
      </c>
      <c r="S20" s="201" t="s">
        <v>227</v>
      </c>
      <c r="T20" s="201" t="str">
        <f t="shared" si="7"/>
        <v>-</v>
      </c>
      <c r="U20" s="728"/>
      <c r="V20" s="728"/>
      <c r="W20" s="728"/>
    </row>
    <row r="21" spans="1:23" ht="15" customHeight="1">
      <c r="A21" s="1052"/>
      <c r="B21" s="198" t="s">
        <v>123</v>
      </c>
      <c r="C21" s="201">
        <f t="shared" si="8"/>
        <v>26713</v>
      </c>
      <c r="D21" s="235">
        <f t="shared" si="9"/>
        <v>100.00000000000001</v>
      </c>
      <c r="E21" s="201">
        <v>377</v>
      </c>
      <c r="F21" s="235">
        <f t="shared" si="0"/>
        <v>1.4112978699509602</v>
      </c>
      <c r="G21" s="731">
        <v>5729</v>
      </c>
      <c r="H21" s="732">
        <f t="shared" si="1"/>
        <v>21.446486729307829</v>
      </c>
      <c r="I21" s="731">
        <v>7898</v>
      </c>
      <c r="J21" s="732">
        <f t="shared" si="2"/>
        <v>29.566128851121178</v>
      </c>
      <c r="K21" s="731">
        <v>6320</v>
      </c>
      <c r="L21" s="732">
        <f t="shared" si="3"/>
        <v>23.658892673978961</v>
      </c>
      <c r="M21" s="731">
        <v>3904</v>
      </c>
      <c r="N21" s="235">
        <f t="shared" si="4"/>
        <v>14.614607120128776</v>
      </c>
      <c r="O21" s="201">
        <v>1994</v>
      </c>
      <c r="P21" s="235">
        <f t="shared" si="5"/>
        <v>7.4645303784674129</v>
      </c>
      <c r="Q21" s="201">
        <v>491</v>
      </c>
      <c r="R21" s="235">
        <f t="shared" si="6"/>
        <v>1.8380563770448846</v>
      </c>
      <c r="S21" s="201" t="s">
        <v>227</v>
      </c>
      <c r="T21" s="201" t="str">
        <f t="shared" si="7"/>
        <v>-</v>
      </c>
      <c r="U21" s="728"/>
      <c r="V21" s="728"/>
      <c r="W21" s="728"/>
    </row>
    <row r="22" spans="1:23" ht="15" customHeight="1">
      <c r="A22" s="1049" t="s">
        <v>312</v>
      </c>
      <c r="B22" s="198" t="s">
        <v>379</v>
      </c>
      <c r="C22" s="201">
        <f t="shared" si="8"/>
        <v>182828</v>
      </c>
      <c r="D22" s="235">
        <f t="shared" si="9"/>
        <v>100</v>
      </c>
      <c r="E22" s="201">
        <v>3841</v>
      </c>
      <c r="F22" s="235">
        <f t="shared" si="0"/>
        <v>2.1008817030214191</v>
      </c>
      <c r="G22" s="731">
        <v>36129</v>
      </c>
      <c r="H22" s="732">
        <f t="shared" si="1"/>
        <v>19.761196315662811</v>
      </c>
      <c r="I22" s="731">
        <v>46856</v>
      </c>
      <c r="J22" s="732">
        <f t="shared" si="2"/>
        <v>25.628459535738507</v>
      </c>
      <c r="K22" s="731">
        <v>49155</v>
      </c>
      <c r="L22" s="732">
        <f t="shared" si="3"/>
        <v>26.88592556938762</v>
      </c>
      <c r="M22" s="731">
        <v>31047</v>
      </c>
      <c r="N22" s="235">
        <f t="shared" si="4"/>
        <v>16.981534557070034</v>
      </c>
      <c r="O22" s="201">
        <v>12972</v>
      </c>
      <c r="P22" s="235">
        <f t="shared" si="5"/>
        <v>7.0951932964316189</v>
      </c>
      <c r="Q22" s="201">
        <v>2828</v>
      </c>
      <c r="R22" s="235">
        <f t="shared" si="6"/>
        <v>1.5468090226879909</v>
      </c>
      <c r="S22" s="201">
        <f>SUM(S23:S24)</f>
        <v>0</v>
      </c>
      <c r="T22" s="201">
        <f t="shared" si="7"/>
        <v>0</v>
      </c>
      <c r="U22" s="728"/>
      <c r="V22" s="728"/>
      <c r="W22" s="728"/>
    </row>
    <row r="23" spans="1:23" ht="15" customHeight="1">
      <c r="A23" s="1052"/>
      <c r="B23" s="198" t="s">
        <v>122</v>
      </c>
      <c r="C23" s="201">
        <f t="shared" si="8"/>
        <v>156309</v>
      </c>
      <c r="D23" s="235">
        <f t="shared" si="9"/>
        <v>100</v>
      </c>
      <c r="E23" s="201">
        <v>3358</v>
      </c>
      <c r="F23" s="235">
        <f t="shared" si="0"/>
        <v>2.1483087985976494</v>
      </c>
      <c r="G23" s="731">
        <v>30738</v>
      </c>
      <c r="H23" s="732">
        <f t="shared" si="1"/>
        <v>19.664894535823272</v>
      </c>
      <c r="I23" s="731">
        <v>39512</v>
      </c>
      <c r="J23" s="732">
        <f t="shared" si="2"/>
        <v>25.278134976232973</v>
      </c>
      <c r="K23" s="731">
        <v>42940</v>
      </c>
      <c r="L23" s="732">
        <f t="shared" si="3"/>
        <v>27.471226864735875</v>
      </c>
      <c r="M23" s="731">
        <v>26841</v>
      </c>
      <c r="N23" s="235">
        <f t="shared" si="4"/>
        <v>17.171755944955187</v>
      </c>
      <c r="O23" s="201">
        <v>10714</v>
      </c>
      <c r="P23" s="235">
        <f t="shared" si="5"/>
        <v>6.8543717892123937</v>
      </c>
      <c r="Q23" s="201">
        <v>2206</v>
      </c>
      <c r="R23" s="235">
        <f t="shared" si="6"/>
        <v>1.4113070904426488</v>
      </c>
      <c r="S23" s="201" t="s">
        <v>227</v>
      </c>
      <c r="T23" s="201" t="str">
        <f t="shared" si="7"/>
        <v>-</v>
      </c>
      <c r="U23" s="728"/>
      <c r="V23" s="728"/>
      <c r="W23" s="728"/>
    </row>
    <row r="24" spans="1:23" ht="15" customHeight="1">
      <c r="A24" s="1052"/>
      <c r="B24" s="198" t="s">
        <v>123</v>
      </c>
      <c r="C24" s="201">
        <f t="shared" si="8"/>
        <v>26519</v>
      </c>
      <c r="D24" s="235">
        <f t="shared" si="9"/>
        <v>100.00000000000001</v>
      </c>
      <c r="E24" s="201">
        <v>483</v>
      </c>
      <c r="F24" s="235">
        <f t="shared" si="0"/>
        <v>1.8213356461405028</v>
      </c>
      <c r="G24" s="731">
        <v>5391</v>
      </c>
      <c r="H24" s="732">
        <f t="shared" si="1"/>
        <v>20.328820845431579</v>
      </c>
      <c r="I24" s="731">
        <v>7344</v>
      </c>
      <c r="J24" s="732">
        <f t="shared" si="2"/>
        <v>27.693351936347526</v>
      </c>
      <c r="K24" s="731">
        <v>6215</v>
      </c>
      <c r="L24" s="732">
        <f t="shared" si="3"/>
        <v>23.436026999509785</v>
      </c>
      <c r="M24" s="731">
        <v>4206</v>
      </c>
      <c r="N24" s="235">
        <f t="shared" si="4"/>
        <v>15.860326558316679</v>
      </c>
      <c r="O24" s="201">
        <v>2258</v>
      </c>
      <c r="P24" s="235">
        <f t="shared" si="5"/>
        <v>8.514649873675479</v>
      </c>
      <c r="Q24" s="201">
        <v>622</v>
      </c>
      <c r="R24" s="235">
        <f t="shared" si="6"/>
        <v>2.3454881405784533</v>
      </c>
      <c r="S24" s="201" t="s">
        <v>227</v>
      </c>
      <c r="T24" s="201" t="str">
        <f t="shared" si="7"/>
        <v>-</v>
      </c>
      <c r="U24" s="728"/>
      <c r="V24" s="728"/>
      <c r="W24" s="728"/>
    </row>
    <row r="25" spans="1:23" ht="15" customHeight="1">
      <c r="A25" s="1049" t="s">
        <v>265</v>
      </c>
      <c r="B25" s="198" t="s">
        <v>379</v>
      </c>
      <c r="C25" s="201">
        <f t="shared" si="8"/>
        <v>177562</v>
      </c>
      <c r="D25" s="235">
        <f t="shared" si="9"/>
        <v>100</v>
      </c>
      <c r="E25" s="201">
        <v>4284</v>
      </c>
      <c r="F25" s="235">
        <f t="shared" si="0"/>
        <v>2.4126783883939131</v>
      </c>
      <c r="G25" s="731">
        <v>36236</v>
      </c>
      <c r="H25" s="732">
        <f t="shared" si="1"/>
        <v>20.407519626947206</v>
      </c>
      <c r="I25" s="731">
        <v>42805</v>
      </c>
      <c r="J25" s="732">
        <f t="shared" si="2"/>
        <v>24.107072459197351</v>
      </c>
      <c r="K25" s="731">
        <v>46491</v>
      </c>
      <c r="L25" s="732">
        <f t="shared" si="3"/>
        <v>26.182967076288843</v>
      </c>
      <c r="M25" s="731">
        <v>30775</v>
      </c>
      <c r="N25" s="235">
        <f t="shared" si="4"/>
        <v>17.331974183665423</v>
      </c>
      <c r="O25" s="201">
        <v>13810</v>
      </c>
      <c r="P25" s="235">
        <f t="shared" si="5"/>
        <v>7.777565019542469</v>
      </c>
      <c r="Q25" s="201">
        <v>3160</v>
      </c>
      <c r="R25" s="235">
        <f t="shared" si="6"/>
        <v>1.779660062400739</v>
      </c>
      <c r="S25" s="201">
        <f>SUM(S26:S27)</f>
        <v>1</v>
      </c>
      <c r="T25" s="201">
        <f t="shared" si="7"/>
        <v>5.6318356405086676E-4</v>
      </c>
      <c r="U25" s="728"/>
      <c r="V25" s="728"/>
      <c r="W25" s="728"/>
    </row>
    <row r="26" spans="1:23" ht="15" customHeight="1">
      <c r="A26" s="1052"/>
      <c r="B26" s="198" t="s">
        <v>122</v>
      </c>
      <c r="C26" s="201">
        <f t="shared" si="8"/>
        <v>151477</v>
      </c>
      <c r="D26" s="235">
        <f t="shared" si="9"/>
        <v>100</v>
      </c>
      <c r="E26" s="201">
        <v>3754</v>
      </c>
      <c r="F26" s="235">
        <f t="shared" si="0"/>
        <v>2.4782640268819689</v>
      </c>
      <c r="G26" s="731">
        <v>31060</v>
      </c>
      <c r="H26" s="732">
        <f t="shared" si="1"/>
        <v>20.504763099348416</v>
      </c>
      <c r="I26" s="731">
        <v>35939</v>
      </c>
      <c r="J26" s="732">
        <f t="shared" si="2"/>
        <v>23.72571413481915</v>
      </c>
      <c r="K26" s="731">
        <v>40152</v>
      </c>
      <c r="L26" s="732">
        <f t="shared" si="3"/>
        <v>26.506994461205331</v>
      </c>
      <c r="M26" s="731">
        <v>26622</v>
      </c>
      <c r="N26" s="235">
        <f t="shared" si="4"/>
        <v>17.574945371244478</v>
      </c>
      <c r="O26" s="201">
        <v>11442</v>
      </c>
      <c r="P26" s="235">
        <f t="shared" si="5"/>
        <v>7.5536220020201092</v>
      </c>
      <c r="Q26" s="201">
        <v>2507</v>
      </c>
      <c r="R26" s="235">
        <f t="shared" si="6"/>
        <v>1.6550367382506914</v>
      </c>
      <c r="S26" s="201">
        <v>1</v>
      </c>
      <c r="T26" s="201">
        <f t="shared" si="7"/>
        <v>6.6016622985667797E-4</v>
      </c>
      <c r="U26" s="728"/>
      <c r="V26" s="728"/>
      <c r="W26" s="728"/>
    </row>
    <row r="27" spans="1:23" ht="15" customHeight="1">
      <c r="A27" s="1052"/>
      <c r="B27" s="198" t="s">
        <v>123</v>
      </c>
      <c r="C27" s="201">
        <f t="shared" si="8"/>
        <v>26085</v>
      </c>
      <c r="D27" s="235">
        <f t="shared" si="9"/>
        <v>100</v>
      </c>
      <c r="E27" s="201">
        <v>530</v>
      </c>
      <c r="F27" s="235">
        <f t="shared" si="0"/>
        <v>2.0318190530956488</v>
      </c>
      <c r="G27" s="731">
        <v>5176</v>
      </c>
      <c r="H27" s="732">
        <f t="shared" si="1"/>
        <v>19.842821544949203</v>
      </c>
      <c r="I27" s="731">
        <v>6866</v>
      </c>
      <c r="J27" s="732">
        <f t="shared" si="2"/>
        <v>26.321640789725897</v>
      </c>
      <c r="K27" s="731">
        <v>6339</v>
      </c>
      <c r="L27" s="732">
        <f t="shared" si="3"/>
        <v>24.30132259919494</v>
      </c>
      <c r="M27" s="731">
        <v>4153</v>
      </c>
      <c r="N27" s="235">
        <f t="shared" si="4"/>
        <v>15.921027410389113</v>
      </c>
      <c r="O27" s="201">
        <v>2368</v>
      </c>
      <c r="P27" s="235">
        <f t="shared" si="5"/>
        <v>9.0780141843971638</v>
      </c>
      <c r="Q27" s="201">
        <v>653</v>
      </c>
      <c r="R27" s="235">
        <f t="shared" si="6"/>
        <v>2.5033544182480352</v>
      </c>
      <c r="S27" s="201" t="s">
        <v>227</v>
      </c>
      <c r="T27" s="201" t="str">
        <f t="shared" si="7"/>
        <v>-</v>
      </c>
      <c r="U27" s="728"/>
      <c r="V27" s="728"/>
      <c r="W27" s="728"/>
    </row>
    <row r="28" spans="1:23" ht="15" customHeight="1">
      <c r="A28" s="1049" t="s">
        <v>266</v>
      </c>
      <c r="B28" s="198" t="s">
        <v>379</v>
      </c>
      <c r="C28" s="201">
        <f t="shared" si="8"/>
        <v>139141</v>
      </c>
      <c r="D28" s="235">
        <f t="shared" si="9"/>
        <v>99.999999999999986</v>
      </c>
      <c r="E28" s="201">
        <v>4146</v>
      </c>
      <c r="F28" s="235">
        <f t="shared" si="0"/>
        <v>2.9797112281786102</v>
      </c>
      <c r="G28" s="731">
        <v>30985</v>
      </c>
      <c r="H28" s="732">
        <f t="shared" si="1"/>
        <v>22.268777714692291</v>
      </c>
      <c r="I28" s="731">
        <v>31661</v>
      </c>
      <c r="J28" s="732">
        <f t="shared" si="2"/>
        <v>22.754615821361064</v>
      </c>
      <c r="K28" s="731">
        <v>34134</v>
      </c>
      <c r="L28" s="732">
        <f t="shared" si="3"/>
        <v>24.531949605076864</v>
      </c>
      <c r="M28" s="731">
        <v>23195</v>
      </c>
      <c r="N28" s="235">
        <f t="shared" si="4"/>
        <v>16.670140361216319</v>
      </c>
      <c r="O28" s="201">
        <v>11953</v>
      </c>
      <c r="P28" s="235">
        <f t="shared" si="5"/>
        <v>8.5905664038637077</v>
      </c>
      <c r="Q28" s="201">
        <v>3067</v>
      </c>
      <c r="R28" s="235">
        <f t="shared" si="6"/>
        <v>2.2042388656111425</v>
      </c>
      <c r="S28" s="201">
        <f>SUM(S29:S30)</f>
        <v>0</v>
      </c>
      <c r="T28" s="201">
        <f t="shared" si="7"/>
        <v>0</v>
      </c>
      <c r="U28" s="728"/>
      <c r="V28" s="728"/>
      <c r="W28" s="728"/>
    </row>
    <row r="29" spans="1:23" ht="15" customHeight="1">
      <c r="A29" s="1049"/>
      <c r="B29" s="198" t="s">
        <v>122</v>
      </c>
      <c r="C29" s="201">
        <f t="shared" si="8"/>
        <v>118047</v>
      </c>
      <c r="D29" s="235">
        <f t="shared" si="9"/>
        <v>100</v>
      </c>
      <c r="E29" s="201">
        <v>3706</v>
      </c>
      <c r="F29" s="235">
        <f t="shared" si="0"/>
        <v>3.1394275161588179</v>
      </c>
      <c r="G29" s="731">
        <v>26583</v>
      </c>
      <c r="H29" s="732">
        <f t="shared" si="1"/>
        <v>22.518996670817558</v>
      </c>
      <c r="I29" s="731">
        <v>26600</v>
      </c>
      <c r="J29" s="732">
        <f t="shared" si="2"/>
        <v>22.533397714469661</v>
      </c>
      <c r="K29" s="731">
        <v>29221</v>
      </c>
      <c r="L29" s="732">
        <f t="shared" si="3"/>
        <v>24.753699797538271</v>
      </c>
      <c r="M29" s="731">
        <v>19755</v>
      </c>
      <c r="N29" s="235">
        <f t="shared" si="4"/>
        <v>16.734859843960457</v>
      </c>
      <c r="O29" s="201">
        <v>9809</v>
      </c>
      <c r="P29" s="235">
        <f t="shared" si="5"/>
        <v>8.3094021872643946</v>
      </c>
      <c r="Q29" s="201">
        <v>2373</v>
      </c>
      <c r="R29" s="235">
        <f t="shared" si="6"/>
        <v>2.0102162697908459</v>
      </c>
      <c r="S29" s="201" t="s">
        <v>227</v>
      </c>
      <c r="T29" s="201" t="str">
        <f t="shared" si="7"/>
        <v>-</v>
      </c>
      <c r="U29" s="728"/>
      <c r="V29" s="728"/>
      <c r="W29" s="728"/>
    </row>
    <row r="30" spans="1:23" ht="15" customHeight="1">
      <c r="A30" s="1049"/>
      <c r="B30" s="198" t="s">
        <v>123</v>
      </c>
      <c r="C30" s="201">
        <f t="shared" si="8"/>
        <v>21094</v>
      </c>
      <c r="D30" s="235">
        <f t="shared" si="9"/>
        <v>100</v>
      </c>
      <c r="E30" s="201">
        <v>440</v>
      </c>
      <c r="F30" s="235">
        <f t="shared" si="0"/>
        <v>2.0859012041338767</v>
      </c>
      <c r="G30" s="731">
        <v>4402</v>
      </c>
      <c r="H30" s="732">
        <f t="shared" si="1"/>
        <v>20.868493410448469</v>
      </c>
      <c r="I30" s="731">
        <v>5061</v>
      </c>
      <c r="J30" s="732">
        <f t="shared" si="2"/>
        <v>23.992604532094433</v>
      </c>
      <c r="K30" s="731">
        <v>4913</v>
      </c>
      <c r="L30" s="732">
        <f t="shared" si="3"/>
        <v>23.290983217976677</v>
      </c>
      <c r="M30" s="731">
        <v>3440</v>
      </c>
      <c r="N30" s="235">
        <f t="shared" si="4"/>
        <v>16.307954868683041</v>
      </c>
      <c r="O30" s="201">
        <v>2144</v>
      </c>
      <c r="P30" s="235">
        <f t="shared" si="5"/>
        <v>10.1640276855978</v>
      </c>
      <c r="Q30" s="201">
        <v>694</v>
      </c>
      <c r="R30" s="235">
        <f t="shared" si="6"/>
        <v>3.2900350810657057</v>
      </c>
      <c r="S30" s="201" t="s">
        <v>227</v>
      </c>
      <c r="T30" s="201" t="str">
        <f t="shared" si="7"/>
        <v>-</v>
      </c>
      <c r="U30" s="728"/>
      <c r="V30" s="728"/>
      <c r="W30" s="728"/>
    </row>
    <row r="31" spans="1:23" ht="15" customHeight="1">
      <c r="A31" s="1049" t="s">
        <v>17</v>
      </c>
      <c r="B31" s="198" t="s">
        <v>379</v>
      </c>
      <c r="C31" s="201">
        <f t="shared" si="8"/>
        <v>156823</v>
      </c>
      <c r="D31" s="235">
        <f t="shared" si="9"/>
        <v>100.00000000000001</v>
      </c>
      <c r="E31" s="201">
        <v>5187</v>
      </c>
      <c r="F31" s="235">
        <f t="shared" ref="F31:F33" si="10">IFERROR(E31/$C31*100,"-")</f>
        <v>3.3075505506207636</v>
      </c>
      <c r="G31" s="731">
        <v>36834</v>
      </c>
      <c r="H31" s="732">
        <f t="shared" ref="H31:H33" si="11">IFERROR(G31/$C31*100,"-")</f>
        <v>23.487626177282671</v>
      </c>
      <c r="I31" s="731">
        <v>34695</v>
      </c>
      <c r="J31" s="732">
        <f t="shared" ref="J31:J33" si="12">IFERROR(I31/$C31*100,"-")</f>
        <v>22.123668084400887</v>
      </c>
      <c r="K31" s="731">
        <v>37894</v>
      </c>
      <c r="L31" s="732">
        <f t="shared" ref="L31:L33" si="13">IFERROR(K31/$C31*100,"-")</f>
        <v>24.163547438832314</v>
      </c>
      <c r="M31" s="731">
        <v>25273</v>
      </c>
      <c r="N31" s="235">
        <f t="shared" ref="N31:N33" si="14">IFERROR(M31/$C31*100,"-")</f>
        <v>16.115620795419041</v>
      </c>
      <c r="O31" s="201">
        <v>13264</v>
      </c>
      <c r="P31" s="235">
        <f t="shared" ref="P31:P33" si="15">IFERROR(O31/$C31*100,"-")</f>
        <v>8.4579430313155601</v>
      </c>
      <c r="Q31" s="201">
        <v>3676</v>
      </c>
      <c r="R31" s="235">
        <f t="shared" ref="R31:R33" si="16">IFERROR(Q31/$C31*100,"-")</f>
        <v>2.3440439221287694</v>
      </c>
      <c r="S31" s="201">
        <f>SUM(S32:S33)</f>
        <v>0</v>
      </c>
      <c r="T31" s="201">
        <f t="shared" ref="T31:T33" si="17">IFERROR(S31/$C31*100,"-")</f>
        <v>0</v>
      </c>
      <c r="U31" s="728"/>
      <c r="V31" s="728"/>
      <c r="W31" s="728"/>
    </row>
    <row r="32" spans="1:23" ht="15" customHeight="1">
      <c r="A32" s="1050"/>
      <c r="B32" s="198" t="s">
        <v>122</v>
      </c>
      <c r="C32" s="201">
        <f t="shared" si="8"/>
        <v>132858</v>
      </c>
      <c r="D32" s="235">
        <f t="shared" si="9"/>
        <v>100</v>
      </c>
      <c r="E32" s="201">
        <v>4612</v>
      </c>
      <c r="F32" s="235">
        <f t="shared" si="10"/>
        <v>3.4713754534916976</v>
      </c>
      <c r="G32" s="731">
        <v>31927</v>
      </c>
      <c r="H32" s="732">
        <f t="shared" si="11"/>
        <v>24.030920230622169</v>
      </c>
      <c r="I32" s="731">
        <v>29091</v>
      </c>
      <c r="J32" s="732">
        <f t="shared" si="12"/>
        <v>21.896310346384862</v>
      </c>
      <c r="K32" s="731">
        <v>32168</v>
      </c>
      <c r="L32" s="732">
        <f t="shared" si="13"/>
        <v>24.212316909783375</v>
      </c>
      <c r="M32" s="731">
        <v>21393</v>
      </c>
      <c r="N32" s="235">
        <f t="shared" si="14"/>
        <v>16.102154179650455</v>
      </c>
      <c r="O32" s="201">
        <v>10780</v>
      </c>
      <c r="P32" s="235">
        <f t="shared" si="15"/>
        <v>8.1139261467130321</v>
      </c>
      <c r="Q32" s="201">
        <v>2887</v>
      </c>
      <c r="R32" s="235">
        <f t="shared" si="16"/>
        <v>2.1729967333544082</v>
      </c>
      <c r="S32" s="201" t="s">
        <v>227</v>
      </c>
      <c r="T32" s="235" t="str">
        <f t="shared" si="17"/>
        <v>-</v>
      </c>
      <c r="U32" s="728"/>
      <c r="W32" s="728"/>
    </row>
    <row r="33" spans="1:23" ht="15" customHeight="1">
      <c r="A33" s="1051"/>
      <c r="B33" s="199" t="s">
        <v>123</v>
      </c>
      <c r="C33" s="205">
        <f t="shared" si="8"/>
        <v>23965</v>
      </c>
      <c r="D33" s="236">
        <f t="shared" si="9"/>
        <v>100.00000000000001</v>
      </c>
      <c r="E33" s="205">
        <v>575</v>
      </c>
      <c r="F33" s="236">
        <f t="shared" si="10"/>
        <v>2.3993323596912162</v>
      </c>
      <c r="G33" s="733">
        <v>4907</v>
      </c>
      <c r="H33" s="734">
        <f t="shared" si="11"/>
        <v>20.475693720008344</v>
      </c>
      <c r="I33" s="733">
        <v>5604</v>
      </c>
      <c r="J33" s="734">
        <f t="shared" si="12"/>
        <v>23.384101815147091</v>
      </c>
      <c r="K33" s="733">
        <v>5726</v>
      </c>
      <c r="L33" s="734">
        <f t="shared" si="13"/>
        <v>23.893177550594615</v>
      </c>
      <c r="M33" s="733">
        <v>3880</v>
      </c>
      <c r="N33" s="236">
        <f t="shared" si="14"/>
        <v>16.190277488003339</v>
      </c>
      <c r="O33" s="205">
        <v>2484</v>
      </c>
      <c r="P33" s="236">
        <f t="shared" si="15"/>
        <v>10.365115793866055</v>
      </c>
      <c r="Q33" s="205">
        <v>789</v>
      </c>
      <c r="R33" s="236">
        <f t="shared" si="16"/>
        <v>3.2923012726893388</v>
      </c>
      <c r="S33" s="205" t="s">
        <v>227</v>
      </c>
      <c r="T33" s="236" t="str">
        <f t="shared" si="17"/>
        <v>-</v>
      </c>
      <c r="U33" s="728"/>
      <c r="W33" s="728"/>
    </row>
    <row r="34" spans="1:23" ht="15" customHeight="1">
      <c r="A34" s="237" t="s">
        <v>381</v>
      </c>
      <c r="B34" s="237"/>
    </row>
    <row r="35" spans="1:23" ht="15" customHeight="1">
      <c r="A35" s="240" t="s">
        <v>382</v>
      </c>
    </row>
  </sheetData>
  <mergeCells count="21">
    <mergeCell ref="A31:A33"/>
    <mergeCell ref="A4:A6"/>
    <mergeCell ref="A7:A9"/>
    <mergeCell ref="A10:A12"/>
    <mergeCell ref="A13:A15"/>
    <mergeCell ref="A16:A18"/>
    <mergeCell ref="A19:A21"/>
    <mergeCell ref="A22:A24"/>
    <mergeCell ref="A25:A27"/>
    <mergeCell ref="A28:A30"/>
    <mergeCell ref="Q2:R2"/>
    <mergeCell ref="S2:T2"/>
    <mergeCell ref="A1:T1"/>
    <mergeCell ref="A2:B3"/>
    <mergeCell ref="C2:D2"/>
    <mergeCell ref="E2:F2"/>
    <mergeCell ref="G2:H2"/>
    <mergeCell ref="I2:J2"/>
    <mergeCell ref="K2:L2"/>
    <mergeCell ref="M2:N2"/>
    <mergeCell ref="O2:P2"/>
  </mergeCells>
  <phoneticPr fontId="2" type="noConversion"/>
  <hyperlinks>
    <hyperlink ref="U1" location="本篇表次!A1" display="回本篇表次"/>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Q35"/>
  <sheetViews>
    <sheetView showGridLines="0" workbookViewId="0">
      <selection activeCell="Q1" sqref="Q1"/>
    </sheetView>
  </sheetViews>
  <sheetFormatPr defaultColWidth="8.625" defaultRowHeight="16.5"/>
  <cols>
    <col min="1" max="1" width="5.875" customWidth="1"/>
    <col min="2" max="2" width="5.125" customWidth="1"/>
    <col min="17" max="17" width="12.625" bestFit="1" customWidth="1"/>
  </cols>
  <sheetData>
    <row r="1" spans="1:17" ht="20.25">
      <c r="A1" s="1045" t="s">
        <v>937</v>
      </c>
      <c r="B1" s="1045"/>
      <c r="C1" s="1045"/>
      <c r="D1" s="1045"/>
      <c r="E1" s="1045"/>
      <c r="F1" s="1045"/>
      <c r="G1" s="1045"/>
      <c r="H1" s="1045"/>
      <c r="I1" s="1045"/>
      <c r="J1" s="1045"/>
      <c r="K1" s="1045"/>
      <c r="L1" s="1045"/>
      <c r="M1" s="1045"/>
      <c r="N1" s="1045"/>
      <c r="O1" s="1045"/>
      <c r="P1" s="1045"/>
      <c r="Q1" s="853" t="s">
        <v>914</v>
      </c>
    </row>
    <row r="2" spans="1:17">
      <c r="A2" s="1046"/>
      <c r="B2" s="1046"/>
      <c r="C2" s="241" t="s">
        <v>385</v>
      </c>
      <c r="D2" s="242"/>
      <c r="E2" s="243" t="s">
        <v>386</v>
      </c>
      <c r="F2" s="242"/>
      <c r="G2" s="243" t="s">
        <v>387</v>
      </c>
      <c r="H2" s="242"/>
      <c r="I2" s="243" t="s">
        <v>388</v>
      </c>
      <c r="J2" s="242"/>
      <c r="K2" s="243" t="s">
        <v>886</v>
      </c>
      <c r="L2" s="242"/>
      <c r="M2" s="243" t="s">
        <v>389</v>
      </c>
      <c r="N2" s="242"/>
      <c r="O2" s="241" t="s">
        <v>390</v>
      </c>
      <c r="P2" s="242"/>
    </row>
    <row r="3" spans="1:17" ht="14.1" customHeight="1">
      <c r="A3" s="1034"/>
      <c r="B3" s="1034"/>
      <c r="C3" s="233" t="s">
        <v>277</v>
      </c>
      <c r="D3" s="234" t="s">
        <v>71</v>
      </c>
      <c r="E3" s="233" t="s">
        <v>277</v>
      </c>
      <c r="F3" s="234" t="s">
        <v>71</v>
      </c>
      <c r="G3" s="233" t="s">
        <v>277</v>
      </c>
      <c r="H3" s="234" t="s">
        <v>71</v>
      </c>
      <c r="I3" s="233" t="s">
        <v>277</v>
      </c>
      <c r="J3" s="234" t="s">
        <v>71</v>
      </c>
      <c r="K3" s="233" t="s">
        <v>277</v>
      </c>
      <c r="L3" s="234" t="s">
        <v>71</v>
      </c>
      <c r="M3" s="233" t="s">
        <v>277</v>
      </c>
      <c r="N3" s="234" t="s">
        <v>71</v>
      </c>
      <c r="O3" s="233" t="s">
        <v>277</v>
      </c>
      <c r="P3" s="234" t="s">
        <v>71</v>
      </c>
    </row>
    <row r="4" spans="1:17" ht="14.1" customHeight="1">
      <c r="A4" s="1049" t="s">
        <v>347</v>
      </c>
      <c r="B4" s="198" t="s">
        <v>379</v>
      </c>
      <c r="C4" s="201">
        <f t="shared" ref="C4:C30" si="0">SUM(E4,G4,I4,K4,M4,O4)</f>
        <v>168265</v>
      </c>
      <c r="D4" s="235">
        <f t="shared" ref="D4:D30" si="1">SUM(F4,H4,J4,L4,N4,P4)</f>
        <v>100.00000000000001</v>
      </c>
      <c r="E4" s="201">
        <v>1033</v>
      </c>
      <c r="F4" s="235">
        <f t="shared" ref="F4:F29" si="2">IFERROR(E4/$C4*100,"-")</f>
        <v>0.61391257837339919</v>
      </c>
      <c r="G4" s="201">
        <v>16635</v>
      </c>
      <c r="H4" s="235">
        <f t="shared" ref="H4:H29" si="3">IFERROR(G4/$C4*100,"-")</f>
        <v>9.8861914242415239</v>
      </c>
      <c r="I4" s="201">
        <v>51064</v>
      </c>
      <c r="J4" s="235">
        <f t="shared" ref="J4:J29" si="4">IFERROR(I4/$C4*100,"-")</f>
        <v>30.347368733842451</v>
      </c>
      <c r="K4" s="201">
        <v>58194</v>
      </c>
      <c r="L4" s="235">
        <f t="shared" ref="L4:L29" si="5">IFERROR(K4/$C4*100,"-")</f>
        <v>34.58473241612932</v>
      </c>
      <c r="M4" s="201">
        <v>16511</v>
      </c>
      <c r="N4" s="235">
        <f t="shared" ref="N4:N29" si="6">IFERROR(M4/$C4*100,"-")</f>
        <v>9.8124981428104476</v>
      </c>
      <c r="O4" s="201">
        <f>SUM(O5:O6)</f>
        <v>24828</v>
      </c>
      <c r="P4" s="235">
        <f t="shared" ref="P4:P29" si="7">IFERROR(O4/$C4*100,"-")</f>
        <v>14.755296704602857</v>
      </c>
    </row>
    <row r="5" spans="1:17" ht="14.1" customHeight="1">
      <c r="A5" s="1052"/>
      <c r="B5" s="198" t="s">
        <v>122</v>
      </c>
      <c r="C5" s="201">
        <f t="shared" si="0"/>
        <v>143595</v>
      </c>
      <c r="D5" s="235">
        <f t="shared" si="1"/>
        <v>100</v>
      </c>
      <c r="E5" s="201">
        <v>577</v>
      </c>
      <c r="F5" s="235">
        <f t="shared" si="2"/>
        <v>0.40182457606462624</v>
      </c>
      <c r="G5" s="201">
        <v>13700</v>
      </c>
      <c r="H5" s="235">
        <f t="shared" si="3"/>
        <v>9.5407221699919909</v>
      </c>
      <c r="I5" s="201">
        <v>45684</v>
      </c>
      <c r="J5" s="235">
        <f t="shared" si="4"/>
        <v>31.814478219993731</v>
      </c>
      <c r="K5" s="201">
        <v>49824</v>
      </c>
      <c r="L5" s="235">
        <f t="shared" si="5"/>
        <v>34.697586963334373</v>
      </c>
      <c r="M5" s="201">
        <v>13668</v>
      </c>
      <c r="N5" s="235">
        <f t="shared" si="6"/>
        <v>9.5184372714927399</v>
      </c>
      <c r="O5" s="201">
        <v>20142</v>
      </c>
      <c r="P5" s="235">
        <f t="shared" si="7"/>
        <v>14.026950799122531</v>
      </c>
    </row>
    <row r="6" spans="1:17" ht="14.1" customHeight="1">
      <c r="A6" s="1052"/>
      <c r="B6" s="198" t="s">
        <v>123</v>
      </c>
      <c r="C6" s="201">
        <f t="shared" si="0"/>
        <v>24670</v>
      </c>
      <c r="D6" s="235">
        <f t="shared" si="1"/>
        <v>100</v>
      </c>
      <c r="E6" s="201">
        <v>456</v>
      </c>
      <c r="F6" s="235">
        <f t="shared" si="2"/>
        <v>1.8483988650182408</v>
      </c>
      <c r="G6" s="201">
        <v>2935</v>
      </c>
      <c r="H6" s="235">
        <f t="shared" si="3"/>
        <v>11.897040940413458</v>
      </c>
      <c r="I6" s="201">
        <v>5380</v>
      </c>
      <c r="J6" s="235">
        <f t="shared" si="4"/>
        <v>21.807863802188894</v>
      </c>
      <c r="K6" s="201">
        <v>8370</v>
      </c>
      <c r="L6" s="235">
        <f t="shared" si="5"/>
        <v>33.927847588163765</v>
      </c>
      <c r="M6" s="201">
        <v>2843</v>
      </c>
      <c r="N6" s="235">
        <f t="shared" si="6"/>
        <v>11.524118362383462</v>
      </c>
      <c r="O6" s="201">
        <v>4686</v>
      </c>
      <c r="P6" s="235">
        <f t="shared" si="7"/>
        <v>18.994730441832186</v>
      </c>
    </row>
    <row r="7" spans="1:17" ht="14.1" customHeight="1">
      <c r="A7" s="1049" t="s">
        <v>348</v>
      </c>
      <c r="B7" s="198" t="s">
        <v>379</v>
      </c>
      <c r="C7" s="201">
        <f t="shared" si="0"/>
        <v>188206</v>
      </c>
      <c r="D7" s="235">
        <f t="shared" si="1"/>
        <v>100</v>
      </c>
      <c r="E7" s="201">
        <v>1077</v>
      </c>
      <c r="F7" s="235">
        <f t="shared" si="2"/>
        <v>0.57224530567569576</v>
      </c>
      <c r="G7" s="201">
        <v>18918</v>
      </c>
      <c r="H7" s="235">
        <f t="shared" si="3"/>
        <v>10.051751803874479</v>
      </c>
      <c r="I7" s="201">
        <v>57997</v>
      </c>
      <c r="J7" s="235">
        <f t="shared" si="4"/>
        <v>30.815701943614975</v>
      </c>
      <c r="K7" s="201">
        <v>66694</v>
      </c>
      <c r="L7" s="235">
        <f t="shared" si="5"/>
        <v>35.436702336801162</v>
      </c>
      <c r="M7" s="201">
        <v>19621</v>
      </c>
      <c r="N7" s="235">
        <f t="shared" si="6"/>
        <v>10.425278683995197</v>
      </c>
      <c r="O7" s="201">
        <f>SUM(O8:O9)</f>
        <v>23899</v>
      </c>
      <c r="P7" s="235">
        <f t="shared" si="7"/>
        <v>12.69831992603849</v>
      </c>
    </row>
    <row r="8" spans="1:17" ht="14.1" customHeight="1">
      <c r="A8" s="1052"/>
      <c r="B8" s="198" t="s">
        <v>122</v>
      </c>
      <c r="C8" s="201">
        <f t="shared" si="0"/>
        <v>162924</v>
      </c>
      <c r="D8" s="235">
        <f t="shared" si="1"/>
        <v>100</v>
      </c>
      <c r="E8" s="201">
        <v>648</v>
      </c>
      <c r="F8" s="235">
        <f t="shared" si="2"/>
        <v>0.39773145761213813</v>
      </c>
      <c r="G8" s="201">
        <v>15948</v>
      </c>
      <c r="H8" s="235">
        <f t="shared" si="3"/>
        <v>9.7886130956765118</v>
      </c>
      <c r="I8" s="201">
        <v>52309</v>
      </c>
      <c r="J8" s="235">
        <f t="shared" si="4"/>
        <v>32.106380889248975</v>
      </c>
      <c r="K8" s="201">
        <v>57821</v>
      </c>
      <c r="L8" s="235">
        <f t="shared" si="5"/>
        <v>35.489553411406547</v>
      </c>
      <c r="M8" s="201">
        <v>16404</v>
      </c>
      <c r="N8" s="235">
        <f t="shared" si="6"/>
        <v>10.068498195477646</v>
      </c>
      <c r="O8" s="201">
        <v>19794</v>
      </c>
      <c r="P8" s="235">
        <f t="shared" si="7"/>
        <v>12.149222950578183</v>
      </c>
    </row>
    <row r="9" spans="1:17" ht="14.1" customHeight="1">
      <c r="A9" s="1052"/>
      <c r="B9" s="198" t="s">
        <v>123</v>
      </c>
      <c r="C9" s="201">
        <f t="shared" si="0"/>
        <v>25282</v>
      </c>
      <c r="D9" s="235">
        <f t="shared" si="1"/>
        <v>99.999999999999986</v>
      </c>
      <c r="E9" s="201">
        <v>429</v>
      </c>
      <c r="F9" s="235">
        <f t="shared" si="2"/>
        <v>1.6968594256783482</v>
      </c>
      <c r="G9" s="201">
        <v>2970</v>
      </c>
      <c r="H9" s="235">
        <f t="shared" si="3"/>
        <v>11.747488331619333</v>
      </c>
      <c r="I9" s="201">
        <v>5688</v>
      </c>
      <c r="J9" s="235">
        <f t="shared" si="4"/>
        <v>22.498220077525513</v>
      </c>
      <c r="K9" s="201">
        <v>8873</v>
      </c>
      <c r="L9" s="235">
        <f t="shared" si="5"/>
        <v>35.09611581362234</v>
      </c>
      <c r="M9" s="201">
        <v>3217</v>
      </c>
      <c r="N9" s="235">
        <f t="shared" si="6"/>
        <v>12.724468000949294</v>
      </c>
      <c r="O9" s="201">
        <v>4105</v>
      </c>
      <c r="P9" s="235">
        <f t="shared" si="7"/>
        <v>16.236848350605175</v>
      </c>
    </row>
    <row r="10" spans="1:17" ht="14.1" customHeight="1">
      <c r="A10" s="1049" t="s">
        <v>349</v>
      </c>
      <c r="B10" s="198" t="s">
        <v>379</v>
      </c>
      <c r="C10" s="201">
        <f t="shared" si="0"/>
        <v>184702</v>
      </c>
      <c r="D10" s="235">
        <f t="shared" si="1"/>
        <v>100</v>
      </c>
      <c r="E10" s="201">
        <v>1157</v>
      </c>
      <c r="F10" s="235">
        <f t="shared" si="2"/>
        <v>0.62641444055830475</v>
      </c>
      <c r="G10" s="201">
        <v>18436</v>
      </c>
      <c r="H10" s="235">
        <f t="shared" si="3"/>
        <v>9.9814836872367376</v>
      </c>
      <c r="I10" s="201">
        <v>57959</v>
      </c>
      <c r="J10" s="235">
        <f t="shared" si="4"/>
        <v>31.379736007189962</v>
      </c>
      <c r="K10" s="201">
        <v>68791</v>
      </c>
      <c r="L10" s="235">
        <f t="shared" si="5"/>
        <v>37.244317874197357</v>
      </c>
      <c r="M10" s="201">
        <v>21023</v>
      </c>
      <c r="N10" s="235">
        <f t="shared" si="6"/>
        <v>11.382118222867105</v>
      </c>
      <c r="O10" s="201">
        <f>SUM(O11:O12)</f>
        <v>17336</v>
      </c>
      <c r="P10" s="235">
        <f t="shared" si="7"/>
        <v>9.385929767950536</v>
      </c>
    </row>
    <row r="11" spans="1:17" ht="14.1" customHeight="1">
      <c r="A11" s="1052"/>
      <c r="B11" s="198" t="s">
        <v>122</v>
      </c>
      <c r="C11" s="201">
        <f t="shared" si="0"/>
        <v>159591</v>
      </c>
      <c r="D11" s="235">
        <f t="shared" si="1"/>
        <v>100</v>
      </c>
      <c r="E11" s="201">
        <v>635</v>
      </c>
      <c r="F11" s="235">
        <f t="shared" si="2"/>
        <v>0.3978921117105601</v>
      </c>
      <c r="G11" s="201">
        <v>15310</v>
      </c>
      <c r="H11" s="235">
        <f t="shared" si="3"/>
        <v>9.5932728036042132</v>
      </c>
      <c r="I11" s="201">
        <v>52477</v>
      </c>
      <c r="J11" s="235">
        <f t="shared" si="4"/>
        <v>32.882180072811124</v>
      </c>
      <c r="K11" s="201">
        <v>59646</v>
      </c>
      <c r="L11" s="235">
        <f t="shared" si="5"/>
        <v>37.374288023760741</v>
      </c>
      <c r="M11" s="201">
        <v>17522</v>
      </c>
      <c r="N11" s="235">
        <f t="shared" si="6"/>
        <v>10.979315876208558</v>
      </c>
      <c r="O11" s="201">
        <v>14001</v>
      </c>
      <c r="P11" s="235">
        <f t="shared" si="7"/>
        <v>8.773051111904806</v>
      </c>
    </row>
    <row r="12" spans="1:17" ht="14.1" customHeight="1">
      <c r="A12" s="1052"/>
      <c r="B12" s="198" t="s">
        <v>123</v>
      </c>
      <c r="C12" s="201">
        <f t="shared" si="0"/>
        <v>25111</v>
      </c>
      <c r="D12" s="235">
        <f t="shared" si="1"/>
        <v>100.00000000000001</v>
      </c>
      <c r="E12" s="201">
        <v>522</v>
      </c>
      <c r="F12" s="235">
        <f t="shared" si="2"/>
        <v>2.0787702600453981</v>
      </c>
      <c r="G12" s="201">
        <v>3126</v>
      </c>
      <c r="H12" s="235">
        <f t="shared" si="3"/>
        <v>12.448727649237386</v>
      </c>
      <c r="I12" s="201">
        <v>5482</v>
      </c>
      <c r="J12" s="235">
        <f t="shared" si="4"/>
        <v>21.831070048982518</v>
      </c>
      <c r="K12" s="201">
        <v>9145</v>
      </c>
      <c r="L12" s="235">
        <f t="shared" si="5"/>
        <v>36.418302735852812</v>
      </c>
      <c r="M12" s="201">
        <v>3501</v>
      </c>
      <c r="N12" s="235">
        <f t="shared" si="6"/>
        <v>13.942097088925173</v>
      </c>
      <c r="O12" s="201">
        <v>3335</v>
      </c>
      <c r="P12" s="235">
        <f t="shared" si="7"/>
        <v>13.281032216956712</v>
      </c>
    </row>
    <row r="13" spans="1:17" ht="14.1" customHeight="1">
      <c r="A13" s="1049" t="s">
        <v>350</v>
      </c>
      <c r="B13" s="198" t="s">
        <v>379</v>
      </c>
      <c r="C13" s="201">
        <f t="shared" si="0"/>
        <v>180732</v>
      </c>
      <c r="D13" s="235">
        <f t="shared" si="1"/>
        <v>100</v>
      </c>
      <c r="E13" s="201">
        <v>932</v>
      </c>
      <c r="F13" s="235">
        <f t="shared" si="2"/>
        <v>0.51568067636057813</v>
      </c>
      <c r="G13" s="201">
        <v>16523</v>
      </c>
      <c r="H13" s="235">
        <f t="shared" si="3"/>
        <v>9.142265896465485</v>
      </c>
      <c r="I13" s="201">
        <v>56452</v>
      </c>
      <c r="J13" s="235">
        <f t="shared" si="4"/>
        <v>31.235199079299736</v>
      </c>
      <c r="K13" s="201">
        <v>68490</v>
      </c>
      <c r="L13" s="235">
        <f t="shared" si="5"/>
        <v>37.89589004714162</v>
      </c>
      <c r="M13" s="201">
        <v>21135</v>
      </c>
      <c r="N13" s="235">
        <f t="shared" si="6"/>
        <v>11.694110616824913</v>
      </c>
      <c r="O13" s="201">
        <f>SUM(O14:O15)</f>
        <v>17200</v>
      </c>
      <c r="P13" s="235">
        <f t="shared" si="7"/>
        <v>9.5168536839076641</v>
      </c>
    </row>
    <row r="14" spans="1:17" ht="14.1" customHeight="1">
      <c r="A14" s="1052"/>
      <c r="B14" s="198" t="s">
        <v>122</v>
      </c>
      <c r="C14" s="201">
        <f t="shared" si="0"/>
        <v>156107</v>
      </c>
      <c r="D14" s="235">
        <f t="shared" si="1"/>
        <v>100.00000000000001</v>
      </c>
      <c r="E14" s="201">
        <v>491</v>
      </c>
      <c r="F14" s="235">
        <f t="shared" si="2"/>
        <v>0.3145278558937139</v>
      </c>
      <c r="G14" s="201">
        <v>13651</v>
      </c>
      <c r="H14" s="235">
        <f t="shared" si="3"/>
        <v>8.7446430973627063</v>
      </c>
      <c r="I14" s="201">
        <v>50947</v>
      </c>
      <c r="J14" s="235">
        <f t="shared" si="4"/>
        <v>32.63594841999398</v>
      </c>
      <c r="K14" s="201">
        <v>59398</v>
      </c>
      <c r="L14" s="235">
        <f t="shared" si="5"/>
        <v>38.049542941700246</v>
      </c>
      <c r="M14" s="201">
        <v>17699</v>
      </c>
      <c r="N14" s="235">
        <f t="shared" si="6"/>
        <v>11.337736296258335</v>
      </c>
      <c r="O14" s="201">
        <v>13921</v>
      </c>
      <c r="P14" s="235">
        <f t="shared" si="7"/>
        <v>8.9176013887910219</v>
      </c>
    </row>
    <row r="15" spans="1:17" ht="14.1" customHeight="1">
      <c r="A15" s="1052"/>
      <c r="B15" s="198" t="s">
        <v>123</v>
      </c>
      <c r="C15" s="201">
        <f t="shared" si="0"/>
        <v>24625</v>
      </c>
      <c r="D15" s="235">
        <f t="shared" si="1"/>
        <v>99.999999999999986</v>
      </c>
      <c r="E15" s="201">
        <v>441</v>
      </c>
      <c r="F15" s="235">
        <f t="shared" si="2"/>
        <v>1.7908629441624364</v>
      </c>
      <c r="G15" s="201">
        <v>2872</v>
      </c>
      <c r="H15" s="235">
        <f t="shared" si="3"/>
        <v>11.662944162436547</v>
      </c>
      <c r="I15" s="201">
        <v>5505</v>
      </c>
      <c r="J15" s="235">
        <f t="shared" si="4"/>
        <v>22.355329949238577</v>
      </c>
      <c r="K15" s="201">
        <v>9092</v>
      </c>
      <c r="L15" s="235">
        <f t="shared" si="5"/>
        <v>36.921827411167513</v>
      </c>
      <c r="M15" s="201">
        <v>3436</v>
      </c>
      <c r="N15" s="235">
        <f t="shared" si="6"/>
        <v>13.953299492385787</v>
      </c>
      <c r="O15" s="201">
        <v>3279</v>
      </c>
      <c r="P15" s="235">
        <f t="shared" si="7"/>
        <v>13.315736040609135</v>
      </c>
    </row>
    <row r="16" spans="1:17" ht="14.1" customHeight="1">
      <c r="A16" s="1049" t="s">
        <v>351</v>
      </c>
      <c r="B16" s="198" t="s">
        <v>379</v>
      </c>
      <c r="C16" s="201">
        <f t="shared" si="0"/>
        <v>192158</v>
      </c>
      <c r="D16" s="235">
        <f t="shared" si="1"/>
        <v>99.999999999999986</v>
      </c>
      <c r="E16" s="201">
        <v>773</v>
      </c>
      <c r="F16" s="235">
        <f t="shared" si="2"/>
        <v>0.40227312940392795</v>
      </c>
      <c r="G16" s="201">
        <v>16125</v>
      </c>
      <c r="H16" s="235">
        <f t="shared" si="3"/>
        <v>8.3915319684842693</v>
      </c>
      <c r="I16" s="201">
        <v>59202</v>
      </c>
      <c r="J16" s="235">
        <f t="shared" si="4"/>
        <v>30.809021742524379</v>
      </c>
      <c r="K16" s="201">
        <v>75094</v>
      </c>
      <c r="L16" s="235">
        <f t="shared" si="5"/>
        <v>39.079299326595823</v>
      </c>
      <c r="M16" s="201">
        <v>22964</v>
      </c>
      <c r="N16" s="235">
        <f t="shared" si="6"/>
        <v>11.950582333288231</v>
      </c>
      <c r="O16" s="201">
        <f>SUM(O17:O18)</f>
        <v>18000</v>
      </c>
      <c r="P16" s="235">
        <f t="shared" si="7"/>
        <v>9.3672914997033683</v>
      </c>
    </row>
    <row r="17" spans="1:16" ht="14.1" customHeight="1">
      <c r="A17" s="1052"/>
      <c r="B17" s="198" t="s">
        <v>122</v>
      </c>
      <c r="C17" s="201">
        <f t="shared" si="0"/>
        <v>165604</v>
      </c>
      <c r="D17" s="235">
        <f t="shared" si="1"/>
        <v>100</v>
      </c>
      <c r="E17" s="201">
        <v>378</v>
      </c>
      <c r="F17" s="235">
        <f t="shared" si="2"/>
        <v>0.2282553561508176</v>
      </c>
      <c r="G17" s="201">
        <v>13357</v>
      </c>
      <c r="H17" s="235">
        <f t="shared" si="3"/>
        <v>8.0656264341441037</v>
      </c>
      <c r="I17" s="201">
        <v>53066</v>
      </c>
      <c r="J17" s="235">
        <f t="shared" si="4"/>
        <v>32.043911982802349</v>
      </c>
      <c r="K17" s="201">
        <v>65028</v>
      </c>
      <c r="L17" s="235">
        <f t="shared" si="5"/>
        <v>39.267167459723197</v>
      </c>
      <c r="M17" s="201">
        <v>18947</v>
      </c>
      <c r="N17" s="235">
        <f t="shared" si="6"/>
        <v>11.441148764522596</v>
      </c>
      <c r="O17" s="201">
        <v>14828</v>
      </c>
      <c r="P17" s="235">
        <f t="shared" si="7"/>
        <v>8.9538900026569408</v>
      </c>
    </row>
    <row r="18" spans="1:16" ht="14.1" customHeight="1">
      <c r="A18" s="1052"/>
      <c r="B18" s="198" t="s">
        <v>123</v>
      </c>
      <c r="C18" s="201">
        <f t="shared" si="0"/>
        <v>26554</v>
      </c>
      <c r="D18" s="235">
        <f t="shared" si="1"/>
        <v>99.999999999999986</v>
      </c>
      <c r="E18" s="201">
        <v>395</v>
      </c>
      <c r="F18" s="235">
        <f t="shared" si="2"/>
        <v>1.4875348346765083</v>
      </c>
      <c r="G18" s="201">
        <v>2768</v>
      </c>
      <c r="H18" s="235">
        <f t="shared" si="3"/>
        <v>10.424041575657151</v>
      </c>
      <c r="I18" s="201">
        <v>6136</v>
      </c>
      <c r="J18" s="235">
        <f t="shared" si="4"/>
        <v>23.107629735633051</v>
      </c>
      <c r="K18" s="201">
        <v>10066</v>
      </c>
      <c r="L18" s="235">
        <f t="shared" si="5"/>
        <v>37.907659862920838</v>
      </c>
      <c r="M18" s="201">
        <v>4017</v>
      </c>
      <c r="N18" s="235">
        <f t="shared" si="6"/>
        <v>15.127664382014009</v>
      </c>
      <c r="O18" s="201">
        <v>3172</v>
      </c>
      <c r="P18" s="235">
        <f t="shared" si="7"/>
        <v>11.945469609098442</v>
      </c>
    </row>
    <row r="19" spans="1:16" ht="14.1" customHeight="1">
      <c r="A19" s="1049" t="s">
        <v>311</v>
      </c>
      <c r="B19" s="198" t="s">
        <v>379</v>
      </c>
      <c r="C19" s="201">
        <f t="shared" si="0"/>
        <v>192229</v>
      </c>
      <c r="D19" s="235">
        <f t="shared" si="1"/>
        <v>100</v>
      </c>
      <c r="E19" s="201">
        <v>706</v>
      </c>
      <c r="F19" s="235">
        <f t="shared" si="2"/>
        <v>0.36727028700144099</v>
      </c>
      <c r="G19" s="201">
        <v>14841</v>
      </c>
      <c r="H19" s="235">
        <f t="shared" si="3"/>
        <v>7.7204792200968635</v>
      </c>
      <c r="I19" s="201">
        <v>58404</v>
      </c>
      <c r="J19" s="235">
        <f t="shared" si="4"/>
        <v>30.38251252412487</v>
      </c>
      <c r="K19" s="201">
        <v>76794</v>
      </c>
      <c r="L19" s="235">
        <f t="shared" si="5"/>
        <v>39.949227223779971</v>
      </c>
      <c r="M19" s="201">
        <v>24002</v>
      </c>
      <c r="N19" s="235">
        <f t="shared" si="6"/>
        <v>12.48614933230678</v>
      </c>
      <c r="O19" s="201">
        <f>SUM(O20:O21)</f>
        <v>17482</v>
      </c>
      <c r="P19" s="235">
        <f t="shared" si="7"/>
        <v>9.0943614126900734</v>
      </c>
    </row>
    <row r="20" spans="1:16" ht="14.1" customHeight="1">
      <c r="A20" s="1052"/>
      <c r="B20" s="198" t="s">
        <v>122</v>
      </c>
      <c r="C20" s="201">
        <f t="shared" si="0"/>
        <v>165516</v>
      </c>
      <c r="D20" s="235">
        <f t="shared" si="1"/>
        <v>100</v>
      </c>
      <c r="E20" s="201">
        <v>379</v>
      </c>
      <c r="F20" s="235">
        <f t="shared" si="2"/>
        <v>0.22898088402329683</v>
      </c>
      <c r="G20" s="201">
        <v>12323</v>
      </c>
      <c r="H20" s="235">
        <f t="shared" si="3"/>
        <v>7.4452016723458758</v>
      </c>
      <c r="I20" s="201">
        <v>52403</v>
      </c>
      <c r="J20" s="235">
        <f t="shared" si="4"/>
        <v>31.660383286207981</v>
      </c>
      <c r="K20" s="201">
        <v>66279</v>
      </c>
      <c r="L20" s="235">
        <f t="shared" si="5"/>
        <v>40.043862828971214</v>
      </c>
      <c r="M20" s="201">
        <v>19845</v>
      </c>
      <c r="N20" s="235">
        <f t="shared" si="6"/>
        <v>11.989777423330676</v>
      </c>
      <c r="O20" s="201">
        <v>14287</v>
      </c>
      <c r="P20" s="235">
        <f t="shared" si="7"/>
        <v>8.6317939051209542</v>
      </c>
    </row>
    <row r="21" spans="1:16" ht="14.1" customHeight="1">
      <c r="A21" s="1052"/>
      <c r="B21" s="198" t="s">
        <v>123</v>
      </c>
      <c r="C21" s="201">
        <f t="shared" si="0"/>
        <v>26713</v>
      </c>
      <c r="D21" s="235">
        <f t="shared" si="1"/>
        <v>100</v>
      </c>
      <c r="E21" s="201">
        <v>327</v>
      </c>
      <c r="F21" s="235">
        <f t="shared" si="2"/>
        <v>1.2241230861378354</v>
      </c>
      <c r="G21" s="201">
        <v>2518</v>
      </c>
      <c r="H21" s="235">
        <f t="shared" si="3"/>
        <v>9.4261221128289598</v>
      </c>
      <c r="I21" s="201">
        <v>6001</v>
      </c>
      <c r="J21" s="235">
        <f t="shared" si="4"/>
        <v>22.464717553251226</v>
      </c>
      <c r="K21" s="201">
        <v>10515</v>
      </c>
      <c r="L21" s="235">
        <f t="shared" si="5"/>
        <v>39.36285703590012</v>
      </c>
      <c r="M21" s="201">
        <v>4157</v>
      </c>
      <c r="N21" s="235">
        <f t="shared" si="6"/>
        <v>15.561711526223188</v>
      </c>
      <c r="O21" s="201">
        <v>3195</v>
      </c>
      <c r="P21" s="235">
        <f t="shared" si="7"/>
        <v>11.960468685658668</v>
      </c>
    </row>
    <row r="22" spans="1:16" ht="14.1" customHeight="1">
      <c r="A22" s="1049" t="s">
        <v>312</v>
      </c>
      <c r="B22" s="198" t="s">
        <v>379</v>
      </c>
      <c r="C22" s="201">
        <f t="shared" si="0"/>
        <v>182828</v>
      </c>
      <c r="D22" s="235">
        <f t="shared" si="1"/>
        <v>100</v>
      </c>
      <c r="E22" s="201">
        <v>615</v>
      </c>
      <c r="F22" s="235">
        <f t="shared" si="2"/>
        <v>0.33638173583914938</v>
      </c>
      <c r="G22" s="201">
        <v>13488</v>
      </c>
      <c r="H22" s="235">
        <f t="shared" si="3"/>
        <v>7.3774257772332472</v>
      </c>
      <c r="I22" s="201">
        <v>54012</v>
      </c>
      <c r="J22" s="235">
        <f t="shared" si="4"/>
        <v>29.542520839258756</v>
      </c>
      <c r="K22" s="201">
        <v>73078</v>
      </c>
      <c r="L22" s="235">
        <f t="shared" si="5"/>
        <v>39.970901612444479</v>
      </c>
      <c r="M22" s="201">
        <v>24042</v>
      </c>
      <c r="N22" s="235">
        <f t="shared" si="6"/>
        <v>13.150064541536308</v>
      </c>
      <c r="O22" s="201">
        <f>SUM(O23:O24)</f>
        <v>17593</v>
      </c>
      <c r="P22" s="235">
        <f t="shared" si="7"/>
        <v>9.6227054936880574</v>
      </c>
    </row>
    <row r="23" spans="1:16" ht="14.1" customHeight="1">
      <c r="A23" s="1052"/>
      <c r="B23" s="198" t="s">
        <v>122</v>
      </c>
      <c r="C23" s="201">
        <f t="shared" si="0"/>
        <v>156309</v>
      </c>
      <c r="D23" s="235">
        <f t="shared" si="1"/>
        <v>100</v>
      </c>
      <c r="E23" s="201">
        <v>327</v>
      </c>
      <c r="F23" s="235">
        <f t="shared" si="2"/>
        <v>0.20920100570024758</v>
      </c>
      <c r="G23" s="201">
        <v>10979</v>
      </c>
      <c r="H23" s="235">
        <f t="shared" si="3"/>
        <v>7.0239077724251322</v>
      </c>
      <c r="I23" s="201">
        <v>48252</v>
      </c>
      <c r="J23" s="235">
        <f t="shared" si="4"/>
        <v>30.869623630117264</v>
      </c>
      <c r="K23" s="201">
        <v>62786</v>
      </c>
      <c r="L23" s="235">
        <f t="shared" si="5"/>
        <v>40.167872611301974</v>
      </c>
      <c r="M23" s="201">
        <v>19649</v>
      </c>
      <c r="N23" s="235">
        <f t="shared" si="6"/>
        <v>12.570613336404174</v>
      </c>
      <c r="O23" s="201">
        <v>14316</v>
      </c>
      <c r="P23" s="235">
        <f t="shared" si="7"/>
        <v>9.1587816440512064</v>
      </c>
    </row>
    <row r="24" spans="1:16" ht="14.1" customHeight="1">
      <c r="A24" s="1052"/>
      <c r="B24" s="198" t="s">
        <v>123</v>
      </c>
      <c r="C24" s="201">
        <f t="shared" si="0"/>
        <v>26519</v>
      </c>
      <c r="D24" s="235">
        <f t="shared" si="1"/>
        <v>100</v>
      </c>
      <c r="E24" s="201">
        <v>288</v>
      </c>
      <c r="F24" s="235">
        <f t="shared" si="2"/>
        <v>1.0860138014253931</v>
      </c>
      <c r="G24" s="201">
        <v>2509</v>
      </c>
      <c r="H24" s="235">
        <f t="shared" si="3"/>
        <v>9.4611410686677466</v>
      </c>
      <c r="I24" s="201">
        <v>5760</v>
      </c>
      <c r="J24" s="235">
        <f t="shared" si="4"/>
        <v>21.720276028507861</v>
      </c>
      <c r="K24" s="201">
        <v>10292</v>
      </c>
      <c r="L24" s="235">
        <f t="shared" si="5"/>
        <v>38.809909875938011</v>
      </c>
      <c r="M24" s="201">
        <v>4393</v>
      </c>
      <c r="N24" s="235">
        <f t="shared" si="6"/>
        <v>16.565481352992194</v>
      </c>
      <c r="O24" s="201">
        <v>3277</v>
      </c>
      <c r="P24" s="235">
        <f t="shared" si="7"/>
        <v>12.357177872468796</v>
      </c>
    </row>
    <row r="25" spans="1:16" ht="14.1" customHeight="1">
      <c r="A25" s="1049" t="s">
        <v>265</v>
      </c>
      <c r="B25" s="198" t="s">
        <v>379</v>
      </c>
      <c r="C25" s="201">
        <f t="shared" si="0"/>
        <v>177562</v>
      </c>
      <c r="D25" s="235">
        <f t="shared" si="1"/>
        <v>100</v>
      </c>
      <c r="E25" s="201">
        <v>578</v>
      </c>
      <c r="F25" s="235">
        <f t="shared" si="2"/>
        <v>0.32552010002140097</v>
      </c>
      <c r="G25" s="201">
        <v>12479</v>
      </c>
      <c r="H25" s="235">
        <f t="shared" si="3"/>
        <v>7.0279676957907657</v>
      </c>
      <c r="I25" s="201">
        <v>49349</v>
      </c>
      <c r="J25" s="235">
        <f t="shared" si="4"/>
        <v>27.792545702346221</v>
      </c>
      <c r="K25" s="201">
        <v>72501</v>
      </c>
      <c r="L25" s="235">
        <f t="shared" si="5"/>
        <v>40.831371577251893</v>
      </c>
      <c r="M25" s="201">
        <v>24637</v>
      </c>
      <c r="N25" s="235">
        <f t="shared" si="6"/>
        <v>13.875153467521203</v>
      </c>
      <c r="O25" s="201">
        <f>SUM(O26:O27)</f>
        <v>18018</v>
      </c>
      <c r="P25" s="235">
        <f t="shared" si="7"/>
        <v>10.147441457068517</v>
      </c>
    </row>
    <row r="26" spans="1:16" ht="14.1" customHeight="1">
      <c r="A26" s="1052"/>
      <c r="B26" s="198" t="s">
        <v>122</v>
      </c>
      <c r="C26" s="201">
        <f t="shared" si="0"/>
        <v>151477</v>
      </c>
      <c r="D26" s="235">
        <f t="shared" si="1"/>
        <v>100</v>
      </c>
      <c r="E26" s="201">
        <v>297</v>
      </c>
      <c r="F26" s="235">
        <f t="shared" si="2"/>
        <v>0.19606937026743335</v>
      </c>
      <c r="G26" s="201">
        <v>10154</v>
      </c>
      <c r="H26" s="235">
        <f t="shared" si="3"/>
        <v>6.7033278979647077</v>
      </c>
      <c r="I26" s="201">
        <v>44095</v>
      </c>
      <c r="J26" s="235">
        <f t="shared" si="4"/>
        <v>29.110029905530212</v>
      </c>
      <c r="K26" s="201">
        <v>62341</v>
      </c>
      <c r="L26" s="235">
        <f t="shared" si="5"/>
        <v>41.155422935495153</v>
      </c>
      <c r="M26" s="201">
        <v>19811</v>
      </c>
      <c r="N26" s="235">
        <f t="shared" si="6"/>
        <v>13.078553179690648</v>
      </c>
      <c r="O26" s="201">
        <v>14779</v>
      </c>
      <c r="P26" s="235">
        <f t="shared" si="7"/>
        <v>9.7565967110518432</v>
      </c>
    </row>
    <row r="27" spans="1:16" ht="14.1" customHeight="1">
      <c r="A27" s="1052"/>
      <c r="B27" s="198" t="s">
        <v>123</v>
      </c>
      <c r="C27" s="201">
        <f t="shared" si="0"/>
        <v>26085</v>
      </c>
      <c r="D27" s="235">
        <f t="shared" si="1"/>
        <v>100.00000000000001</v>
      </c>
      <c r="E27" s="201">
        <v>281</v>
      </c>
      <c r="F27" s="235">
        <f t="shared" si="2"/>
        <v>1.0772474602261837</v>
      </c>
      <c r="G27" s="201">
        <v>2325</v>
      </c>
      <c r="H27" s="235">
        <f t="shared" si="3"/>
        <v>8.9131684876365735</v>
      </c>
      <c r="I27" s="201">
        <v>5254</v>
      </c>
      <c r="J27" s="235">
        <f t="shared" si="4"/>
        <v>20.141843971631207</v>
      </c>
      <c r="K27" s="201">
        <v>10160</v>
      </c>
      <c r="L27" s="235">
        <f t="shared" si="5"/>
        <v>38.949587885758099</v>
      </c>
      <c r="M27" s="201">
        <v>4826</v>
      </c>
      <c r="N27" s="235">
        <f t="shared" si="6"/>
        <v>18.501054245735098</v>
      </c>
      <c r="O27" s="201">
        <v>3239</v>
      </c>
      <c r="P27" s="235">
        <f t="shared" si="7"/>
        <v>12.417097949012842</v>
      </c>
    </row>
    <row r="28" spans="1:16" ht="14.1" customHeight="1">
      <c r="A28" s="1049" t="s">
        <v>266</v>
      </c>
      <c r="B28" s="198" t="s">
        <v>379</v>
      </c>
      <c r="C28" s="201">
        <f t="shared" si="0"/>
        <v>139141</v>
      </c>
      <c r="D28" s="235">
        <f t="shared" si="1"/>
        <v>100.00000000000001</v>
      </c>
      <c r="E28" s="201">
        <v>422</v>
      </c>
      <c r="F28" s="235">
        <f t="shared" si="2"/>
        <v>0.30328946895595116</v>
      </c>
      <c r="G28" s="201">
        <v>9402</v>
      </c>
      <c r="H28" s="235">
        <f t="shared" si="3"/>
        <v>6.7571743770707418</v>
      </c>
      <c r="I28" s="201">
        <v>35924</v>
      </c>
      <c r="J28" s="235">
        <f t="shared" si="4"/>
        <v>25.818414414155427</v>
      </c>
      <c r="K28" s="201">
        <v>59087</v>
      </c>
      <c r="L28" s="235">
        <f t="shared" si="5"/>
        <v>42.465556521801631</v>
      </c>
      <c r="M28" s="201">
        <v>22426</v>
      </c>
      <c r="N28" s="235">
        <f t="shared" si="6"/>
        <v>16.117463580109384</v>
      </c>
      <c r="O28" s="201">
        <f>SUM(O29:O30)</f>
        <v>11880</v>
      </c>
      <c r="P28" s="235">
        <f t="shared" si="7"/>
        <v>8.5381016379068715</v>
      </c>
    </row>
    <row r="29" spans="1:16" ht="14.1" customHeight="1">
      <c r="A29" s="1049"/>
      <c r="B29" s="198" t="s">
        <v>122</v>
      </c>
      <c r="C29" s="201">
        <f t="shared" si="0"/>
        <v>118047</v>
      </c>
      <c r="D29" s="235">
        <f t="shared" si="1"/>
        <v>100</v>
      </c>
      <c r="E29" s="201">
        <v>190</v>
      </c>
      <c r="F29" s="235">
        <f t="shared" si="2"/>
        <v>0.16095284081764044</v>
      </c>
      <c r="G29" s="201">
        <v>7571</v>
      </c>
      <c r="H29" s="235">
        <f t="shared" si="3"/>
        <v>6.4135471464755565</v>
      </c>
      <c r="I29" s="201">
        <v>32082</v>
      </c>
      <c r="J29" s="235">
        <f t="shared" si="4"/>
        <v>27.177310732165999</v>
      </c>
      <c r="K29" s="201">
        <v>50656</v>
      </c>
      <c r="L29" s="235">
        <f t="shared" si="5"/>
        <v>42.911721602412598</v>
      </c>
      <c r="M29" s="201">
        <v>17795</v>
      </c>
      <c r="N29" s="235">
        <f t="shared" si="6"/>
        <v>15.074504222894273</v>
      </c>
      <c r="O29" s="201">
        <v>9753</v>
      </c>
      <c r="P29" s="235">
        <f t="shared" si="7"/>
        <v>8.2619634552339321</v>
      </c>
    </row>
    <row r="30" spans="1:16" ht="14.1" customHeight="1">
      <c r="A30" s="1049"/>
      <c r="B30" s="198" t="s">
        <v>123</v>
      </c>
      <c r="C30" s="201">
        <f t="shared" si="0"/>
        <v>21094</v>
      </c>
      <c r="D30" s="235">
        <f t="shared" si="1"/>
        <v>99.999999999999986</v>
      </c>
      <c r="E30" s="201">
        <v>232</v>
      </c>
      <c r="F30" s="235">
        <f>IFERROR(E30/$C30*100,"-")</f>
        <v>1.0998388167251352</v>
      </c>
      <c r="G30" s="201">
        <v>1831</v>
      </c>
      <c r="H30" s="235">
        <f>IFERROR(G30/$C30*100,"-")</f>
        <v>8.6801934199298376</v>
      </c>
      <c r="I30" s="201">
        <v>3842</v>
      </c>
      <c r="J30" s="235">
        <f>IFERROR(I30/$C30*100,"-")</f>
        <v>18.213710059732623</v>
      </c>
      <c r="K30" s="201">
        <v>8431</v>
      </c>
      <c r="L30" s="235">
        <f>IFERROR(K30/$C30*100,"-")</f>
        <v>39.968711481937987</v>
      </c>
      <c r="M30" s="201">
        <v>4631</v>
      </c>
      <c r="N30" s="235">
        <f>IFERROR(M30/$C30*100,"-")</f>
        <v>21.954110173509058</v>
      </c>
      <c r="O30" s="201">
        <v>2127</v>
      </c>
      <c r="P30" s="235">
        <f>IFERROR(O30/$C30*100,"-")</f>
        <v>10.083436048165355</v>
      </c>
    </row>
    <row r="31" spans="1:16" ht="14.1" customHeight="1">
      <c r="A31" s="1049" t="s">
        <v>35</v>
      </c>
      <c r="B31" s="198" t="s">
        <v>379</v>
      </c>
      <c r="C31" s="201">
        <f t="shared" ref="C31:D33" si="8">SUM(E31,G31,I31,K31,M31,O31)</f>
        <v>156823</v>
      </c>
      <c r="D31" s="235">
        <f t="shared" si="8"/>
        <v>100</v>
      </c>
      <c r="E31" s="201">
        <v>417</v>
      </c>
      <c r="F31" s="235">
        <f t="shared" ref="F31:H32" si="9">IFERROR(E31/$C31*100,"-")</f>
        <v>0.26590487364736043</v>
      </c>
      <c r="G31" s="201">
        <v>9824</v>
      </c>
      <c r="H31" s="235">
        <f t="shared" si="9"/>
        <v>6.2643872391167115</v>
      </c>
      <c r="I31" s="201">
        <v>39647</v>
      </c>
      <c r="J31" s="235">
        <f t="shared" ref="J31:J32" si="10">IFERROR(I31/$C31*100,"-")</f>
        <v>25.281368166659231</v>
      </c>
      <c r="K31" s="201">
        <v>68105</v>
      </c>
      <c r="L31" s="235">
        <f t="shared" ref="L31:L32" si="11">IFERROR(K31/$C31*100,"-")</f>
        <v>43.427941054564698</v>
      </c>
      <c r="M31" s="201">
        <v>25813</v>
      </c>
      <c r="N31" s="235">
        <f t="shared" ref="N31:N32" si="12">IFERROR(M31/$C31*100,"-")</f>
        <v>16.459958041868859</v>
      </c>
      <c r="O31" s="201">
        <f>SUM(O32:O33)</f>
        <v>13017</v>
      </c>
      <c r="P31" s="235">
        <f t="shared" ref="P31:P32" si="13">IFERROR(O31/$C31*100,"-")</f>
        <v>8.3004406241431425</v>
      </c>
    </row>
    <row r="32" spans="1:16" ht="14.1" customHeight="1">
      <c r="A32" s="1049"/>
      <c r="B32" s="198" t="s">
        <v>122</v>
      </c>
      <c r="C32" s="201">
        <f t="shared" si="8"/>
        <v>132858</v>
      </c>
      <c r="D32" s="235">
        <f t="shared" si="8"/>
        <v>100</v>
      </c>
      <c r="E32" s="201">
        <v>183</v>
      </c>
      <c r="F32" s="235">
        <f t="shared" si="9"/>
        <v>0.13774104683195593</v>
      </c>
      <c r="G32" s="201">
        <v>7840</v>
      </c>
      <c r="H32" s="235">
        <f t="shared" si="9"/>
        <v>5.9010371976094778</v>
      </c>
      <c r="I32" s="201">
        <v>35348</v>
      </c>
      <c r="J32" s="235">
        <f t="shared" si="10"/>
        <v>26.605849854732121</v>
      </c>
      <c r="K32" s="201">
        <v>58440</v>
      </c>
      <c r="L32" s="235">
        <f t="shared" si="11"/>
        <v>43.986812988303306</v>
      </c>
      <c r="M32" s="201">
        <v>20450</v>
      </c>
      <c r="N32" s="235">
        <f t="shared" si="12"/>
        <v>15.392373812642068</v>
      </c>
      <c r="O32" s="201">
        <v>10597</v>
      </c>
      <c r="P32" s="235">
        <f t="shared" si="13"/>
        <v>7.9761850998810768</v>
      </c>
    </row>
    <row r="33" spans="1:16" ht="14.1" customHeight="1">
      <c r="A33" s="1054"/>
      <c r="B33" s="199" t="s">
        <v>123</v>
      </c>
      <c r="C33" s="205">
        <f t="shared" si="8"/>
        <v>23965</v>
      </c>
      <c r="D33" s="236">
        <f t="shared" si="8"/>
        <v>100</v>
      </c>
      <c r="E33" s="205">
        <v>234</v>
      </c>
      <c r="F33" s="236">
        <f>IFERROR(E33/$C33*100,"-")</f>
        <v>0.97642395159607764</v>
      </c>
      <c r="G33" s="205">
        <v>1984</v>
      </c>
      <c r="H33" s="236">
        <f>IFERROR(G33/$C33*100,"-")</f>
        <v>8.2787398289171712</v>
      </c>
      <c r="I33" s="205">
        <v>4299</v>
      </c>
      <c r="J33" s="236">
        <f>IFERROR(I33/$C33*100,"-")</f>
        <v>17.938660546630501</v>
      </c>
      <c r="K33" s="205">
        <v>9665</v>
      </c>
      <c r="L33" s="236">
        <f>IFERROR(K33/$C33*100,"-")</f>
        <v>40.329647402461923</v>
      </c>
      <c r="M33" s="205">
        <v>5363</v>
      </c>
      <c r="N33" s="236">
        <f>IFERROR(M33/$C33*100,"-")</f>
        <v>22.378468600041728</v>
      </c>
      <c r="O33" s="205">
        <v>2420</v>
      </c>
      <c r="P33" s="236">
        <f>IFERROR(O33/$C33*100,"-")</f>
        <v>10.098059670352598</v>
      </c>
    </row>
    <row r="34" spans="1:16" ht="14.1" customHeight="1">
      <c r="A34" s="244" t="s">
        <v>11</v>
      </c>
      <c r="B34" s="244"/>
      <c r="C34" s="245"/>
      <c r="D34" s="246"/>
      <c r="E34" s="247"/>
      <c r="F34" s="246"/>
      <c r="G34" s="247"/>
      <c r="H34" s="246"/>
      <c r="I34" s="247"/>
      <c r="J34" s="246"/>
      <c r="K34" s="248"/>
      <c r="L34" s="249"/>
      <c r="M34" s="248"/>
      <c r="N34" s="249"/>
      <c r="O34" s="248"/>
      <c r="P34" s="249"/>
    </row>
    <row r="35" spans="1:16" ht="14.1" customHeight="1">
      <c r="A35" s="250" t="s">
        <v>391</v>
      </c>
      <c r="B35" s="251"/>
      <c r="C35" s="247"/>
      <c r="D35" s="246"/>
      <c r="E35" s="247"/>
      <c r="F35" s="246"/>
      <c r="G35" s="247"/>
      <c r="H35" s="246"/>
      <c r="I35" s="247"/>
      <c r="J35" s="246"/>
      <c r="K35" s="248"/>
      <c r="L35" s="249"/>
      <c r="M35" s="248"/>
      <c r="N35" s="249"/>
      <c r="O35" s="248"/>
      <c r="P35" s="249"/>
    </row>
  </sheetData>
  <mergeCells count="12">
    <mergeCell ref="A31:A33"/>
    <mergeCell ref="A1:P1"/>
    <mergeCell ref="A2:B3"/>
    <mergeCell ref="A4:A6"/>
    <mergeCell ref="A7:A9"/>
    <mergeCell ref="A10:A12"/>
    <mergeCell ref="A13:A15"/>
    <mergeCell ref="A16:A18"/>
    <mergeCell ref="A19:A21"/>
    <mergeCell ref="A22:A24"/>
    <mergeCell ref="A25:A27"/>
    <mergeCell ref="A28:A30"/>
  </mergeCells>
  <phoneticPr fontId="2" type="noConversion"/>
  <hyperlinks>
    <hyperlink ref="Q1" location="本篇表次!A1" display="回本篇表次"/>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23"/>
  <sheetViews>
    <sheetView showGridLines="0" workbookViewId="0">
      <selection activeCell="L1" sqref="L1"/>
    </sheetView>
  </sheetViews>
  <sheetFormatPr defaultColWidth="9.5" defaultRowHeight="16.5"/>
  <cols>
    <col min="1" max="1" width="12.375" customWidth="1"/>
    <col min="12" max="12" width="12.625" bestFit="1" customWidth="1"/>
  </cols>
  <sheetData>
    <row r="1" spans="1:12" ht="30" customHeight="1">
      <c r="A1" s="1056" t="s">
        <v>938</v>
      </c>
      <c r="B1" s="1056"/>
      <c r="C1" s="1056"/>
      <c r="D1" s="1056"/>
      <c r="E1" s="1056"/>
      <c r="F1" s="1056"/>
      <c r="G1" s="1056"/>
      <c r="H1" s="1056"/>
      <c r="I1" s="1056"/>
      <c r="J1" s="1056"/>
      <c r="K1" s="1056"/>
      <c r="L1" s="853" t="s">
        <v>914</v>
      </c>
    </row>
    <row r="2" spans="1:12" ht="15" customHeight="1">
      <c r="A2" s="252"/>
      <c r="B2" s="253"/>
      <c r="C2" s="253"/>
      <c r="D2" s="253"/>
      <c r="E2" s="253"/>
      <c r="F2" s="253"/>
      <c r="G2" s="3"/>
      <c r="H2" s="253"/>
      <c r="I2" s="253"/>
      <c r="J2" s="253"/>
      <c r="K2" s="254" t="s">
        <v>392</v>
      </c>
    </row>
    <row r="3" spans="1:12" ht="21" customHeight="1">
      <c r="A3" s="1057"/>
      <c r="B3" s="1059" t="s">
        <v>393</v>
      </c>
      <c r="C3" s="1059"/>
      <c r="D3" s="1059"/>
      <c r="E3" s="1059"/>
      <c r="F3" s="1059"/>
      <c r="G3" s="1059"/>
      <c r="H3" s="1060" t="s">
        <v>394</v>
      </c>
      <c r="I3" s="1061"/>
      <c r="J3" s="1061"/>
      <c r="K3" s="1061"/>
    </row>
    <row r="4" spans="1:12" ht="18" customHeight="1">
      <c r="A4" s="1058"/>
      <c r="B4" s="1062" t="s">
        <v>44</v>
      </c>
      <c r="C4" s="1062" t="s">
        <v>395</v>
      </c>
      <c r="D4" s="1062" t="s">
        <v>396</v>
      </c>
      <c r="E4" s="1062" t="s">
        <v>397</v>
      </c>
      <c r="F4" s="1062" t="s">
        <v>398</v>
      </c>
      <c r="G4" s="1062" t="s">
        <v>399</v>
      </c>
      <c r="H4" s="1062" t="s">
        <v>44</v>
      </c>
      <c r="I4" s="1062" t="s">
        <v>400</v>
      </c>
      <c r="J4" s="1062" t="s">
        <v>223</v>
      </c>
      <c r="K4" s="1062" t="s">
        <v>401</v>
      </c>
    </row>
    <row r="5" spans="1:12" ht="18" customHeight="1">
      <c r="A5" s="1058"/>
      <c r="B5" s="1063"/>
      <c r="C5" s="1063"/>
      <c r="D5" s="1063"/>
      <c r="E5" s="1063"/>
      <c r="F5" s="1063"/>
      <c r="G5" s="1063"/>
      <c r="H5" s="1063"/>
      <c r="I5" s="1063"/>
      <c r="J5" s="1063"/>
      <c r="K5" s="1063"/>
    </row>
    <row r="6" spans="1:12" ht="18" customHeight="1">
      <c r="A6" s="1058"/>
      <c r="B6" s="1063"/>
      <c r="C6" s="1063"/>
      <c r="D6" s="1063"/>
      <c r="E6" s="1063"/>
      <c r="F6" s="1063"/>
      <c r="G6" s="1063"/>
      <c r="H6" s="1063"/>
      <c r="I6" s="1063"/>
      <c r="J6" s="1063"/>
      <c r="K6" s="1063"/>
    </row>
    <row r="7" spans="1:12" ht="18" customHeight="1">
      <c r="A7" s="1058"/>
      <c r="B7" s="1063"/>
      <c r="C7" s="1063"/>
      <c r="D7" s="1063"/>
      <c r="E7" s="1063"/>
      <c r="F7" s="1063"/>
      <c r="G7" s="1063"/>
      <c r="H7" s="1063"/>
      <c r="I7" s="1063"/>
      <c r="J7" s="1063"/>
      <c r="K7" s="1063"/>
    </row>
    <row r="8" spans="1:12" ht="18" customHeight="1">
      <c r="A8" s="1058"/>
      <c r="B8" s="1064"/>
      <c r="C8" s="1064"/>
      <c r="D8" s="1064"/>
      <c r="E8" s="1064"/>
      <c r="F8" s="1064"/>
      <c r="G8" s="1064"/>
      <c r="H8" s="1064"/>
      <c r="I8" s="1064"/>
      <c r="J8" s="1064"/>
      <c r="K8" s="1064"/>
    </row>
    <row r="9" spans="1:12" ht="33.75" customHeight="1">
      <c r="A9" s="23" t="s">
        <v>26</v>
      </c>
      <c r="B9" s="255">
        <v>8101</v>
      </c>
      <c r="C9" s="255">
        <v>3805</v>
      </c>
      <c r="D9" s="255">
        <v>3447</v>
      </c>
      <c r="E9" s="255">
        <v>342</v>
      </c>
      <c r="F9" s="255">
        <v>11</v>
      </c>
      <c r="G9" s="255">
        <v>496</v>
      </c>
      <c r="H9" s="255">
        <v>6712.9</v>
      </c>
      <c r="I9" s="256">
        <v>3814.8</v>
      </c>
      <c r="J9" s="255">
        <v>125</v>
      </c>
      <c r="K9" s="255">
        <v>2773.1</v>
      </c>
    </row>
    <row r="10" spans="1:12" ht="33.75" customHeight="1">
      <c r="A10" s="23" t="s">
        <v>27</v>
      </c>
      <c r="B10" s="255">
        <v>7225</v>
      </c>
      <c r="C10" s="255">
        <v>3760</v>
      </c>
      <c r="D10" s="255">
        <v>2633</v>
      </c>
      <c r="E10" s="255">
        <v>457</v>
      </c>
      <c r="F10" s="255">
        <v>7</v>
      </c>
      <c r="G10" s="255">
        <v>368</v>
      </c>
      <c r="H10" s="255">
        <v>3493.4</v>
      </c>
      <c r="I10" s="256">
        <v>3181.2</v>
      </c>
      <c r="J10" s="255">
        <v>155.5</v>
      </c>
      <c r="K10" s="255">
        <v>156.69999999999999</v>
      </c>
    </row>
    <row r="11" spans="1:12" ht="33.75" customHeight="1">
      <c r="A11" s="23" t="s">
        <v>28</v>
      </c>
      <c r="B11" s="255">
        <v>5831</v>
      </c>
      <c r="C11" s="255">
        <v>3030</v>
      </c>
      <c r="D11" s="255">
        <v>2218</v>
      </c>
      <c r="E11" s="255">
        <v>392</v>
      </c>
      <c r="F11" s="255">
        <v>14</v>
      </c>
      <c r="G11" s="255">
        <v>177</v>
      </c>
      <c r="H11" s="255">
        <v>4961.7</v>
      </c>
      <c r="I11" s="256">
        <v>4961.7</v>
      </c>
      <c r="J11" s="255" t="s">
        <v>227</v>
      </c>
      <c r="K11" s="255" t="s">
        <v>227</v>
      </c>
    </row>
    <row r="12" spans="1:12" ht="33.75" customHeight="1">
      <c r="A12" s="23" t="s">
        <v>29</v>
      </c>
      <c r="B12" s="255">
        <v>5464</v>
      </c>
      <c r="C12" s="255">
        <v>2789</v>
      </c>
      <c r="D12" s="255">
        <v>2035</v>
      </c>
      <c r="E12" s="255">
        <v>393</v>
      </c>
      <c r="F12" s="255">
        <v>9</v>
      </c>
      <c r="G12" s="255">
        <v>238</v>
      </c>
      <c r="H12" s="255">
        <v>4493.1000000000004</v>
      </c>
      <c r="I12" s="256">
        <v>4493.1000000000004</v>
      </c>
      <c r="J12" s="255" t="s">
        <v>227</v>
      </c>
      <c r="K12" s="255" t="s">
        <v>227</v>
      </c>
    </row>
    <row r="13" spans="1:12" ht="33.75" customHeight="1">
      <c r="A13" s="23" t="s">
        <v>30</v>
      </c>
      <c r="B13" s="255">
        <v>5551</v>
      </c>
      <c r="C13" s="255">
        <v>2754</v>
      </c>
      <c r="D13" s="255">
        <v>2096</v>
      </c>
      <c r="E13" s="255">
        <v>403</v>
      </c>
      <c r="F13" s="255">
        <v>11</v>
      </c>
      <c r="G13" s="255">
        <v>287</v>
      </c>
      <c r="H13" s="255">
        <v>5671.7</v>
      </c>
      <c r="I13" s="256">
        <v>5671.7</v>
      </c>
      <c r="J13" s="255" t="s">
        <v>227</v>
      </c>
      <c r="K13" s="255" t="s">
        <v>227</v>
      </c>
    </row>
    <row r="14" spans="1:12" ht="33.75" customHeight="1">
      <c r="A14" s="23" t="s">
        <v>31</v>
      </c>
      <c r="B14" s="255">
        <v>5735</v>
      </c>
      <c r="C14" s="255">
        <v>2904</v>
      </c>
      <c r="D14" s="255">
        <v>2004</v>
      </c>
      <c r="E14" s="255">
        <v>453</v>
      </c>
      <c r="F14" s="255">
        <v>7</v>
      </c>
      <c r="G14" s="255">
        <v>367</v>
      </c>
      <c r="H14" s="255">
        <v>3290</v>
      </c>
      <c r="I14" s="256">
        <v>3290</v>
      </c>
      <c r="J14" s="255" t="s">
        <v>227</v>
      </c>
      <c r="K14" s="255" t="s">
        <v>227</v>
      </c>
    </row>
    <row r="15" spans="1:12" ht="33.75" customHeight="1">
      <c r="A15" s="23" t="s">
        <v>32</v>
      </c>
      <c r="B15" s="255">
        <v>5641</v>
      </c>
      <c r="C15" s="255">
        <v>3102</v>
      </c>
      <c r="D15" s="255">
        <v>1581</v>
      </c>
      <c r="E15" s="255">
        <v>410</v>
      </c>
      <c r="F15" s="255">
        <v>8</v>
      </c>
      <c r="G15" s="255">
        <v>540</v>
      </c>
      <c r="H15" s="255">
        <v>8299.1753000000008</v>
      </c>
      <c r="I15" s="256">
        <v>8299.1753000000008</v>
      </c>
      <c r="J15" s="255" t="s">
        <v>227</v>
      </c>
      <c r="K15" s="255" t="s">
        <v>227</v>
      </c>
    </row>
    <row r="16" spans="1:12" ht="33.75" customHeight="1">
      <c r="A16" s="23" t="s">
        <v>33</v>
      </c>
      <c r="B16" s="255">
        <v>4969</v>
      </c>
      <c r="C16" s="255">
        <v>2844</v>
      </c>
      <c r="D16" s="255">
        <v>1193</v>
      </c>
      <c r="E16" s="255">
        <v>328</v>
      </c>
      <c r="F16" s="255">
        <v>15</v>
      </c>
      <c r="G16" s="255">
        <v>589</v>
      </c>
      <c r="H16" s="255">
        <v>5884.6</v>
      </c>
      <c r="I16" s="256">
        <v>5884.6</v>
      </c>
      <c r="J16" s="255" t="s">
        <v>227</v>
      </c>
      <c r="K16" s="255" t="s">
        <v>227</v>
      </c>
    </row>
    <row r="17" spans="1:12" ht="33.75" customHeight="1">
      <c r="A17" s="23" t="s">
        <v>34</v>
      </c>
      <c r="B17" s="255">
        <v>2557</v>
      </c>
      <c r="C17" s="255">
        <v>1634</v>
      </c>
      <c r="D17" s="255">
        <v>271</v>
      </c>
      <c r="E17" s="255">
        <v>157</v>
      </c>
      <c r="F17" s="255">
        <v>14</v>
      </c>
      <c r="G17" s="255">
        <v>481</v>
      </c>
      <c r="H17" s="255">
        <v>4166.99</v>
      </c>
      <c r="I17" s="256">
        <v>4166.99</v>
      </c>
      <c r="J17" s="255" t="s">
        <v>227</v>
      </c>
      <c r="K17" s="255" t="s">
        <v>227</v>
      </c>
      <c r="L17" s="559"/>
    </row>
    <row r="18" spans="1:12" ht="33.75" customHeight="1">
      <c r="A18" s="27" t="s">
        <v>35</v>
      </c>
      <c r="B18" s="257">
        <v>2756</v>
      </c>
      <c r="C18" s="257">
        <v>1747</v>
      </c>
      <c r="D18" s="257">
        <v>365</v>
      </c>
      <c r="E18" s="257">
        <v>122</v>
      </c>
      <c r="F18" s="257">
        <v>10</v>
      </c>
      <c r="G18" s="257">
        <v>512</v>
      </c>
      <c r="H18" s="257">
        <v>3079.17</v>
      </c>
      <c r="I18" s="258">
        <v>3079.17</v>
      </c>
      <c r="J18" s="257">
        <v>0</v>
      </c>
      <c r="K18" s="257">
        <v>0</v>
      </c>
      <c r="L18" s="559"/>
    </row>
    <row r="19" spans="1:12" ht="15.95" customHeight="1">
      <c r="A19" s="259" t="s">
        <v>85</v>
      </c>
      <c r="B19" s="260"/>
      <c r="C19" s="260"/>
      <c r="D19" s="261"/>
      <c r="E19" s="261"/>
      <c r="F19" s="261"/>
      <c r="G19" s="261"/>
      <c r="H19" s="261"/>
      <c r="I19" s="262"/>
      <c r="J19" s="261"/>
      <c r="K19" s="261"/>
    </row>
    <row r="20" spans="1:12">
      <c r="A20" s="263" t="s">
        <v>402</v>
      </c>
      <c r="B20" s="264"/>
      <c r="C20" s="264"/>
      <c r="D20" s="264"/>
      <c r="E20" s="264"/>
      <c r="F20" s="264"/>
      <c r="G20" s="264"/>
      <c r="H20" s="264"/>
      <c r="I20" s="264"/>
      <c r="J20" s="264"/>
      <c r="K20" s="265"/>
    </row>
    <row r="21" spans="1:12" ht="12.95" customHeight="1">
      <c r="A21" s="263" t="s">
        <v>403</v>
      </c>
      <c r="B21" s="44"/>
      <c r="C21" s="44"/>
      <c r="D21" s="44"/>
      <c r="E21" s="44"/>
      <c r="F21" s="44"/>
      <c r="G21" s="44"/>
      <c r="H21" s="44"/>
      <c r="I21" s="44"/>
      <c r="J21" s="44"/>
      <c r="K21" s="44"/>
    </row>
    <row r="22" spans="1:12" ht="12.95" customHeight="1">
      <c r="A22" s="263" t="s">
        <v>404</v>
      </c>
      <c r="B22" s="44"/>
      <c r="C22" s="44"/>
      <c r="D22" s="44"/>
      <c r="E22" s="44"/>
      <c r="F22" s="44"/>
      <c r="G22" s="44"/>
      <c r="H22" s="44"/>
      <c r="I22" s="44"/>
      <c r="J22" s="44"/>
      <c r="K22" s="44"/>
    </row>
    <row r="23" spans="1:12">
      <c r="A23" s="1055"/>
      <c r="B23" s="1055"/>
      <c r="C23" s="1055"/>
      <c r="D23" s="1055"/>
      <c r="E23" s="1055"/>
      <c r="F23" s="1055"/>
      <c r="G23" s="1055"/>
      <c r="H23" s="1055"/>
      <c r="I23" s="1055"/>
      <c r="J23" s="1055"/>
      <c r="K23" s="1055"/>
    </row>
  </sheetData>
  <mergeCells count="15">
    <mergeCell ref="A23:K23"/>
    <mergeCell ref="A1:K1"/>
    <mergeCell ref="A3:A8"/>
    <mergeCell ref="B3:G3"/>
    <mergeCell ref="H3:K3"/>
    <mergeCell ref="B4:B8"/>
    <mergeCell ref="C4:C8"/>
    <mergeCell ref="D4:D8"/>
    <mergeCell ref="E4:E8"/>
    <mergeCell ref="F4:F8"/>
    <mergeCell ref="G4:G8"/>
    <mergeCell ref="H4:H8"/>
    <mergeCell ref="I4:I8"/>
    <mergeCell ref="J4:J8"/>
    <mergeCell ref="K4:K8"/>
  </mergeCells>
  <phoneticPr fontId="2" type="noConversion"/>
  <hyperlinks>
    <hyperlink ref="L1" location="本篇表次!A1" display="回本篇表次"/>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24"/>
  <sheetViews>
    <sheetView showGridLines="0" zoomScaleNormal="100" workbookViewId="0">
      <selection activeCell="H1" sqref="H1"/>
    </sheetView>
  </sheetViews>
  <sheetFormatPr defaultColWidth="18.375" defaultRowHeight="16.5"/>
  <cols>
    <col min="1" max="1" width="6.5" customWidth="1"/>
    <col min="2" max="2" width="5" customWidth="1"/>
    <col min="6" max="7" width="18.375" customWidth="1"/>
    <col min="8" max="8" width="12.625" bestFit="1" customWidth="1"/>
  </cols>
  <sheetData>
    <row r="1" spans="1:8" ht="30" customHeight="1">
      <c r="A1" s="872" t="s">
        <v>939</v>
      </c>
      <c r="B1" s="872"/>
      <c r="C1" s="872"/>
      <c r="D1" s="872"/>
      <c r="E1" s="872"/>
      <c r="F1" s="872"/>
      <c r="G1" s="872"/>
      <c r="H1" s="853" t="s">
        <v>914</v>
      </c>
    </row>
    <row r="2" spans="1:8" ht="30" customHeight="1">
      <c r="A2" s="882"/>
      <c r="B2" s="882"/>
      <c r="C2" s="1067" t="s">
        <v>19</v>
      </c>
      <c r="D2" s="969" t="s">
        <v>405</v>
      </c>
      <c r="E2" s="970"/>
      <c r="F2" s="970"/>
      <c r="G2" s="970"/>
    </row>
    <row r="3" spans="1:8" ht="30" customHeight="1">
      <c r="A3" s="883"/>
      <c r="B3" s="883"/>
      <c r="C3" s="1068"/>
      <c r="D3" s="266" t="s">
        <v>406</v>
      </c>
      <c r="E3" s="266" t="s">
        <v>407</v>
      </c>
      <c r="F3" s="266" t="s">
        <v>408</v>
      </c>
      <c r="G3" s="150" t="s">
        <v>409</v>
      </c>
    </row>
    <row r="4" spans="1:8" ht="17.100000000000001" customHeight="1">
      <c r="A4" s="1065" t="s">
        <v>347</v>
      </c>
      <c r="B4" s="151" t="s">
        <v>114</v>
      </c>
      <c r="C4" s="267">
        <f t="shared" ref="C4:C23" si="0">SUM(D4:G4)</f>
        <v>18419</v>
      </c>
      <c r="D4" s="267">
        <v>13005</v>
      </c>
      <c r="E4" s="267">
        <v>3157</v>
      </c>
      <c r="F4" s="267">
        <v>1024</v>
      </c>
      <c r="G4" s="267">
        <v>1233</v>
      </c>
    </row>
    <row r="5" spans="1:8" ht="17.100000000000001" customHeight="1">
      <c r="A5" s="1065"/>
      <c r="B5" s="151" t="s">
        <v>1</v>
      </c>
      <c r="C5" s="268">
        <f t="shared" si="0"/>
        <v>100.00000000000001</v>
      </c>
      <c r="D5" s="268">
        <f>IFERROR(D4/$C4*100,"-")</f>
        <v>70.606439003203221</v>
      </c>
      <c r="E5" s="268">
        <f t="shared" ref="E5:G5" si="1">IFERROR(E4/$C4*100,"-")</f>
        <v>17.139909875671862</v>
      </c>
      <c r="F5" s="268">
        <f t="shared" si="1"/>
        <v>5.5594766273956244</v>
      </c>
      <c r="G5" s="268">
        <f t="shared" si="1"/>
        <v>6.6941744937293022</v>
      </c>
    </row>
    <row r="6" spans="1:8" ht="17.100000000000001" customHeight="1">
      <c r="A6" s="1065" t="s">
        <v>348</v>
      </c>
      <c r="B6" s="151" t="s">
        <v>114</v>
      </c>
      <c r="C6" s="267">
        <f t="shared" si="0"/>
        <v>19286</v>
      </c>
      <c r="D6" s="267">
        <v>13813</v>
      </c>
      <c r="E6" s="267">
        <v>3132</v>
      </c>
      <c r="F6" s="267">
        <v>1063</v>
      </c>
      <c r="G6" s="267">
        <v>1278</v>
      </c>
    </row>
    <row r="7" spans="1:8" ht="17.100000000000001" customHeight="1">
      <c r="A7" s="1065"/>
      <c r="B7" s="151" t="s">
        <v>1</v>
      </c>
      <c r="C7" s="268">
        <f t="shared" si="0"/>
        <v>100</v>
      </c>
      <c r="D7" s="268">
        <f>IFERROR(D6/$C6*100,"-")</f>
        <v>71.621901897749666</v>
      </c>
      <c r="E7" s="268">
        <f t="shared" ref="E7:G7" si="2">IFERROR(E6/$C6*100,"-")</f>
        <v>16.239759410971686</v>
      </c>
      <c r="F7" s="268">
        <f t="shared" si="2"/>
        <v>5.5117701959970962</v>
      </c>
      <c r="G7" s="268">
        <f t="shared" si="2"/>
        <v>6.6265684952815516</v>
      </c>
    </row>
    <row r="8" spans="1:8" ht="17.100000000000001" customHeight="1">
      <c r="A8" s="1065" t="s">
        <v>349</v>
      </c>
      <c r="B8" s="151" t="s">
        <v>114</v>
      </c>
      <c r="C8" s="267">
        <f t="shared" si="0"/>
        <v>21049</v>
      </c>
      <c r="D8" s="267">
        <v>14718</v>
      </c>
      <c r="E8" s="267">
        <v>3621</v>
      </c>
      <c r="F8" s="267">
        <v>1368</v>
      </c>
      <c r="G8" s="267">
        <v>1342</v>
      </c>
    </row>
    <row r="9" spans="1:8" ht="17.100000000000001" customHeight="1">
      <c r="A9" s="1065"/>
      <c r="B9" s="151" t="s">
        <v>1</v>
      </c>
      <c r="C9" s="268">
        <f t="shared" si="0"/>
        <v>100.00000000000001</v>
      </c>
      <c r="D9" s="268">
        <f>IFERROR(D8/$C8*100,"-")</f>
        <v>69.922561641883235</v>
      </c>
      <c r="E9" s="268">
        <f t="shared" ref="E9:G9" si="3">IFERROR(E8/$C8*100,"-")</f>
        <v>17.20271746876336</v>
      </c>
      <c r="F9" s="268">
        <f t="shared" si="3"/>
        <v>6.4991210983894723</v>
      </c>
      <c r="G9" s="268">
        <f t="shared" si="3"/>
        <v>6.3755997909639417</v>
      </c>
    </row>
    <row r="10" spans="1:8" ht="17.100000000000001" customHeight="1">
      <c r="A10" s="1065" t="s">
        <v>350</v>
      </c>
      <c r="B10" s="151" t="s">
        <v>114</v>
      </c>
      <c r="C10" s="267">
        <f t="shared" si="0"/>
        <v>18913</v>
      </c>
      <c r="D10" s="267">
        <v>13636</v>
      </c>
      <c r="E10" s="267">
        <v>3043</v>
      </c>
      <c r="F10" s="267">
        <v>1053</v>
      </c>
      <c r="G10" s="267">
        <v>1181</v>
      </c>
    </row>
    <row r="11" spans="1:8" ht="17.100000000000001" customHeight="1">
      <c r="A11" s="1065"/>
      <c r="B11" s="151" t="s">
        <v>1</v>
      </c>
      <c r="C11" s="268">
        <f t="shared" si="0"/>
        <v>100</v>
      </c>
      <c r="D11" s="268">
        <f>IFERROR(D10/$C10*100,"-")</f>
        <v>72.098556548405853</v>
      </c>
      <c r="E11" s="268">
        <f t="shared" ref="E11:G11" si="4">IFERROR(E10/$C10*100,"-")</f>
        <v>16.089462274625919</v>
      </c>
      <c r="F11" s="268">
        <f t="shared" si="4"/>
        <v>5.567599005974726</v>
      </c>
      <c r="G11" s="268">
        <f t="shared" si="4"/>
        <v>6.2443821709934966</v>
      </c>
    </row>
    <row r="12" spans="1:8" ht="17.100000000000001" customHeight="1">
      <c r="A12" s="1065" t="s">
        <v>351</v>
      </c>
      <c r="B12" s="151" t="s">
        <v>114</v>
      </c>
      <c r="C12" s="267">
        <f t="shared" si="0"/>
        <v>19787</v>
      </c>
      <c r="D12" s="267">
        <v>14565</v>
      </c>
      <c r="E12" s="267">
        <v>3012</v>
      </c>
      <c r="F12" s="267">
        <v>929</v>
      </c>
      <c r="G12" s="267">
        <v>1281</v>
      </c>
    </row>
    <row r="13" spans="1:8" ht="17.100000000000001" customHeight="1">
      <c r="A13" s="1065"/>
      <c r="B13" s="151" t="s">
        <v>1</v>
      </c>
      <c r="C13" s="268">
        <f t="shared" si="0"/>
        <v>100</v>
      </c>
      <c r="D13" s="268">
        <f>IFERROR(D12/$C12*100,"-")</f>
        <v>73.608935159448123</v>
      </c>
      <c r="E13" s="268">
        <f t="shared" ref="E13:G13" si="5">IFERROR(E12/$C12*100,"-")</f>
        <v>15.222115530398748</v>
      </c>
      <c r="F13" s="268">
        <f t="shared" si="5"/>
        <v>4.695001768838126</v>
      </c>
      <c r="G13" s="268">
        <f t="shared" si="5"/>
        <v>6.4739475413150043</v>
      </c>
    </row>
    <row r="14" spans="1:8" ht="17.100000000000001" customHeight="1">
      <c r="A14" s="1065" t="s">
        <v>311</v>
      </c>
      <c r="B14" s="151" t="s">
        <v>114</v>
      </c>
      <c r="C14" s="267">
        <f t="shared" si="0"/>
        <v>19038</v>
      </c>
      <c r="D14" s="267">
        <v>13767</v>
      </c>
      <c r="E14" s="267">
        <v>2978</v>
      </c>
      <c r="F14" s="267">
        <v>975</v>
      </c>
      <c r="G14" s="267">
        <v>1318</v>
      </c>
    </row>
    <row r="15" spans="1:8" ht="17.100000000000001" customHeight="1">
      <c r="A15" s="1065"/>
      <c r="B15" s="151" t="s">
        <v>1</v>
      </c>
      <c r="C15" s="268">
        <f t="shared" si="0"/>
        <v>100.00000000000001</v>
      </c>
      <c r="D15" s="268">
        <f>IFERROR(D14/$C14*100,"-")</f>
        <v>72.313268200441229</v>
      </c>
      <c r="E15" s="268">
        <f t="shared" ref="E15:G15" si="6">IFERROR(E14/$C14*100,"-")</f>
        <v>15.642399411702909</v>
      </c>
      <c r="F15" s="268">
        <f t="shared" si="6"/>
        <v>5.1213362748187841</v>
      </c>
      <c r="G15" s="268">
        <f t="shared" si="6"/>
        <v>6.9229961130370832</v>
      </c>
    </row>
    <row r="16" spans="1:8" ht="17.100000000000001" customHeight="1">
      <c r="A16" s="1065" t="s">
        <v>312</v>
      </c>
      <c r="B16" s="151" t="s">
        <v>114</v>
      </c>
      <c r="C16" s="267">
        <f t="shared" si="0"/>
        <v>19171</v>
      </c>
      <c r="D16" s="267">
        <v>13765</v>
      </c>
      <c r="E16" s="267">
        <v>2819</v>
      </c>
      <c r="F16" s="267">
        <v>1060</v>
      </c>
      <c r="G16" s="267">
        <v>1527</v>
      </c>
    </row>
    <row r="17" spans="1:7" ht="17.100000000000001" customHeight="1">
      <c r="A17" s="1065"/>
      <c r="B17" s="151" t="s">
        <v>1</v>
      </c>
      <c r="C17" s="268">
        <f t="shared" si="0"/>
        <v>100</v>
      </c>
      <c r="D17" s="268">
        <f>IFERROR(D16/$C16*100,"-")</f>
        <v>71.801157999061076</v>
      </c>
      <c r="E17" s="268">
        <f t="shared" ref="E17:G17" si="7">IFERROR(E16/$C16*100,"-")</f>
        <v>14.704501590944655</v>
      </c>
      <c r="F17" s="268">
        <f t="shared" si="7"/>
        <v>5.529184706066455</v>
      </c>
      <c r="G17" s="268">
        <f t="shared" si="7"/>
        <v>7.9651557039278078</v>
      </c>
    </row>
    <row r="18" spans="1:7" ht="17.100000000000001" customHeight="1">
      <c r="A18" s="1065" t="s">
        <v>265</v>
      </c>
      <c r="B18" s="151" t="s">
        <v>114</v>
      </c>
      <c r="C18" s="267">
        <f t="shared" si="0"/>
        <v>20927</v>
      </c>
      <c r="D18" s="267">
        <v>15342</v>
      </c>
      <c r="E18" s="267">
        <v>2868</v>
      </c>
      <c r="F18" s="267">
        <v>1142</v>
      </c>
      <c r="G18" s="267">
        <v>1575</v>
      </c>
    </row>
    <row r="19" spans="1:7" ht="17.100000000000001" customHeight="1">
      <c r="A19" s="1065"/>
      <c r="B19" s="151" t="s">
        <v>1</v>
      </c>
      <c r="C19" s="268">
        <f t="shared" si="0"/>
        <v>99.999999999999986</v>
      </c>
      <c r="D19" s="268">
        <f>IFERROR(D18/$C18*100,"-")</f>
        <v>73.311989296124622</v>
      </c>
      <c r="E19" s="268">
        <f t="shared" ref="E19:G19" si="8">IFERROR(E18/$C18*100,"-")</f>
        <v>13.704783294308786</v>
      </c>
      <c r="F19" s="268">
        <f t="shared" si="8"/>
        <v>5.4570650355999426</v>
      </c>
      <c r="G19" s="268">
        <f t="shared" si="8"/>
        <v>7.5261623739666454</v>
      </c>
    </row>
    <row r="20" spans="1:7" ht="17.100000000000001" customHeight="1">
      <c r="A20" s="1065" t="s">
        <v>266</v>
      </c>
      <c r="B20" s="151" t="s">
        <v>114</v>
      </c>
      <c r="C20" s="267">
        <f t="shared" ref="C20:C21" si="9">SUM(D20:G20)</f>
        <v>18926</v>
      </c>
      <c r="D20" s="267">
        <v>13690</v>
      </c>
      <c r="E20" s="267">
        <v>2627</v>
      </c>
      <c r="F20" s="267">
        <v>1127</v>
      </c>
      <c r="G20" s="267">
        <v>1482</v>
      </c>
    </row>
    <row r="21" spans="1:7" ht="17.100000000000001" customHeight="1">
      <c r="A21" s="1065"/>
      <c r="B21" s="151" t="s">
        <v>1</v>
      </c>
      <c r="C21" s="268">
        <f t="shared" si="9"/>
        <v>99.999999999999986</v>
      </c>
      <c r="D21" s="268">
        <f>IFERROR(D20/$C20*100,"-")</f>
        <v>72.334354855753986</v>
      </c>
      <c r="E21" s="268">
        <f t="shared" ref="E21:G21" si="10">IFERROR(E20/$C20*100,"-")</f>
        <v>13.88037620205009</v>
      </c>
      <c r="F21" s="268">
        <f t="shared" si="10"/>
        <v>5.9547712142026841</v>
      </c>
      <c r="G21" s="268">
        <f t="shared" si="10"/>
        <v>7.8304977279932366</v>
      </c>
    </row>
    <row r="22" spans="1:7" ht="17.100000000000001" customHeight="1">
      <c r="A22" s="1065" t="s">
        <v>17</v>
      </c>
      <c r="B22" s="151" t="s">
        <v>114</v>
      </c>
      <c r="C22" s="267">
        <f t="shared" si="0"/>
        <v>22545</v>
      </c>
      <c r="D22" s="267">
        <v>16076</v>
      </c>
      <c r="E22" s="267">
        <v>3277</v>
      </c>
      <c r="F22" s="267">
        <v>1236</v>
      </c>
      <c r="G22" s="267">
        <v>1956</v>
      </c>
    </row>
    <row r="23" spans="1:7" ht="17.100000000000001" customHeight="1">
      <c r="A23" s="1066"/>
      <c r="B23" s="191" t="s">
        <v>1</v>
      </c>
      <c r="C23" s="269">
        <f t="shared" si="0"/>
        <v>100.00000000000001</v>
      </c>
      <c r="D23" s="269">
        <f>IFERROR(D22/$C22*100,"-")</f>
        <v>71.306276336216456</v>
      </c>
      <c r="E23" s="269">
        <f t="shared" ref="E23:G23" si="11">IFERROR(E22/$C22*100,"-")</f>
        <v>14.535373697050344</v>
      </c>
      <c r="F23" s="269">
        <f t="shared" si="11"/>
        <v>5.4823685961410513</v>
      </c>
      <c r="G23" s="269">
        <f t="shared" si="11"/>
        <v>8.6759813705921491</v>
      </c>
    </row>
    <row r="24" spans="1:7" ht="15" customHeight="1">
      <c r="A24" s="15" t="s">
        <v>11</v>
      </c>
      <c r="B24" s="270"/>
      <c r="C24" s="271"/>
      <c r="D24" s="271"/>
      <c r="E24" s="271"/>
      <c r="F24" s="271"/>
      <c r="G24" s="271"/>
    </row>
  </sheetData>
  <mergeCells count="14">
    <mergeCell ref="A1:G1"/>
    <mergeCell ref="A2:B3"/>
    <mergeCell ref="C2:C3"/>
    <mergeCell ref="D2:G2"/>
    <mergeCell ref="A20:A21"/>
    <mergeCell ref="A4:A5"/>
    <mergeCell ref="A6:A7"/>
    <mergeCell ref="A22:A23"/>
    <mergeCell ref="A8:A9"/>
    <mergeCell ref="A10:A11"/>
    <mergeCell ref="A12:A13"/>
    <mergeCell ref="A14:A15"/>
    <mergeCell ref="A16:A17"/>
    <mergeCell ref="A18:A19"/>
  </mergeCells>
  <phoneticPr fontId="2" type="noConversion"/>
  <hyperlinks>
    <hyperlink ref="H1" location="本篇表次!A1" display="回本篇表次"/>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30"/>
  <sheetViews>
    <sheetView showGridLines="0" workbookViewId="0">
      <selection activeCell="H1" sqref="H1"/>
    </sheetView>
  </sheetViews>
  <sheetFormatPr defaultColWidth="20.625" defaultRowHeight="16.5"/>
  <cols>
    <col min="1" max="1" width="6.125" style="3" customWidth="1"/>
    <col min="2" max="2" width="5" style="36" customWidth="1"/>
    <col min="3" max="3" width="15.625" style="3" customWidth="1"/>
    <col min="4" max="4" width="20.625" style="3" customWidth="1"/>
    <col min="5" max="5" width="20.625" style="3"/>
    <col min="6" max="6" width="18" style="3" customWidth="1"/>
    <col min="7" max="7" width="17.125" style="3" customWidth="1"/>
    <col min="8" max="8" width="12.625" bestFit="1" customWidth="1"/>
  </cols>
  <sheetData>
    <row r="1" spans="1:8" ht="30" customHeight="1">
      <c r="A1" s="872" t="s">
        <v>940</v>
      </c>
      <c r="B1" s="872"/>
      <c r="C1" s="872"/>
      <c r="D1" s="872"/>
      <c r="E1" s="872"/>
      <c r="F1" s="872"/>
      <c r="G1" s="872"/>
      <c r="H1" s="853" t="s">
        <v>914</v>
      </c>
    </row>
    <row r="2" spans="1:8" ht="30" customHeight="1">
      <c r="A2" s="1002"/>
      <c r="B2" s="1002"/>
      <c r="C2" s="1069" t="s">
        <v>19</v>
      </c>
      <c r="D2" s="1072" t="s">
        <v>410</v>
      </c>
      <c r="E2" s="1072"/>
      <c r="F2" s="1072"/>
      <c r="G2" s="1072"/>
    </row>
    <row r="3" spans="1:8" ht="27.95" customHeight="1">
      <c r="A3" s="883"/>
      <c r="B3" s="883"/>
      <c r="C3" s="1070"/>
      <c r="D3" s="1073" t="s">
        <v>411</v>
      </c>
      <c r="E3" s="1073"/>
      <c r="F3" s="1069" t="s">
        <v>412</v>
      </c>
      <c r="G3" s="1069" t="s">
        <v>413</v>
      </c>
    </row>
    <row r="4" spans="1:8" ht="27.95" customHeight="1">
      <c r="A4" s="883"/>
      <c r="B4" s="883"/>
      <c r="C4" s="1071"/>
      <c r="D4" s="163" t="s">
        <v>414</v>
      </c>
      <c r="E4" s="272" t="s">
        <v>415</v>
      </c>
      <c r="F4" s="1071"/>
      <c r="G4" s="1071"/>
    </row>
    <row r="5" spans="1:8" ht="16.5" customHeight="1">
      <c r="A5" s="1074" t="s">
        <v>822</v>
      </c>
      <c r="B5" s="151" t="s">
        <v>114</v>
      </c>
      <c r="C5" s="267">
        <f t="shared" ref="C5:C22" si="0">SUM(D5:G5)</f>
        <v>18419</v>
      </c>
      <c r="D5" s="267">
        <v>13455</v>
      </c>
      <c r="E5" s="267">
        <v>82</v>
      </c>
      <c r="F5" s="267">
        <v>4260</v>
      </c>
      <c r="G5" s="267">
        <v>622</v>
      </c>
    </row>
    <row r="6" spans="1:8" ht="16.5" customHeight="1">
      <c r="A6" s="1074"/>
      <c r="B6" s="151" t="s">
        <v>1</v>
      </c>
      <c r="C6" s="273">
        <f t="shared" si="0"/>
        <v>100</v>
      </c>
      <c r="D6" s="273">
        <f>IFERROR(D5/$C5*100,"-")</f>
        <v>73.049568380476686</v>
      </c>
      <c r="E6" s="273">
        <f t="shared" ref="E6:G6" si="1">IFERROR(E5/$C5*100,"-")</f>
        <v>0.44519246430316517</v>
      </c>
      <c r="F6" s="273">
        <f t="shared" si="1"/>
        <v>23.128291438188828</v>
      </c>
      <c r="G6" s="273">
        <f t="shared" si="1"/>
        <v>3.3769477170313262</v>
      </c>
    </row>
    <row r="7" spans="1:8" ht="16.5" customHeight="1">
      <c r="A7" s="1074" t="s">
        <v>348</v>
      </c>
      <c r="B7" s="151" t="s">
        <v>114</v>
      </c>
      <c r="C7" s="267">
        <f t="shared" si="0"/>
        <v>19286</v>
      </c>
      <c r="D7" s="267">
        <v>14391</v>
      </c>
      <c r="E7" s="267">
        <v>75</v>
      </c>
      <c r="F7" s="267">
        <v>4182</v>
      </c>
      <c r="G7" s="267">
        <v>638</v>
      </c>
    </row>
    <row r="8" spans="1:8" ht="16.5" customHeight="1">
      <c r="A8" s="1074"/>
      <c r="B8" s="151" t="s">
        <v>1</v>
      </c>
      <c r="C8" s="273">
        <f t="shared" si="0"/>
        <v>100</v>
      </c>
      <c r="D8" s="273">
        <f>IFERROR(D7/$C7*100,"-")</f>
        <v>74.618894534895773</v>
      </c>
      <c r="E8" s="273">
        <f t="shared" ref="E8:G8" si="2">IFERROR(E7/$C7*100,"-")</f>
        <v>0.38888312765736804</v>
      </c>
      <c r="F8" s="273">
        <f t="shared" si="2"/>
        <v>21.684123198174841</v>
      </c>
      <c r="G8" s="273">
        <f t="shared" si="2"/>
        <v>3.3080991392720112</v>
      </c>
    </row>
    <row r="9" spans="1:8" ht="16.5" customHeight="1">
      <c r="A9" s="1074" t="s">
        <v>349</v>
      </c>
      <c r="B9" s="151" t="s">
        <v>114</v>
      </c>
      <c r="C9" s="267">
        <f t="shared" si="0"/>
        <v>21049</v>
      </c>
      <c r="D9" s="267">
        <v>16205</v>
      </c>
      <c r="E9" s="267">
        <v>73</v>
      </c>
      <c r="F9" s="267">
        <v>4011</v>
      </c>
      <c r="G9" s="267">
        <v>760</v>
      </c>
    </row>
    <row r="10" spans="1:8" ht="16.5" customHeight="1">
      <c r="A10" s="1074"/>
      <c r="B10" s="151" t="s">
        <v>1</v>
      </c>
      <c r="C10" s="273">
        <f t="shared" si="0"/>
        <v>100</v>
      </c>
      <c r="D10" s="273">
        <f>IFERROR(D9/$C9*100,"-")</f>
        <v>76.987030262720324</v>
      </c>
      <c r="E10" s="273">
        <f t="shared" ref="E10:G10" si="3">IFERROR(E9/$C9*100,"-")</f>
        <v>0.34680982469475985</v>
      </c>
      <c r="F10" s="273">
        <f t="shared" si="3"/>
        <v>19.055537080146326</v>
      </c>
      <c r="G10" s="273">
        <f t="shared" si="3"/>
        <v>3.6106228324385961</v>
      </c>
    </row>
    <row r="11" spans="1:8" ht="16.5" customHeight="1">
      <c r="A11" s="1074" t="s">
        <v>350</v>
      </c>
      <c r="B11" s="151" t="s">
        <v>114</v>
      </c>
      <c r="C11" s="267">
        <f t="shared" si="0"/>
        <v>18913</v>
      </c>
      <c r="D11" s="267">
        <v>14575</v>
      </c>
      <c r="E11" s="267">
        <v>58</v>
      </c>
      <c r="F11" s="267">
        <v>3658</v>
      </c>
      <c r="G11" s="267">
        <v>622</v>
      </c>
    </row>
    <row r="12" spans="1:8" ht="16.5" customHeight="1">
      <c r="A12" s="1074"/>
      <c r="B12" s="151" t="s">
        <v>1</v>
      </c>
      <c r="C12" s="273">
        <f t="shared" si="0"/>
        <v>99.999999999999986</v>
      </c>
      <c r="D12" s="273">
        <f>IFERROR(D11/$C11*100,"-")</f>
        <v>77.063395548035743</v>
      </c>
      <c r="E12" s="273">
        <f t="shared" ref="E12:G12" si="4">IFERROR(E11/$C11*100,"-")</f>
        <v>0.30666737164913022</v>
      </c>
      <c r="F12" s="273">
        <f t="shared" si="4"/>
        <v>19.341193887802042</v>
      </c>
      <c r="G12" s="273">
        <f t="shared" si="4"/>
        <v>3.2887431925130861</v>
      </c>
    </row>
    <row r="13" spans="1:8" ht="16.5" customHeight="1">
      <c r="A13" s="1074" t="s">
        <v>351</v>
      </c>
      <c r="B13" s="151" t="s">
        <v>114</v>
      </c>
      <c r="C13" s="267">
        <f t="shared" si="0"/>
        <v>19787</v>
      </c>
      <c r="D13" s="267">
        <v>15045</v>
      </c>
      <c r="E13" s="267">
        <v>36</v>
      </c>
      <c r="F13" s="267">
        <v>4090</v>
      </c>
      <c r="G13" s="267">
        <v>616</v>
      </c>
    </row>
    <row r="14" spans="1:8" ht="16.5" customHeight="1">
      <c r="A14" s="1074"/>
      <c r="B14" s="151" t="s">
        <v>1</v>
      </c>
      <c r="C14" s="273">
        <f t="shared" si="0"/>
        <v>100</v>
      </c>
      <c r="D14" s="273">
        <f>IFERROR(D13/$C13*100,"-")</f>
        <v>76.034770303734774</v>
      </c>
      <c r="E14" s="273">
        <f t="shared" ref="E14:G14" si="5">IFERROR(E13/$C13*100,"-")</f>
        <v>0.18193763582149897</v>
      </c>
      <c r="F14" s="273">
        <f t="shared" si="5"/>
        <v>20.670136958609188</v>
      </c>
      <c r="G14" s="273">
        <f t="shared" si="5"/>
        <v>3.1131551018345376</v>
      </c>
    </row>
    <row r="15" spans="1:8" ht="16.5" customHeight="1">
      <c r="A15" s="1074" t="s">
        <v>311</v>
      </c>
      <c r="B15" s="151" t="s">
        <v>114</v>
      </c>
      <c r="C15" s="267">
        <f t="shared" si="0"/>
        <v>19038</v>
      </c>
      <c r="D15" s="267">
        <v>14037</v>
      </c>
      <c r="E15" s="267">
        <v>34</v>
      </c>
      <c r="F15" s="267">
        <v>4296</v>
      </c>
      <c r="G15" s="267">
        <v>671</v>
      </c>
    </row>
    <row r="16" spans="1:8" ht="16.5" customHeight="1">
      <c r="A16" s="1074"/>
      <c r="B16" s="151" t="s">
        <v>1</v>
      </c>
      <c r="C16" s="273">
        <f t="shared" si="0"/>
        <v>99.999999999999986</v>
      </c>
      <c r="D16" s="273">
        <f>IFERROR(D15/$C15*100,"-")</f>
        <v>73.731484399621806</v>
      </c>
      <c r="E16" s="273">
        <f t="shared" ref="E16:G16" si="6">IFERROR(E15/$C15*100,"-")</f>
        <v>0.17859018804496271</v>
      </c>
      <c r="F16" s="273">
        <f t="shared" si="6"/>
        <v>22.565395524739991</v>
      </c>
      <c r="G16" s="273">
        <f t="shared" si="6"/>
        <v>3.5245298875932347</v>
      </c>
    </row>
    <row r="17" spans="1:7" ht="16.5" customHeight="1">
      <c r="A17" s="1074" t="s">
        <v>14</v>
      </c>
      <c r="B17" s="151" t="s">
        <v>114</v>
      </c>
      <c r="C17" s="267">
        <f t="shared" si="0"/>
        <v>19171</v>
      </c>
      <c r="D17" s="267">
        <v>14110</v>
      </c>
      <c r="E17" s="267">
        <v>103</v>
      </c>
      <c r="F17" s="267">
        <v>4210</v>
      </c>
      <c r="G17" s="267">
        <v>748</v>
      </c>
    </row>
    <row r="18" spans="1:7" ht="16.5" customHeight="1">
      <c r="A18" s="1074"/>
      <c r="B18" s="151" t="s">
        <v>1</v>
      </c>
      <c r="C18" s="273">
        <f t="shared" si="0"/>
        <v>100</v>
      </c>
      <c r="D18" s="273">
        <f>IFERROR(D17/$C17*100,"-")</f>
        <v>73.600751134526107</v>
      </c>
      <c r="E18" s="273">
        <f t="shared" ref="E18:G18" si="7">IFERROR(E17/$C17*100,"-")</f>
        <v>0.53726983464608002</v>
      </c>
      <c r="F18" s="273">
        <f t="shared" si="7"/>
        <v>21.960252464660162</v>
      </c>
      <c r="G18" s="273">
        <f t="shared" si="7"/>
        <v>3.9017265661676492</v>
      </c>
    </row>
    <row r="19" spans="1:7" ht="16.5" customHeight="1">
      <c r="A19" s="1074" t="s">
        <v>265</v>
      </c>
      <c r="B19" s="151" t="s">
        <v>114</v>
      </c>
      <c r="C19" s="267">
        <f t="shared" si="0"/>
        <v>20927</v>
      </c>
      <c r="D19" s="267">
        <v>14873</v>
      </c>
      <c r="E19" s="267">
        <v>51</v>
      </c>
      <c r="F19" s="267">
        <v>4985</v>
      </c>
      <c r="G19" s="267">
        <v>1018</v>
      </c>
    </row>
    <row r="20" spans="1:7" ht="16.5" customHeight="1">
      <c r="A20" s="1074"/>
      <c r="B20" s="151" t="s">
        <v>1</v>
      </c>
      <c r="C20" s="273">
        <f t="shared" si="0"/>
        <v>100</v>
      </c>
      <c r="D20" s="273">
        <f>IFERROR(D19/$C19*100,"-")</f>
        <v>71.070865389210113</v>
      </c>
      <c r="E20" s="273">
        <f t="shared" ref="E20:G20" si="8">IFERROR(E19/$C19*100,"-")</f>
        <v>0.2437043054427295</v>
      </c>
      <c r="F20" s="273">
        <f t="shared" si="8"/>
        <v>23.820901228078558</v>
      </c>
      <c r="G20" s="273">
        <f t="shared" si="8"/>
        <v>4.8645290772686005</v>
      </c>
    </row>
    <row r="21" spans="1:7" ht="16.5" customHeight="1">
      <c r="A21" s="1074" t="s">
        <v>266</v>
      </c>
      <c r="B21" s="151" t="s">
        <v>114</v>
      </c>
      <c r="C21" s="267">
        <f t="shared" si="0"/>
        <v>18926</v>
      </c>
      <c r="D21" s="267">
        <v>13755</v>
      </c>
      <c r="E21" s="267">
        <v>69</v>
      </c>
      <c r="F21" s="267">
        <v>4125</v>
      </c>
      <c r="G21" s="267">
        <v>977</v>
      </c>
    </row>
    <row r="22" spans="1:7" ht="16.5" customHeight="1">
      <c r="A22" s="1074"/>
      <c r="B22" s="151" t="s">
        <v>1</v>
      </c>
      <c r="C22" s="273">
        <f t="shared" si="0"/>
        <v>100</v>
      </c>
      <c r="D22" s="273">
        <f>IFERROR(D21/$C21*100,"-")</f>
        <v>72.677797738560713</v>
      </c>
      <c r="E22" s="273">
        <f t="shared" ref="E22:G22" si="9">IFERROR(E21/$C21*100,"-")</f>
        <v>0.36457782944098066</v>
      </c>
      <c r="F22" s="273">
        <f t="shared" si="9"/>
        <v>21.795413716580367</v>
      </c>
      <c r="G22" s="273">
        <f t="shared" si="9"/>
        <v>5.1622107154179435</v>
      </c>
    </row>
    <row r="23" spans="1:7" ht="16.5" customHeight="1">
      <c r="A23" s="1074" t="s">
        <v>17</v>
      </c>
      <c r="B23" s="151" t="s">
        <v>114</v>
      </c>
      <c r="C23" s="267">
        <f>SUM(D23:G23)</f>
        <v>22545</v>
      </c>
      <c r="D23" s="267">
        <v>17100</v>
      </c>
      <c r="E23" s="267">
        <v>82</v>
      </c>
      <c r="F23" s="267">
        <v>4248</v>
      </c>
      <c r="G23" s="267">
        <v>1115</v>
      </c>
    </row>
    <row r="24" spans="1:7" ht="16.5" customHeight="1">
      <c r="A24" s="1075"/>
      <c r="B24" s="191" t="s">
        <v>1</v>
      </c>
      <c r="C24" s="274">
        <f t="shared" ref="C24" si="10">SUM(D24:G24)</f>
        <v>99.999999999999986</v>
      </c>
      <c r="D24" s="274">
        <f>IFERROR(D23/$C23*100,"-")</f>
        <v>75.84830339321357</v>
      </c>
      <c r="E24" s="274">
        <f t="shared" ref="E24:G24" si="11">IFERROR(E23/$C23*100,"-")</f>
        <v>0.36371701042359728</v>
      </c>
      <c r="F24" s="274">
        <f t="shared" si="11"/>
        <v>18.842315369261478</v>
      </c>
      <c r="G24" s="274">
        <f t="shared" si="11"/>
        <v>4.9456642271013527</v>
      </c>
    </row>
    <row r="25" spans="1:7">
      <c r="A25" s="275" t="s">
        <v>11</v>
      </c>
    </row>
    <row r="30" spans="1:7">
      <c r="D30" s="195"/>
    </row>
  </sheetData>
  <mergeCells count="17">
    <mergeCell ref="A17:A18"/>
    <mergeCell ref="A19:A20"/>
    <mergeCell ref="A21:A22"/>
    <mergeCell ref="A23:A24"/>
    <mergeCell ref="A5:A6"/>
    <mergeCell ref="A7:A8"/>
    <mergeCell ref="A9:A10"/>
    <mergeCell ref="A11:A12"/>
    <mergeCell ref="A13:A14"/>
    <mergeCell ref="A15:A16"/>
    <mergeCell ref="A1:G1"/>
    <mergeCell ref="A2:B4"/>
    <mergeCell ref="C2:C4"/>
    <mergeCell ref="D2:G2"/>
    <mergeCell ref="D3:E3"/>
    <mergeCell ref="F3:F4"/>
    <mergeCell ref="G3:G4"/>
  </mergeCells>
  <phoneticPr fontId="2" type="noConversion"/>
  <hyperlinks>
    <hyperlink ref="H1" location="本篇表次!A1" display="回本篇表次"/>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P16"/>
  <sheetViews>
    <sheetView showGridLines="0" zoomScale="94" zoomScaleNormal="170" workbookViewId="0">
      <selection activeCell="P1" sqref="P1"/>
    </sheetView>
  </sheetViews>
  <sheetFormatPr defaultColWidth="8.5" defaultRowHeight="16.5"/>
  <cols>
    <col min="1" max="1" width="9.375" customWidth="1"/>
    <col min="2" max="4" width="10" customWidth="1"/>
    <col min="5" max="15" width="8.375" customWidth="1"/>
    <col min="16" max="16" width="12.625" bestFit="1" customWidth="1"/>
  </cols>
  <sheetData>
    <row r="1" spans="1:16" ht="20.25">
      <c r="A1" s="1077" t="s">
        <v>941</v>
      </c>
      <c r="B1" s="1077"/>
      <c r="C1" s="1077"/>
      <c r="D1" s="1077"/>
      <c r="E1" s="1077"/>
      <c r="F1" s="1077"/>
      <c r="G1" s="1077"/>
      <c r="H1" s="1077"/>
      <c r="I1" s="1077"/>
      <c r="J1" s="1077"/>
      <c r="K1" s="1077"/>
      <c r="L1" s="1077"/>
      <c r="M1" s="1077"/>
      <c r="N1" s="1077"/>
      <c r="O1" s="1077"/>
      <c r="P1" s="853" t="s">
        <v>914</v>
      </c>
    </row>
    <row r="2" spans="1:16" ht="14.1" customHeight="1">
      <c r="A2" s="276"/>
      <c r="B2" s="277"/>
      <c r="C2" s="277"/>
      <c r="D2" s="277"/>
      <c r="E2" s="277"/>
      <c r="F2" s="277"/>
      <c r="G2" s="277"/>
      <c r="H2" s="277"/>
      <c r="I2" s="277"/>
      <c r="J2" s="277"/>
      <c r="K2" s="278"/>
      <c r="L2" s="278"/>
      <c r="M2" s="278"/>
      <c r="N2" s="278"/>
      <c r="O2" s="279" t="s">
        <v>416</v>
      </c>
    </row>
    <row r="3" spans="1:16" ht="36" customHeight="1">
      <c r="A3" s="1078"/>
      <c r="B3" s="1080" t="s">
        <v>417</v>
      </c>
      <c r="C3" s="1080"/>
      <c r="D3" s="1080"/>
      <c r="E3" s="1081" t="s">
        <v>418</v>
      </c>
      <c r="F3" s="1082"/>
      <c r="G3" s="1082"/>
      <c r="H3" s="1083" t="s">
        <v>419</v>
      </c>
      <c r="I3" s="1083"/>
      <c r="J3" s="1083"/>
      <c r="K3" s="1083"/>
      <c r="L3" s="1083"/>
      <c r="M3" s="1083"/>
      <c r="N3" s="1083"/>
      <c r="O3" s="1083"/>
    </row>
    <row r="4" spans="1:16" ht="123" customHeight="1">
      <c r="A4" s="1079"/>
      <c r="B4" s="280" t="s">
        <v>420</v>
      </c>
      <c r="C4" s="281" t="s">
        <v>421</v>
      </c>
      <c r="D4" s="281" t="s">
        <v>422</v>
      </c>
      <c r="E4" s="740" t="s">
        <v>420</v>
      </c>
      <c r="F4" s="741" t="s">
        <v>421</v>
      </c>
      <c r="G4" s="741" t="s">
        <v>422</v>
      </c>
      <c r="H4" s="282" t="s">
        <v>420</v>
      </c>
      <c r="I4" s="737" t="s">
        <v>887</v>
      </c>
      <c r="J4" s="737" t="s">
        <v>888</v>
      </c>
      <c r="K4" s="738" t="s">
        <v>889</v>
      </c>
      <c r="L4" s="738" t="s">
        <v>890</v>
      </c>
      <c r="M4" s="738" t="s">
        <v>891</v>
      </c>
      <c r="N4" s="738" t="s">
        <v>892</v>
      </c>
      <c r="O4" s="739" t="s">
        <v>893</v>
      </c>
    </row>
    <row r="5" spans="1:16" ht="24.95" customHeight="1">
      <c r="A5" s="23" t="s">
        <v>26</v>
      </c>
      <c r="B5" s="283">
        <f>SUM(C5,D5)</f>
        <v>18419</v>
      </c>
      <c r="C5" s="283">
        <v>14137</v>
      </c>
      <c r="D5" s="283">
        <v>4282</v>
      </c>
      <c r="E5" s="742">
        <f t="shared" ref="E5:E12" si="0">SUM(F5,G5)</f>
        <v>1121</v>
      </c>
      <c r="F5" s="743">
        <v>863</v>
      </c>
      <c r="G5" s="743">
        <v>258</v>
      </c>
      <c r="H5" s="283">
        <f t="shared" ref="H5:H12" si="1">SUM(I5:O5)</f>
        <v>1121</v>
      </c>
      <c r="I5" s="283">
        <v>185</v>
      </c>
      <c r="J5" s="283">
        <v>115</v>
      </c>
      <c r="K5" s="283">
        <v>144</v>
      </c>
      <c r="L5" s="283">
        <v>348</v>
      </c>
      <c r="M5" s="283">
        <v>2</v>
      </c>
      <c r="N5" s="283">
        <v>125</v>
      </c>
      <c r="O5" s="283">
        <v>202</v>
      </c>
    </row>
    <row r="6" spans="1:16" ht="24.95" customHeight="1">
      <c r="A6" s="23" t="s">
        <v>27</v>
      </c>
      <c r="B6" s="283">
        <f t="shared" ref="B6:B13" si="2">SUM(C6,D6)</f>
        <v>19286</v>
      </c>
      <c r="C6" s="283">
        <v>15171</v>
      </c>
      <c r="D6" s="283">
        <v>4115</v>
      </c>
      <c r="E6" s="742">
        <f t="shared" si="0"/>
        <v>1194</v>
      </c>
      <c r="F6" s="743">
        <v>903</v>
      </c>
      <c r="G6" s="743">
        <v>291</v>
      </c>
      <c r="H6" s="283">
        <f t="shared" si="1"/>
        <v>1194</v>
      </c>
      <c r="I6" s="283">
        <v>123</v>
      </c>
      <c r="J6" s="283">
        <v>132</v>
      </c>
      <c r="K6" s="283">
        <v>137</v>
      </c>
      <c r="L6" s="283">
        <v>377</v>
      </c>
      <c r="M6" s="283">
        <v>5</v>
      </c>
      <c r="N6" s="283">
        <v>163</v>
      </c>
      <c r="O6" s="283">
        <v>257</v>
      </c>
    </row>
    <row r="7" spans="1:16" ht="24.95" customHeight="1">
      <c r="A7" s="23" t="s">
        <v>28</v>
      </c>
      <c r="B7" s="283">
        <f t="shared" si="2"/>
        <v>21049</v>
      </c>
      <c r="C7" s="283">
        <v>16891</v>
      </c>
      <c r="D7" s="283">
        <v>4158</v>
      </c>
      <c r="E7" s="742">
        <f t="shared" si="0"/>
        <v>1204</v>
      </c>
      <c r="F7" s="743">
        <v>908</v>
      </c>
      <c r="G7" s="743">
        <v>296</v>
      </c>
      <c r="H7" s="283">
        <f t="shared" si="1"/>
        <v>1204</v>
      </c>
      <c r="I7" s="283">
        <v>96</v>
      </c>
      <c r="J7" s="283">
        <v>122</v>
      </c>
      <c r="K7" s="283">
        <v>146</v>
      </c>
      <c r="L7" s="283">
        <v>387</v>
      </c>
      <c r="M7" s="284" t="s">
        <v>227</v>
      </c>
      <c r="N7" s="283">
        <v>201</v>
      </c>
      <c r="O7" s="283">
        <v>252</v>
      </c>
    </row>
    <row r="8" spans="1:16" ht="24.95" customHeight="1">
      <c r="A8" s="23" t="s">
        <v>29</v>
      </c>
      <c r="B8" s="283">
        <f t="shared" si="2"/>
        <v>18913</v>
      </c>
      <c r="C8" s="283">
        <v>15303</v>
      </c>
      <c r="D8" s="283">
        <v>3610</v>
      </c>
      <c r="E8" s="742">
        <f t="shared" si="0"/>
        <v>1071</v>
      </c>
      <c r="F8" s="743">
        <v>824</v>
      </c>
      <c r="G8" s="743">
        <v>247</v>
      </c>
      <c r="H8" s="283">
        <f t="shared" si="1"/>
        <v>1071</v>
      </c>
      <c r="I8" s="283">
        <v>72</v>
      </c>
      <c r="J8" s="283">
        <v>75</v>
      </c>
      <c r="K8" s="283">
        <v>116</v>
      </c>
      <c r="L8" s="283">
        <v>383</v>
      </c>
      <c r="M8" s="283">
        <v>4</v>
      </c>
      <c r="N8" s="283">
        <v>214</v>
      </c>
      <c r="O8" s="283">
        <v>207</v>
      </c>
    </row>
    <row r="9" spans="1:16" ht="24.95" customHeight="1">
      <c r="A9" s="23" t="s">
        <v>30</v>
      </c>
      <c r="B9" s="283">
        <f t="shared" si="2"/>
        <v>19787</v>
      </c>
      <c r="C9" s="283">
        <v>16522</v>
      </c>
      <c r="D9" s="283">
        <v>3265</v>
      </c>
      <c r="E9" s="742">
        <f t="shared" si="0"/>
        <v>934</v>
      </c>
      <c r="F9" s="743">
        <v>737</v>
      </c>
      <c r="G9" s="743">
        <v>197</v>
      </c>
      <c r="H9" s="283">
        <f t="shared" si="1"/>
        <v>934</v>
      </c>
      <c r="I9" s="283">
        <v>53</v>
      </c>
      <c r="J9" s="283">
        <v>108</v>
      </c>
      <c r="K9" s="283">
        <v>102</v>
      </c>
      <c r="L9" s="283">
        <v>301</v>
      </c>
      <c r="M9" s="283">
        <v>3</v>
      </c>
      <c r="N9" s="283">
        <v>161</v>
      </c>
      <c r="O9" s="283">
        <v>206</v>
      </c>
    </row>
    <row r="10" spans="1:16" ht="24.95" customHeight="1">
      <c r="A10" s="23" t="s">
        <v>31</v>
      </c>
      <c r="B10" s="283">
        <f t="shared" si="2"/>
        <v>19038</v>
      </c>
      <c r="C10" s="283">
        <v>15423</v>
      </c>
      <c r="D10" s="283">
        <v>3615</v>
      </c>
      <c r="E10" s="742">
        <f t="shared" si="0"/>
        <v>847</v>
      </c>
      <c r="F10" s="743">
        <v>674</v>
      </c>
      <c r="G10" s="743">
        <v>173</v>
      </c>
      <c r="H10" s="283">
        <f t="shared" si="1"/>
        <v>847</v>
      </c>
      <c r="I10" s="283">
        <v>55</v>
      </c>
      <c r="J10" s="283">
        <v>93</v>
      </c>
      <c r="K10" s="283">
        <v>83</v>
      </c>
      <c r="L10" s="283">
        <v>282</v>
      </c>
      <c r="M10" s="284" t="s">
        <v>227</v>
      </c>
      <c r="N10" s="283">
        <v>197</v>
      </c>
      <c r="O10" s="283">
        <v>137</v>
      </c>
    </row>
    <row r="11" spans="1:16" ht="24.95" customHeight="1">
      <c r="A11" s="23" t="s">
        <v>32</v>
      </c>
      <c r="B11" s="283">
        <f t="shared" si="2"/>
        <v>19171</v>
      </c>
      <c r="C11" s="283">
        <v>14874</v>
      </c>
      <c r="D11" s="283">
        <v>4297</v>
      </c>
      <c r="E11" s="742">
        <f t="shared" si="0"/>
        <v>690</v>
      </c>
      <c r="F11" s="743">
        <v>530</v>
      </c>
      <c r="G11" s="743">
        <v>160</v>
      </c>
      <c r="H11" s="283">
        <f t="shared" si="1"/>
        <v>690</v>
      </c>
      <c r="I11" s="283">
        <v>61</v>
      </c>
      <c r="J11" s="283">
        <v>79</v>
      </c>
      <c r="K11" s="283">
        <v>74</v>
      </c>
      <c r="L11" s="283">
        <v>210</v>
      </c>
      <c r="M11" s="284" t="s">
        <v>227</v>
      </c>
      <c r="N11" s="283">
        <v>146</v>
      </c>
      <c r="O11" s="283">
        <v>120</v>
      </c>
    </row>
    <row r="12" spans="1:16" ht="24.95" customHeight="1">
      <c r="A12" s="23" t="s">
        <v>33</v>
      </c>
      <c r="B12" s="283">
        <f t="shared" si="2"/>
        <v>20927</v>
      </c>
      <c r="C12" s="283">
        <v>16714</v>
      </c>
      <c r="D12" s="283">
        <v>4213</v>
      </c>
      <c r="E12" s="742">
        <f t="shared" si="0"/>
        <v>817</v>
      </c>
      <c r="F12" s="743">
        <v>623</v>
      </c>
      <c r="G12" s="743">
        <v>194</v>
      </c>
      <c r="H12" s="283">
        <f t="shared" si="1"/>
        <v>817</v>
      </c>
      <c r="I12" s="283">
        <v>74</v>
      </c>
      <c r="J12" s="283">
        <v>114</v>
      </c>
      <c r="K12" s="283">
        <v>63</v>
      </c>
      <c r="L12" s="283">
        <v>214</v>
      </c>
      <c r="M12" s="283">
        <v>1</v>
      </c>
      <c r="N12" s="283">
        <v>191</v>
      </c>
      <c r="O12" s="283">
        <v>160</v>
      </c>
    </row>
    <row r="13" spans="1:16" ht="24.95" customHeight="1">
      <c r="A13" s="23" t="s">
        <v>34</v>
      </c>
      <c r="B13" s="283">
        <f t="shared" si="2"/>
        <v>18926</v>
      </c>
      <c r="C13" s="283">
        <v>14333</v>
      </c>
      <c r="D13" s="283">
        <v>4593</v>
      </c>
      <c r="E13" s="742">
        <f>SUM(F13,G13)</f>
        <v>826</v>
      </c>
      <c r="F13" s="743">
        <v>648</v>
      </c>
      <c r="G13" s="743">
        <v>178</v>
      </c>
      <c r="H13" s="283">
        <f>SUM(I13:O13)</f>
        <v>826</v>
      </c>
      <c r="I13" s="283">
        <v>83</v>
      </c>
      <c r="J13" s="283">
        <v>123</v>
      </c>
      <c r="K13" s="283">
        <v>79</v>
      </c>
      <c r="L13" s="283">
        <v>237</v>
      </c>
      <c r="M13" s="284" t="s">
        <v>227</v>
      </c>
      <c r="N13" s="283">
        <v>204</v>
      </c>
      <c r="O13" s="283">
        <v>100</v>
      </c>
    </row>
    <row r="14" spans="1:16" ht="24.95" customHeight="1">
      <c r="A14" s="27" t="s">
        <v>35</v>
      </c>
      <c r="B14" s="283">
        <f>SUM(C14,D14)</f>
        <v>22545</v>
      </c>
      <c r="C14" s="285">
        <v>15661</v>
      </c>
      <c r="D14" s="285">
        <v>6884</v>
      </c>
      <c r="E14" s="744">
        <v>925</v>
      </c>
      <c r="F14" s="285">
        <v>716</v>
      </c>
      <c r="G14" s="285">
        <v>209</v>
      </c>
      <c r="H14" s="285">
        <v>925</v>
      </c>
      <c r="I14" s="285">
        <v>92</v>
      </c>
      <c r="J14" s="285">
        <v>161</v>
      </c>
      <c r="K14" s="285">
        <v>90</v>
      </c>
      <c r="L14" s="285">
        <v>210</v>
      </c>
      <c r="M14" s="286">
        <v>2</v>
      </c>
      <c r="N14" s="285">
        <v>240</v>
      </c>
      <c r="O14" s="285">
        <v>130</v>
      </c>
    </row>
    <row r="15" spans="1:16">
      <c r="A15" s="1084" t="s">
        <v>11</v>
      </c>
      <c r="B15" s="1084"/>
      <c r="C15" s="1084"/>
      <c r="D15" s="287"/>
      <c r="E15" s="287"/>
      <c r="F15" s="287"/>
      <c r="G15" s="287"/>
      <c r="H15" s="287"/>
      <c r="I15" s="287"/>
      <c r="J15" s="287"/>
      <c r="K15" s="287"/>
      <c r="L15" s="287"/>
      <c r="M15" s="287"/>
      <c r="N15" s="287"/>
      <c r="O15" s="287"/>
    </row>
    <row r="16" spans="1:16">
      <c r="A16" s="1076" t="s">
        <v>423</v>
      </c>
      <c r="B16" s="1076"/>
      <c r="C16" s="1076"/>
      <c r="D16" s="1076"/>
      <c r="E16" s="1076"/>
      <c r="F16" s="1076"/>
      <c r="G16" s="1076"/>
      <c r="H16" s="1076"/>
      <c r="I16" s="288"/>
      <c r="J16" s="288"/>
      <c r="K16" s="288"/>
      <c r="L16" s="288"/>
      <c r="M16" s="288"/>
      <c r="N16" s="288"/>
      <c r="O16" s="288"/>
    </row>
  </sheetData>
  <mergeCells count="7">
    <mergeCell ref="A16:H16"/>
    <mergeCell ref="A1:O1"/>
    <mergeCell ref="A3:A4"/>
    <mergeCell ref="B3:D3"/>
    <mergeCell ref="E3:G3"/>
    <mergeCell ref="H3:O3"/>
    <mergeCell ref="A15:C15"/>
  </mergeCells>
  <phoneticPr fontId="2" type="noConversion"/>
  <hyperlinks>
    <hyperlink ref="P1" location="本篇表次!A1" display="回本篇表次"/>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20"/>
  <sheetViews>
    <sheetView showGridLines="0" zoomScaleNormal="100" workbookViewId="0">
      <selection activeCell="M1" sqref="M1"/>
    </sheetView>
  </sheetViews>
  <sheetFormatPr defaultColWidth="11.625" defaultRowHeight="18.75"/>
  <cols>
    <col min="1" max="1" width="14.125" style="599" customWidth="1"/>
    <col min="2" max="2" width="11.625" style="600"/>
    <col min="3" max="3" width="11.125" style="600" customWidth="1"/>
    <col min="4" max="4" width="10.875" style="600" customWidth="1"/>
    <col min="5" max="5" width="11.125" style="600" customWidth="1"/>
    <col min="6" max="6" width="10.625" style="600" customWidth="1"/>
    <col min="7" max="7" width="10.875" style="600" customWidth="1"/>
    <col min="8" max="8" width="9.625" style="600" customWidth="1"/>
    <col min="9" max="9" width="10.125" style="600" customWidth="1"/>
    <col min="10" max="10" width="10.5" style="600" customWidth="1"/>
    <col min="11" max="11" width="10.625" style="600" customWidth="1"/>
    <col min="12" max="12" width="9.625" style="600" customWidth="1"/>
    <col min="13" max="13" width="12.625" bestFit="1" customWidth="1"/>
  </cols>
  <sheetData>
    <row r="1" spans="1:13" s="601" customFormat="1" ht="20.25">
      <c r="A1" s="1085" t="s">
        <v>942</v>
      </c>
      <c r="B1" s="1085"/>
      <c r="C1" s="1085"/>
      <c r="D1" s="1085"/>
      <c r="E1" s="1085"/>
      <c r="F1" s="1085"/>
      <c r="G1" s="1085"/>
      <c r="H1" s="1085"/>
      <c r="I1" s="1085"/>
      <c r="J1" s="1085"/>
      <c r="K1" s="1085"/>
      <c r="L1" s="1085"/>
      <c r="M1" s="853" t="s">
        <v>914</v>
      </c>
    </row>
    <row r="2" spans="1:13" s="602" customFormat="1" ht="18" customHeight="1">
      <c r="A2" s="592"/>
      <c r="B2" s="593"/>
      <c r="C2" s="593"/>
      <c r="D2" s="593"/>
      <c r="E2" s="593"/>
      <c r="F2" s="593"/>
      <c r="G2" s="593"/>
      <c r="H2" s="594"/>
      <c r="I2" s="594"/>
      <c r="J2" s="593"/>
      <c r="K2" s="593"/>
      <c r="L2" s="595" t="s">
        <v>825</v>
      </c>
    </row>
    <row r="3" spans="1:13" s="601" customFormat="1" ht="36" customHeight="1">
      <c r="A3" s="1086"/>
      <c r="B3" s="1088" t="s">
        <v>2</v>
      </c>
      <c r="C3" s="1091" t="s">
        <v>826</v>
      </c>
      <c r="D3" s="1091"/>
      <c r="E3" s="1091"/>
      <c r="F3" s="1091"/>
      <c r="G3" s="1091"/>
      <c r="H3" s="1092" t="s">
        <v>424</v>
      </c>
      <c r="I3" s="1092" t="s">
        <v>425</v>
      </c>
      <c r="J3" s="1092" t="s">
        <v>426</v>
      </c>
      <c r="K3" s="1092" t="s">
        <v>827</v>
      </c>
      <c r="L3" s="1092" t="s">
        <v>427</v>
      </c>
    </row>
    <row r="4" spans="1:13" s="601" customFormat="1" ht="36" customHeight="1">
      <c r="A4" s="1087"/>
      <c r="B4" s="1089"/>
      <c r="C4" s="1092" t="s">
        <v>595</v>
      </c>
      <c r="D4" s="1096" t="s">
        <v>828</v>
      </c>
      <c r="E4" s="1096" t="s">
        <v>829</v>
      </c>
      <c r="F4" s="1092" t="s">
        <v>428</v>
      </c>
      <c r="G4" s="1092" t="s">
        <v>830</v>
      </c>
      <c r="H4" s="1093"/>
      <c r="I4" s="1093"/>
      <c r="J4" s="1093"/>
      <c r="K4" s="1093"/>
      <c r="L4" s="1093"/>
    </row>
    <row r="5" spans="1:13" s="601" customFormat="1" ht="47.25" customHeight="1">
      <c r="A5" s="1087"/>
      <c r="B5" s="1090"/>
      <c r="C5" s="1094"/>
      <c r="D5" s="1094"/>
      <c r="E5" s="1094"/>
      <c r="F5" s="1094"/>
      <c r="G5" s="1094"/>
      <c r="H5" s="1094"/>
      <c r="I5" s="1094"/>
      <c r="J5" s="1094"/>
      <c r="K5" s="1094"/>
      <c r="L5" s="1094"/>
    </row>
    <row r="6" spans="1:13" s="601" customFormat="1" ht="32.25" customHeight="1">
      <c r="A6" s="23" t="s">
        <v>26</v>
      </c>
      <c r="B6" s="596">
        <v>190469</v>
      </c>
      <c r="C6" s="596">
        <v>11</v>
      </c>
      <c r="D6" s="596">
        <v>48</v>
      </c>
      <c r="E6" s="596">
        <v>122106</v>
      </c>
      <c r="F6" s="596">
        <v>28862</v>
      </c>
      <c r="G6" s="596">
        <v>17517</v>
      </c>
      <c r="H6" s="596">
        <v>51</v>
      </c>
      <c r="I6" s="596">
        <v>6481</v>
      </c>
      <c r="J6" s="596">
        <v>700</v>
      </c>
      <c r="K6" s="596">
        <v>14454</v>
      </c>
      <c r="L6" s="596">
        <v>239</v>
      </c>
      <c r="M6" s="603"/>
    </row>
    <row r="7" spans="1:13" s="601" customFormat="1" ht="32.25" customHeight="1">
      <c r="A7" s="23" t="s">
        <v>27</v>
      </c>
      <c r="B7" s="596">
        <v>211166</v>
      </c>
      <c r="C7" s="596">
        <v>5</v>
      </c>
      <c r="D7" s="596">
        <v>31</v>
      </c>
      <c r="E7" s="596">
        <v>156721</v>
      </c>
      <c r="F7" s="596">
        <v>22446</v>
      </c>
      <c r="G7" s="596">
        <v>9269</v>
      </c>
      <c r="H7" s="596">
        <v>85</v>
      </c>
      <c r="I7" s="596">
        <v>6357</v>
      </c>
      <c r="J7" s="596">
        <v>703</v>
      </c>
      <c r="K7" s="596">
        <v>15264</v>
      </c>
      <c r="L7" s="596">
        <v>285</v>
      </c>
      <c r="M7" s="603"/>
    </row>
    <row r="8" spans="1:13" s="601" customFormat="1" ht="32.25" customHeight="1">
      <c r="A8" s="23" t="s">
        <v>28</v>
      </c>
      <c r="B8" s="596">
        <v>208576</v>
      </c>
      <c r="C8" s="596">
        <v>6</v>
      </c>
      <c r="D8" s="596">
        <v>39</v>
      </c>
      <c r="E8" s="596">
        <v>154075</v>
      </c>
      <c r="F8" s="596">
        <v>22483</v>
      </c>
      <c r="G8" s="596">
        <v>8347</v>
      </c>
      <c r="H8" s="596">
        <v>103</v>
      </c>
      <c r="I8" s="596">
        <v>6590</v>
      </c>
      <c r="J8" s="596">
        <v>712</v>
      </c>
      <c r="K8" s="596">
        <v>15962</v>
      </c>
      <c r="L8" s="596">
        <v>259</v>
      </c>
      <c r="M8" s="603"/>
    </row>
    <row r="9" spans="1:13" s="601" customFormat="1" ht="32.25" customHeight="1">
      <c r="A9" s="23" t="s">
        <v>29</v>
      </c>
      <c r="B9" s="596">
        <v>204061</v>
      </c>
      <c r="C9" s="596">
        <v>1</v>
      </c>
      <c r="D9" s="596">
        <v>24</v>
      </c>
      <c r="E9" s="596">
        <v>150115</v>
      </c>
      <c r="F9" s="596">
        <v>22742</v>
      </c>
      <c r="G9" s="596">
        <v>8156</v>
      </c>
      <c r="H9" s="596">
        <v>93</v>
      </c>
      <c r="I9" s="596">
        <v>6143</v>
      </c>
      <c r="J9" s="596">
        <v>650</v>
      </c>
      <c r="K9" s="596">
        <v>15891</v>
      </c>
      <c r="L9" s="596">
        <v>246</v>
      </c>
      <c r="M9" s="603"/>
    </row>
    <row r="10" spans="1:13" s="601" customFormat="1" ht="32.25" customHeight="1">
      <c r="A10" s="23" t="s">
        <v>30</v>
      </c>
      <c r="B10" s="596">
        <v>217372</v>
      </c>
      <c r="C10" s="596" t="s">
        <v>430</v>
      </c>
      <c r="D10" s="596">
        <v>22</v>
      </c>
      <c r="E10" s="596">
        <v>157180</v>
      </c>
      <c r="F10" s="596">
        <v>27174</v>
      </c>
      <c r="G10" s="596">
        <v>8075</v>
      </c>
      <c r="H10" s="596">
        <v>88</v>
      </c>
      <c r="I10" s="596">
        <v>6525</v>
      </c>
      <c r="J10" s="596">
        <v>710</v>
      </c>
      <c r="K10" s="596">
        <v>17303</v>
      </c>
      <c r="L10" s="596">
        <v>295</v>
      </c>
      <c r="M10" s="603"/>
    </row>
    <row r="11" spans="1:13" s="601" customFormat="1" ht="32.25" customHeight="1">
      <c r="A11" s="23" t="s">
        <v>31</v>
      </c>
      <c r="B11" s="596">
        <v>218161</v>
      </c>
      <c r="C11" s="596">
        <v>1</v>
      </c>
      <c r="D11" s="596">
        <v>22</v>
      </c>
      <c r="E11" s="596">
        <v>155311</v>
      </c>
      <c r="F11" s="596">
        <v>28888</v>
      </c>
      <c r="G11" s="596">
        <v>8212</v>
      </c>
      <c r="H11" s="596">
        <v>120</v>
      </c>
      <c r="I11" s="596">
        <v>6645</v>
      </c>
      <c r="J11" s="596">
        <v>706</v>
      </c>
      <c r="K11" s="596">
        <v>17816</v>
      </c>
      <c r="L11" s="596">
        <v>440</v>
      </c>
      <c r="M11" s="603"/>
    </row>
    <row r="12" spans="1:13" s="601" customFormat="1" ht="32.25" customHeight="1">
      <c r="A12" s="23" t="s">
        <v>32</v>
      </c>
      <c r="B12" s="596">
        <v>209102</v>
      </c>
      <c r="C12" s="596" t="s">
        <v>430</v>
      </c>
      <c r="D12" s="596">
        <v>25</v>
      </c>
      <c r="E12" s="596">
        <v>144862</v>
      </c>
      <c r="F12" s="596">
        <v>29863</v>
      </c>
      <c r="G12" s="596">
        <v>8263</v>
      </c>
      <c r="H12" s="596">
        <v>145</v>
      </c>
      <c r="I12" s="596">
        <v>6706</v>
      </c>
      <c r="J12" s="596">
        <v>678</v>
      </c>
      <c r="K12" s="596">
        <v>18267</v>
      </c>
      <c r="L12" s="596">
        <v>293</v>
      </c>
      <c r="M12" s="603"/>
    </row>
    <row r="13" spans="1:13" s="601" customFormat="1" ht="32.25" customHeight="1">
      <c r="A13" s="23" t="s">
        <v>33</v>
      </c>
      <c r="B13" s="596">
        <v>205995</v>
      </c>
      <c r="C13" s="596">
        <v>5</v>
      </c>
      <c r="D13" s="596">
        <v>31</v>
      </c>
      <c r="E13" s="596">
        <v>136853</v>
      </c>
      <c r="F13" s="596">
        <v>31570</v>
      </c>
      <c r="G13" s="596">
        <v>9228</v>
      </c>
      <c r="H13" s="596">
        <v>178</v>
      </c>
      <c r="I13" s="596">
        <v>6883</v>
      </c>
      <c r="J13" s="596">
        <v>907</v>
      </c>
      <c r="K13" s="596">
        <v>20096</v>
      </c>
      <c r="L13" s="596">
        <v>244</v>
      </c>
      <c r="M13" s="603"/>
    </row>
    <row r="14" spans="1:13" s="601" customFormat="1" ht="32.25" customHeight="1">
      <c r="A14" s="23" t="s">
        <v>34</v>
      </c>
      <c r="B14" s="596">
        <v>170074</v>
      </c>
      <c r="C14" s="596" t="s">
        <v>430</v>
      </c>
      <c r="D14" s="596">
        <v>29</v>
      </c>
      <c r="E14" s="596">
        <v>101124</v>
      </c>
      <c r="F14" s="596">
        <v>29368</v>
      </c>
      <c r="G14" s="596">
        <v>8445</v>
      </c>
      <c r="H14" s="596">
        <v>459</v>
      </c>
      <c r="I14" s="596">
        <v>5597</v>
      </c>
      <c r="J14" s="596">
        <v>474</v>
      </c>
      <c r="K14" s="596">
        <v>24346</v>
      </c>
      <c r="L14" s="596">
        <v>232</v>
      </c>
      <c r="M14" s="603"/>
    </row>
    <row r="15" spans="1:13" s="601" customFormat="1" ht="32.25" customHeight="1">
      <c r="A15" s="27" t="s">
        <v>17</v>
      </c>
      <c r="B15" s="597">
        <v>184338</v>
      </c>
      <c r="C15" s="597" t="s">
        <v>430</v>
      </c>
      <c r="D15" s="597">
        <v>15</v>
      </c>
      <c r="E15" s="597">
        <v>114150</v>
      </c>
      <c r="F15" s="597">
        <v>33200</v>
      </c>
      <c r="G15" s="597">
        <v>9290</v>
      </c>
      <c r="H15" s="597">
        <v>452</v>
      </c>
      <c r="I15" s="597">
        <v>5965</v>
      </c>
      <c r="J15" s="597">
        <v>493</v>
      </c>
      <c r="K15" s="597">
        <v>20480</v>
      </c>
      <c r="L15" s="597">
        <v>293</v>
      </c>
      <c r="M15" s="603"/>
    </row>
    <row r="16" spans="1:13" s="604" customFormat="1" ht="14.25">
      <c r="A16" s="1097" t="s">
        <v>831</v>
      </c>
      <c r="B16" s="1098"/>
      <c r="C16" s="598"/>
      <c r="D16" s="598"/>
      <c r="E16" s="598"/>
      <c r="F16" s="598"/>
      <c r="G16" s="598"/>
      <c r="H16" s="598"/>
      <c r="I16" s="598"/>
      <c r="J16" s="598"/>
      <c r="K16" s="598"/>
      <c r="L16" s="598"/>
    </row>
    <row r="17" spans="1:12" s="604" customFormat="1" ht="12.75">
      <c r="A17" s="1095" t="s">
        <v>832</v>
      </c>
      <c r="B17" s="1095"/>
      <c r="C17" s="1095"/>
      <c r="D17" s="1095"/>
      <c r="E17" s="1095"/>
      <c r="F17" s="1095"/>
      <c r="G17" s="1095"/>
      <c r="H17" s="1095"/>
      <c r="I17" s="1095"/>
      <c r="J17" s="1095"/>
      <c r="K17" s="1095"/>
      <c r="L17" s="1095"/>
    </row>
    <row r="18" spans="1:12" s="604" customFormat="1" ht="15.75" customHeight="1">
      <c r="A18" s="1095" t="s">
        <v>833</v>
      </c>
      <c r="B18" s="1095"/>
      <c r="C18" s="1095"/>
      <c r="D18" s="1095"/>
      <c r="E18" s="1095"/>
      <c r="F18" s="1095"/>
      <c r="G18" s="1095"/>
      <c r="H18" s="1095"/>
      <c r="I18" s="1095"/>
      <c r="J18" s="1095"/>
      <c r="K18" s="1095"/>
      <c r="L18" s="1095"/>
    </row>
    <row r="20" spans="1:12">
      <c r="E20" s="600">
        <f>K15/B15*100</f>
        <v>11.110026147620133</v>
      </c>
    </row>
  </sheetData>
  <mergeCells count="17">
    <mergeCell ref="A18:L18"/>
    <mergeCell ref="D4:D5"/>
    <mergeCell ref="E4:E5"/>
    <mergeCell ref="F4:F5"/>
    <mergeCell ref="G4:G5"/>
    <mergeCell ref="A16:B16"/>
    <mergeCell ref="A17:L17"/>
    <mergeCell ref="A1:L1"/>
    <mergeCell ref="A3:A5"/>
    <mergeCell ref="B3:B5"/>
    <mergeCell ref="C3:G3"/>
    <mergeCell ref="H3:H5"/>
    <mergeCell ref="I3:I5"/>
    <mergeCell ref="J3:J5"/>
    <mergeCell ref="K3:K5"/>
    <mergeCell ref="L3:L5"/>
    <mergeCell ref="C4:C5"/>
  </mergeCells>
  <phoneticPr fontId="16" type="noConversion"/>
  <hyperlinks>
    <hyperlink ref="M1" location="本篇表次!A1" display="回本篇表次"/>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16"/>
  <sheetViews>
    <sheetView showGridLines="0" workbookViewId="0">
      <selection activeCell="H1" sqref="H1"/>
    </sheetView>
  </sheetViews>
  <sheetFormatPr defaultColWidth="12.625" defaultRowHeight="16.5"/>
  <sheetData>
    <row r="1" spans="1:8" ht="20.25">
      <c r="A1" s="1099" t="s">
        <v>943</v>
      </c>
      <c r="B1" s="1099"/>
      <c r="C1" s="1099"/>
      <c r="D1" s="1099"/>
      <c r="E1" s="1099"/>
      <c r="F1" s="1099"/>
      <c r="G1" s="1099"/>
      <c r="H1" s="853" t="s">
        <v>914</v>
      </c>
    </row>
    <row r="2" spans="1:8" ht="14.1" customHeight="1">
      <c r="A2" s="289"/>
      <c r="B2" s="289"/>
      <c r="C2" s="289"/>
      <c r="D2" s="289"/>
      <c r="E2" s="289"/>
      <c r="F2" s="289"/>
      <c r="G2" s="290" t="s">
        <v>433</v>
      </c>
    </row>
    <row r="3" spans="1:8" ht="35.1" customHeight="1">
      <c r="A3" s="1100"/>
      <c r="B3" s="1102" t="s">
        <v>434</v>
      </c>
      <c r="C3" s="1106" t="s">
        <v>431</v>
      </c>
      <c r="D3" s="1102" t="s">
        <v>435</v>
      </c>
      <c r="E3" s="1102" t="s">
        <v>436</v>
      </c>
      <c r="F3" s="1102" t="s">
        <v>437</v>
      </c>
      <c r="G3" s="1102" t="s">
        <v>88</v>
      </c>
    </row>
    <row r="4" spans="1:8" ht="42" customHeight="1">
      <c r="A4" s="1101"/>
      <c r="B4" s="1103"/>
      <c r="C4" s="1103"/>
      <c r="D4" s="1103"/>
      <c r="E4" s="1103"/>
      <c r="F4" s="1103"/>
      <c r="G4" s="1107"/>
    </row>
    <row r="5" spans="1:8" ht="83.1" customHeight="1">
      <c r="A5" s="1101"/>
      <c r="B5" s="1104"/>
      <c r="C5" s="1104"/>
      <c r="D5" s="1104"/>
      <c r="E5" s="1104"/>
      <c r="F5" s="1104"/>
      <c r="G5" s="1108"/>
    </row>
    <row r="6" spans="1:8" ht="24.95" customHeight="1">
      <c r="A6" s="23" t="s">
        <v>218</v>
      </c>
      <c r="B6" s="291">
        <v>6</v>
      </c>
      <c r="C6" s="291" t="s">
        <v>227</v>
      </c>
      <c r="D6" s="291">
        <v>4</v>
      </c>
      <c r="E6" s="291">
        <v>2</v>
      </c>
      <c r="F6" s="291" t="s">
        <v>227</v>
      </c>
      <c r="G6" s="291" t="s">
        <v>227</v>
      </c>
    </row>
    <row r="7" spans="1:8" ht="24.95" customHeight="1">
      <c r="A7" s="23" t="s">
        <v>219</v>
      </c>
      <c r="B7" s="291">
        <v>5</v>
      </c>
      <c r="C7" s="291">
        <v>1</v>
      </c>
      <c r="D7" s="291">
        <v>1</v>
      </c>
      <c r="E7" s="291">
        <v>3</v>
      </c>
      <c r="F7" s="291" t="s">
        <v>227</v>
      </c>
      <c r="G7" s="291" t="s">
        <v>227</v>
      </c>
    </row>
    <row r="8" spans="1:8" ht="24.95" customHeight="1">
      <c r="A8" s="23" t="s">
        <v>220</v>
      </c>
      <c r="B8" s="291">
        <v>6</v>
      </c>
      <c r="C8" s="291">
        <v>1</v>
      </c>
      <c r="D8" s="291">
        <v>4</v>
      </c>
      <c r="E8" s="291">
        <v>1</v>
      </c>
      <c r="F8" s="291" t="s">
        <v>227</v>
      </c>
      <c r="G8" s="291" t="s">
        <v>227</v>
      </c>
    </row>
    <row r="9" spans="1:8" ht="24.95" customHeight="1">
      <c r="A9" s="23" t="s">
        <v>221</v>
      </c>
      <c r="B9" s="291">
        <v>1</v>
      </c>
      <c r="C9" s="291" t="s">
        <v>227</v>
      </c>
      <c r="D9" s="291">
        <v>1</v>
      </c>
      <c r="E9" s="291" t="s">
        <v>227</v>
      </c>
      <c r="F9" s="291" t="s">
        <v>227</v>
      </c>
      <c r="G9" s="291" t="s">
        <v>227</v>
      </c>
    </row>
    <row r="10" spans="1:8" ht="24.95" customHeight="1">
      <c r="A10" s="23" t="s">
        <v>117</v>
      </c>
      <c r="B10" s="291" t="s">
        <v>227</v>
      </c>
      <c r="C10" s="291" t="s">
        <v>227</v>
      </c>
      <c r="D10" s="291" t="s">
        <v>227</v>
      </c>
      <c r="E10" s="291" t="s">
        <v>227</v>
      </c>
      <c r="F10" s="291" t="s">
        <v>227</v>
      </c>
      <c r="G10" s="291" t="s">
        <v>227</v>
      </c>
    </row>
    <row r="11" spans="1:8" ht="24.95" customHeight="1">
      <c r="A11" s="23" t="s">
        <v>38</v>
      </c>
      <c r="B11" s="291">
        <v>1</v>
      </c>
      <c r="C11" s="291" t="s">
        <v>227</v>
      </c>
      <c r="D11" s="291">
        <v>1</v>
      </c>
      <c r="E11" s="291" t="s">
        <v>227</v>
      </c>
      <c r="F11" s="291" t="s">
        <v>227</v>
      </c>
      <c r="G11" s="291" t="s">
        <v>227</v>
      </c>
    </row>
    <row r="12" spans="1:8" ht="24.95" customHeight="1">
      <c r="A12" s="23" t="s">
        <v>39</v>
      </c>
      <c r="B12" s="291" t="s">
        <v>227</v>
      </c>
      <c r="C12" s="291" t="s">
        <v>227</v>
      </c>
      <c r="D12" s="291" t="s">
        <v>227</v>
      </c>
      <c r="E12" s="291" t="s">
        <v>227</v>
      </c>
      <c r="F12" s="291" t="s">
        <v>227</v>
      </c>
      <c r="G12" s="291" t="s">
        <v>227</v>
      </c>
    </row>
    <row r="13" spans="1:8" ht="24.95" customHeight="1">
      <c r="A13" s="23" t="s">
        <v>40</v>
      </c>
      <c r="B13" s="291">
        <v>1</v>
      </c>
      <c r="C13" s="291" t="s">
        <v>227</v>
      </c>
      <c r="D13" s="291">
        <v>1</v>
      </c>
      <c r="E13" s="291" t="s">
        <v>227</v>
      </c>
      <c r="F13" s="291" t="s">
        <v>227</v>
      </c>
      <c r="G13" s="291" t="s">
        <v>227</v>
      </c>
    </row>
    <row r="14" spans="1:8" ht="24.95" customHeight="1">
      <c r="A14" s="23" t="s">
        <v>310</v>
      </c>
      <c r="B14" s="291">
        <v>0</v>
      </c>
      <c r="C14" s="291">
        <v>0</v>
      </c>
      <c r="D14" s="291">
        <v>0</v>
      </c>
      <c r="E14" s="291">
        <v>0</v>
      </c>
      <c r="F14" s="291">
        <v>0</v>
      </c>
      <c r="G14" s="291">
        <v>0</v>
      </c>
    </row>
    <row r="15" spans="1:8" ht="24.95" customHeight="1">
      <c r="A15" s="23" t="s">
        <v>17</v>
      </c>
      <c r="B15" s="292" t="s">
        <v>227</v>
      </c>
      <c r="C15" s="292" t="s">
        <v>227</v>
      </c>
      <c r="D15" s="292" t="s">
        <v>227</v>
      </c>
      <c r="E15" s="292" t="s">
        <v>227</v>
      </c>
      <c r="F15" s="292" t="s">
        <v>227</v>
      </c>
      <c r="G15" s="292" t="s">
        <v>227</v>
      </c>
    </row>
    <row r="16" spans="1:8">
      <c r="A16" s="1105" t="s">
        <v>11</v>
      </c>
      <c r="B16" s="1105"/>
      <c r="C16" s="1105"/>
      <c r="D16" s="1105"/>
      <c r="E16" s="1105"/>
      <c r="F16" s="1105"/>
      <c r="G16" s="1105"/>
    </row>
  </sheetData>
  <mergeCells count="9">
    <mergeCell ref="A1:G1"/>
    <mergeCell ref="A3:A5"/>
    <mergeCell ref="B3:B5"/>
    <mergeCell ref="A16:G16"/>
    <mergeCell ref="C3:C5"/>
    <mergeCell ref="D3:D5"/>
    <mergeCell ref="E3:E5"/>
    <mergeCell ref="F3:F5"/>
    <mergeCell ref="G3:G5"/>
  </mergeCells>
  <phoneticPr fontId="2" type="noConversion"/>
  <hyperlinks>
    <hyperlink ref="H1" location="本篇表次!A1" display="回本篇表次"/>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23"/>
  <sheetViews>
    <sheetView showGridLines="0" workbookViewId="0">
      <selection activeCell="G1" sqref="G1"/>
    </sheetView>
  </sheetViews>
  <sheetFormatPr defaultColWidth="20.625" defaultRowHeight="16.5"/>
  <cols>
    <col min="1" max="1" width="9.125" style="36" customWidth="1"/>
    <col min="2" max="2" width="5" style="582" bestFit="1" customWidth="1"/>
    <col min="3" max="6" width="20.625" style="162"/>
    <col min="7" max="7" width="12.625" bestFit="1" customWidth="1"/>
  </cols>
  <sheetData>
    <row r="1" spans="1:7" ht="30" customHeight="1">
      <c r="A1" s="872" t="s">
        <v>944</v>
      </c>
      <c r="B1" s="872"/>
      <c r="C1" s="872"/>
      <c r="D1" s="872"/>
      <c r="E1" s="872"/>
      <c r="F1" s="872"/>
      <c r="G1" s="853" t="s">
        <v>914</v>
      </c>
    </row>
    <row r="2" spans="1:7" ht="24.95" customHeight="1">
      <c r="A2" s="1002"/>
      <c r="B2" s="1002"/>
      <c r="C2" s="605" t="s">
        <v>2</v>
      </c>
      <c r="D2" s="605" t="s">
        <v>438</v>
      </c>
      <c r="E2" s="605" t="s">
        <v>439</v>
      </c>
      <c r="F2" s="605" t="s">
        <v>428</v>
      </c>
    </row>
    <row r="3" spans="1:7" ht="19.5" customHeight="1">
      <c r="A3" s="1065" t="s">
        <v>822</v>
      </c>
      <c r="B3" s="293" t="s">
        <v>114</v>
      </c>
      <c r="C3" s="7">
        <f t="shared" ref="C3:C18" si="0">SUM(D3:F3)</f>
        <v>118383</v>
      </c>
      <c r="D3" s="7">
        <v>41</v>
      </c>
      <c r="E3" s="7">
        <v>94455</v>
      </c>
      <c r="F3" s="7">
        <v>23887</v>
      </c>
    </row>
    <row r="4" spans="1:7" ht="19.5" customHeight="1">
      <c r="A4" s="1065"/>
      <c r="B4" s="294" t="s">
        <v>1</v>
      </c>
      <c r="C4" s="8">
        <f t="shared" si="0"/>
        <v>100</v>
      </c>
      <c r="D4" s="8">
        <f>IFERROR(D3/$C3*100,"-")</f>
        <v>3.4633351072366814E-2</v>
      </c>
      <c r="E4" s="8">
        <f t="shared" ref="E4:F4" si="1">IFERROR(E3/$C3*100,"-")</f>
        <v>79.787638427814798</v>
      </c>
      <c r="F4" s="8">
        <f t="shared" si="1"/>
        <v>20.177728221112829</v>
      </c>
    </row>
    <row r="5" spans="1:7" ht="19.5" customHeight="1">
      <c r="A5" s="1065" t="s">
        <v>348</v>
      </c>
      <c r="B5" s="293" t="s">
        <v>114</v>
      </c>
      <c r="C5" s="7">
        <f t="shared" si="0"/>
        <v>145108</v>
      </c>
      <c r="D5" s="7">
        <v>23</v>
      </c>
      <c r="E5" s="7">
        <v>128182</v>
      </c>
      <c r="F5" s="7">
        <v>16903</v>
      </c>
    </row>
    <row r="6" spans="1:7" ht="19.5" customHeight="1">
      <c r="A6" s="1065"/>
      <c r="B6" s="294" t="s">
        <v>1</v>
      </c>
      <c r="C6" s="8">
        <f t="shared" si="0"/>
        <v>100</v>
      </c>
      <c r="D6" s="8">
        <f>IFERROR(D5/$C5*100,"-")</f>
        <v>1.5850263252198363E-2</v>
      </c>
      <c r="E6" s="8">
        <f t="shared" ref="E6:F6" si="2">IFERROR(E5/$C5*100,"-")</f>
        <v>88.335584530143066</v>
      </c>
      <c r="F6" s="8">
        <f t="shared" si="2"/>
        <v>11.648565206604736</v>
      </c>
    </row>
    <row r="7" spans="1:7" ht="19.5" customHeight="1">
      <c r="A7" s="1065" t="s">
        <v>349</v>
      </c>
      <c r="B7" s="293" t="s">
        <v>114</v>
      </c>
      <c r="C7" s="7">
        <f t="shared" si="0"/>
        <v>142301</v>
      </c>
      <c r="D7" s="7">
        <v>24</v>
      </c>
      <c r="E7" s="7">
        <v>125668</v>
      </c>
      <c r="F7" s="7">
        <v>16609</v>
      </c>
    </row>
    <row r="8" spans="1:7" ht="19.5" customHeight="1">
      <c r="A8" s="1065"/>
      <c r="B8" s="294" t="s">
        <v>1</v>
      </c>
      <c r="C8" s="8">
        <f t="shared" si="0"/>
        <v>100</v>
      </c>
      <c r="D8" s="8">
        <f>IFERROR(D7/$C7*100,"-")</f>
        <v>1.6865658006619769E-2</v>
      </c>
      <c r="E8" s="8">
        <f t="shared" ref="E8:F8" si="3">IFERROR(E7/$C7*100,"-")</f>
        <v>88.311396265662225</v>
      </c>
      <c r="F8" s="8">
        <f t="shared" si="3"/>
        <v>11.671738076331158</v>
      </c>
    </row>
    <row r="9" spans="1:7" ht="19.5" customHeight="1">
      <c r="A9" s="1065" t="s">
        <v>350</v>
      </c>
      <c r="B9" s="293" t="s">
        <v>114</v>
      </c>
      <c r="C9" s="7">
        <f t="shared" si="0"/>
        <v>142476</v>
      </c>
      <c r="D9" s="7">
        <v>13</v>
      </c>
      <c r="E9" s="7">
        <v>125387</v>
      </c>
      <c r="F9" s="7">
        <v>17076</v>
      </c>
    </row>
    <row r="10" spans="1:7" ht="19.5" customHeight="1">
      <c r="A10" s="1065"/>
      <c r="B10" s="294" t="s">
        <v>1</v>
      </c>
      <c r="C10" s="8">
        <f t="shared" si="0"/>
        <v>100</v>
      </c>
      <c r="D10" s="8">
        <f>IFERROR(D9/$C9*100,"-")</f>
        <v>9.1243437491226598E-3</v>
      </c>
      <c r="E10" s="8">
        <f t="shared" ref="E10:F10" si="4">IFERROR(E9/$C9*100,"-")</f>
        <v>88.005699205480227</v>
      </c>
      <c r="F10" s="8">
        <f t="shared" si="4"/>
        <v>11.985176450770656</v>
      </c>
    </row>
    <row r="11" spans="1:7" ht="19.5" customHeight="1">
      <c r="A11" s="1065" t="s">
        <v>351</v>
      </c>
      <c r="B11" s="293" t="s">
        <v>114</v>
      </c>
      <c r="C11" s="7">
        <f t="shared" si="0"/>
        <v>149509</v>
      </c>
      <c r="D11" s="7">
        <v>12</v>
      </c>
      <c r="E11" s="7">
        <v>129603</v>
      </c>
      <c r="F11" s="7">
        <v>19894</v>
      </c>
    </row>
    <row r="12" spans="1:7" ht="19.5" customHeight="1">
      <c r="A12" s="1065"/>
      <c r="B12" s="294" t="s">
        <v>1</v>
      </c>
      <c r="C12" s="8">
        <f t="shared" si="0"/>
        <v>100</v>
      </c>
      <c r="D12" s="8">
        <f>IFERROR(D11/$C11*100,"-")</f>
        <v>8.0262726658595802E-3</v>
      </c>
      <c r="E12" s="8">
        <f t="shared" ref="E12:F12" si="5">IFERROR(E11/$C11*100,"-")</f>
        <v>86.685751359449938</v>
      </c>
      <c r="F12" s="8">
        <f t="shared" si="5"/>
        <v>13.306222367884207</v>
      </c>
    </row>
    <row r="13" spans="1:7" ht="19.5" customHeight="1">
      <c r="A13" s="1065" t="s">
        <v>311</v>
      </c>
      <c r="B13" s="293" t="s">
        <v>114</v>
      </c>
      <c r="C13" s="7">
        <f t="shared" si="0"/>
        <v>148943</v>
      </c>
      <c r="D13" s="7">
        <v>13</v>
      </c>
      <c r="E13" s="7">
        <v>127349</v>
      </c>
      <c r="F13" s="7">
        <v>21581</v>
      </c>
    </row>
    <row r="14" spans="1:7" ht="19.5" customHeight="1">
      <c r="A14" s="1065"/>
      <c r="B14" s="294" t="s">
        <v>1</v>
      </c>
      <c r="C14" s="8">
        <f t="shared" si="0"/>
        <v>100</v>
      </c>
      <c r="D14" s="8">
        <f>IFERROR(D13/$C13*100,"-")</f>
        <v>8.7281711795787649E-3</v>
      </c>
      <c r="E14" s="8">
        <f t="shared" ref="E14:F14" si="6">IFERROR(E13/$C13*100,"-")</f>
        <v>85.501836272936629</v>
      </c>
      <c r="F14" s="8">
        <f t="shared" si="6"/>
        <v>14.489435555883794</v>
      </c>
    </row>
    <row r="15" spans="1:7" ht="19.5" customHeight="1">
      <c r="A15" s="1065" t="s">
        <v>312</v>
      </c>
      <c r="B15" s="293" t="s">
        <v>114</v>
      </c>
      <c r="C15" s="7">
        <f t="shared" si="0"/>
        <v>140518</v>
      </c>
      <c r="D15" s="7">
        <v>16</v>
      </c>
      <c r="E15" s="7">
        <v>118533</v>
      </c>
      <c r="F15" s="7">
        <v>21969</v>
      </c>
    </row>
    <row r="16" spans="1:7" ht="19.5" customHeight="1">
      <c r="A16" s="1065"/>
      <c r="B16" s="294" t="s">
        <v>1</v>
      </c>
      <c r="C16" s="8">
        <f t="shared" si="0"/>
        <v>100</v>
      </c>
      <c r="D16" s="8">
        <f>IFERROR(D15/$C15*100,"-")</f>
        <v>1.1386441594671145E-2</v>
      </c>
      <c r="E16" s="8">
        <f t="shared" ref="E16:F16" si="7">IFERROR(E15/$C15*100,"-")</f>
        <v>84.354317596322176</v>
      </c>
      <c r="F16" s="8">
        <f t="shared" si="7"/>
        <v>15.634295962083151</v>
      </c>
    </row>
    <row r="17" spans="1:6" ht="19.5" customHeight="1">
      <c r="A17" s="1065" t="s">
        <v>265</v>
      </c>
      <c r="B17" s="293" t="s">
        <v>114</v>
      </c>
      <c r="C17" s="7">
        <f t="shared" si="0"/>
        <v>131989</v>
      </c>
      <c r="D17" s="7">
        <v>14</v>
      </c>
      <c r="E17" s="7">
        <v>108983</v>
      </c>
      <c r="F17" s="7">
        <v>22992</v>
      </c>
    </row>
    <row r="18" spans="1:6" ht="19.5" customHeight="1">
      <c r="A18" s="1065"/>
      <c r="B18" s="294" t="s">
        <v>1</v>
      </c>
      <c r="C18" s="8">
        <f t="shared" si="0"/>
        <v>100</v>
      </c>
      <c r="D18" s="8">
        <f>IFERROR(D17/$C17*100,"-")</f>
        <v>1.0606944518103782E-2</v>
      </c>
      <c r="E18" s="8">
        <f t="shared" ref="E18:F18" si="8">IFERROR(E17/$C17*100,"-")</f>
        <v>82.569759601178887</v>
      </c>
      <c r="F18" s="8">
        <f t="shared" si="8"/>
        <v>17.41963345430301</v>
      </c>
    </row>
    <row r="19" spans="1:6" ht="19.5" customHeight="1">
      <c r="A19" s="1065" t="s">
        <v>266</v>
      </c>
      <c r="B19" s="293" t="s">
        <v>114</v>
      </c>
      <c r="C19" s="7">
        <f>SUM(D19:F19)</f>
        <v>98914</v>
      </c>
      <c r="D19" s="7">
        <v>12</v>
      </c>
      <c r="E19" s="7">
        <v>78496</v>
      </c>
      <c r="F19" s="7">
        <v>20406</v>
      </c>
    </row>
    <row r="20" spans="1:6" ht="19.5" customHeight="1">
      <c r="A20" s="1065"/>
      <c r="B20" s="294" t="s">
        <v>1</v>
      </c>
      <c r="C20" s="8">
        <f>SUM(D20:F20)</f>
        <v>100</v>
      </c>
      <c r="D20" s="8">
        <f>IFERROR(D19/$C19*100,"-")</f>
        <v>1.2131750813838285E-2</v>
      </c>
      <c r="E20" s="8">
        <f t="shared" ref="E20:F20" si="9">IFERROR(E19/$C19*100,"-")</f>
        <v>79.357825990254156</v>
      </c>
      <c r="F20" s="8">
        <f t="shared" si="9"/>
        <v>20.630042258932001</v>
      </c>
    </row>
    <row r="21" spans="1:6" ht="19.5" customHeight="1">
      <c r="A21" s="1065" t="s">
        <v>17</v>
      </c>
      <c r="B21" s="293" t="s">
        <v>114</v>
      </c>
      <c r="C21" s="7">
        <f>SUM(D21:F21)</f>
        <v>107104</v>
      </c>
      <c r="D21" s="7">
        <v>5</v>
      </c>
      <c r="E21" s="7">
        <v>83738</v>
      </c>
      <c r="F21" s="7">
        <v>23361</v>
      </c>
    </row>
    <row r="22" spans="1:6" ht="19.5" customHeight="1">
      <c r="A22" s="1066"/>
      <c r="B22" s="295" t="s">
        <v>1</v>
      </c>
      <c r="C22" s="14">
        <f>SUM(D22:F22)</f>
        <v>100</v>
      </c>
      <c r="D22" s="14">
        <f>IFERROR(D21/$C21*100,"-")</f>
        <v>4.6683597251269797E-3</v>
      </c>
      <c r="E22" s="14">
        <f t="shared" ref="E22:F22" si="10">IFERROR(E21/$C21*100,"-")</f>
        <v>78.183821332536596</v>
      </c>
      <c r="F22" s="14">
        <f t="shared" si="10"/>
        <v>21.811510307738274</v>
      </c>
    </row>
    <row r="23" spans="1:6" ht="15" customHeight="1">
      <c r="A23" s="961" t="s">
        <v>275</v>
      </c>
      <c r="B23" s="961"/>
      <c r="C23" s="961"/>
    </row>
  </sheetData>
  <mergeCells count="13">
    <mergeCell ref="A23:C23"/>
    <mergeCell ref="A11:A12"/>
    <mergeCell ref="A13:A14"/>
    <mergeCell ref="A15:A16"/>
    <mergeCell ref="A17:A18"/>
    <mergeCell ref="A19:A20"/>
    <mergeCell ref="A21:A22"/>
    <mergeCell ref="A9:A10"/>
    <mergeCell ref="A1:F1"/>
    <mergeCell ref="A2:B2"/>
    <mergeCell ref="A3:A4"/>
    <mergeCell ref="A5:A6"/>
    <mergeCell ref="A7:A8"/>
  </mergeCells>
  <phoneticPr fontId="2" type="noConversion"/>
  <hyperlinks>
    <hyperlink ref="G1" location="本篇表次!A1" display="回本篇表次"/>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Q25"/>
  <sheetViews>
    <sheetView showGridLines="0" workbookViewId="0">
      <selection activeCell="Q1" sqref="Q1"/>
    </sheetView>
  </sheetViews>
  <sheetFormatPr defaultColWidth="9.5" defaultRowHeight="16.5"/>
  <cols>
    <col min="1" max="1" width="23.625" customWidth="1"/>
    <col min="17" max="17" width="12.625" bestFit="1" customWidth="1"/>
  </cols>
  <sheetData>
    <row r="1" spans="1:17" ht="20.25">
      <c r="A1" s="872" t="s">
        <v>36</v>
      </c>
      <c r="B1" s="872"/>
      <c r="C1" s="872"/>
      <c r="D1" s="872"/>
      <c r="E1" s="872"/>
      <c r="F1" s="872"/>
      <c r="G1" s="872"/>
      <c r="H1" s="872"/>
      <c r="I1" s="872"/>
      <c r="J1" s="872"/>
      <c r="K1" s="872"/>
      <c r="L1" s="872"/>
      <c r="M1" s="872"/>
      <c r="N1" s="872"/>
      <c r="O1" s="872"/>
      <c r="P1" s="872"/>
      <c r="Q1" s="853" t="s">
        <v>914</v>
      </c>
    </row>
    <row r="2" spans="1:17" ht="14.1" customHeight="1">
      <c r="A2" s="34"/>
      <c r="B2" s="34"/>
      <c r="C2" s="34"/>
      <c r="D2" s="34"/>
      <c r="E2" s="34"/>
      <c r="F2" s="34"/>
      <c r="G2" s="34"/>
      <c r="H2" s="34"/>
      <c r="I2" s="881"/>
      <c r="J2" s="881"/>
      <c r="K2" s="34"/>
      <c r="L2" s="881"/>
      <c r="M2" s="881"/>
      <c r="N2" s="34"/>
      <c r="O2" s="881" t="s">
        <v>37</v>
      </c>
      <c r="P2" s="881"/>
    </row>
    <row r="3" spans="1:17" ht="21" customHeight="1">
      <c r="A3" s="882"/>
      <c r="B3" s="873" t="s">
        <v>65</v>
      </c>
      <c r="C3" s="873"/>
      <c r="D3" s="873"/>
      <c r="E3" s="873" t="s">
        <v>14</v>
      </c>
      <c r="F3" s="873"/>
      <c r="G3" s="873"/>
      <c r="H3" s="873" t="s">
        <v>15</v>
      </c>
      <c r="I3" s="873"/>
      <c r="J3" s="873"/>
      <c r="K3" s="873" t="s">
        <v>16</v>
      </c>
      <c r="L3" s="873"/>
      <c r="M3" s="873"/>
      <c r="N3" s="873" t="s">
        <v>17</v>
      </c>
      <c r="O3" s="873"/>
      <c r="P3" s="873"/>
    </row>
    <row r="4" spans="1:17" ht="21" customHeight="1">
      <c r="A4" s="883"/>
      <c r="B4" s="20" t="s">
        <v>42</v>
      </c>
      <c r="C4" s="37" t="s">
        <v>43</v>
      </c>
      <c r="D4" s="22" t="s">
        <v>24</v>
      </c>
      <c r="E4" s="20" t="s">
        <v>42</v>
      </c>
      <c r="F4" s="37" t="s">
        <v>43</v>
      </c>
      <c r="G4" s="22" t="s">
        <v>24</v>
      </c>
      <c r="H4" s="20" t="s">
        <v>42</v>
      </c>
      <c r="I4" s="37" t="s">
        <v>43</v>
      </c>
      <c r="J4" s="22" t="s">
        <v>24</v>
      </c>
      <c r="K4" s="20" t="s">
        <v>42</v>
      </c>
      <c r="L4" s="37" t="s">
        <v>43</v>
      </c>
      <c r="M4" s="22" t="s">
        <v>24</v>
      </c>
      <c r="N4" s="20" t="s">
        <v>42</v>
      </c>
      <c r="O4" s="37" t="s">
        <v>43</v>
      </c>
      <c r="P4" s="22" t="s">
        <v>24</v>
      </c>
    </row>
    <row r="5" spans="1:17" ht="21" customHeight="1">
      <c r="A5" s="6" t="s">
        <v>44</v>
      </c>
      <c r="B5" s="7">
        <f>SUM(B6:B24)</f>
        <v>486772</v>
      </c>
      <c r="C5" s="7">
        <f>SUM(C6:C24)</f>
        <v>639</v>
      </c>
      <c r="D5" s="38">
        <f t="shared" ref="D5:D23" si="0">IFERROR(C5/$B5*100,"-")</f>
        <v>0.13127295735991387</v>
      </c>
      <c r="E5" s="7">
        <f>SUM(E6:E24)</f>
        <v>470896</v>
      </c>
      <c r="F5" s="7">
        <f>SUM(F6:F24)</f>
        <v>738</v>
      </c>
      <c r="G5" s="38">
        <f t="shared" ref="G5:G24" si="1">IFERROR(F5/E5*100,"-")</f>
        <v>0.15672250348272229</v>
      </c>
      <c r="H5" s="7">
        <f>SUM(H6:H24)</f>
        <v>499607</v>
      </c>
      <c r="I5" s="7">
        <f>SUM(I6:I24)</f>
        <v>593</v>
      </c>
      <c r="J5" s="38">
        <f t="shared" ref="J5:J24" si="2">IFERROR(I5/H5*100,"-")</f>
        <v>0.11869329292824159</v>
      </c>
      <c r="K5" s="7">
        <f>SUM(K6:K24)</f>
        <v>533569</v>
      </c>
      <c r="L5" s="7">
        <f>SUM(L6:L24)</f>
        <v>641</v>
      </c>
      <c r="M5" s="38">
        <f t="shared" ref="M5:M24" si="3">IFERROR(L5/$K5*100,"-")</f>
        <v>0.12013441560510449</v>
      </c>
      <c r="N5" s="7">
        <f>SUM(N6:N24)</f>
        <v>639301</v>
      </c>
      <c r="O5" s="7">
        <f>SUM(O6:O24)</f>
        <v>756</v>
      </c>
      <c r="P5" s="38">
        <f t="shared" ref="P5:P24" si="4">IFERROR(O5/$N5*100,"-")</f>
        <v>0.11825415571069028</v>
      </c>
    </row>
    <row r="6" spans="1:17" ht="21" customHeight="1">
      <c r="A6" s="6" t="s">
        <v>45</v>
      </c>
      <c r="B6" s="7">
        <v>71519</v>
      </c>
      <c r="C6" s="7">
        <v>166</v>
      </c>
      <c r="D6" s="39">
        <f t="shared" si="0"/>
        <v>0.23210615360953032</v>
      </c>
      <c r="E6" s="7">
        <v>71071</v>
      </c>
      <c r="F6" s="7">
        <v>177</v>
      </c>
      <c r="G6" s="39">
        <f t="shared" si="1"/>
        <v>0.24904672791996735</v>
      </c>
      <c r="H6" s="7">
        <v>87959</v>
      </c>
      <c r="I6" s="7">
        <v>160</v>
      </c>
      <c r="J6" s="39">
        <f t="shared" si="2"/>
        <v>0.18190293204788593</v>
      </c>
      <c r="K6" s="40">
        <v>124899</v>
      </c>
      <c r="L6" s="40">
        <v>218</v>
      </c>
      <c r="M6" s="39">
        <f t="shared" si="3"/>
        <v>0.17454102915155445</v>
      </c>
      <c r="N6" s="40">
        <v>192129</v>
      </c>
      <c r="O6" s="40">
        <v>304</v>
      </c>
      <c r="P6" s="39">
        <f t="shared" si="4"/>
        <v>0.15822702455121299</v>
      </c>
    </row>
    <row r="7" spans="1:17" ht="21" customHeight="1">
      <c r="A7" s="6" t="s">
        <v>46</v>
      </c>
      <c r="B7" s="7">
        <v>5621</v>
      </c>
      <c r="C7" s="7">
        <v>10</v>
      </c>
      <c r="D7" s="39">
        <f t="shared" si="0"/>
        <v>0.17790428749332859</v>
      </c>
      <c r="E7" s="7">
        <v>5700</v>
      </c>
      <c r="F7" s="7">
        <v>14</v>
      </c>
      <c r="G7" s="39">
        <f t="shared" si="1"/>
        <v>0.24561403508771931</v>
      </c>
      <c r="H7" s="7">
        <v>5704</v>
      </c>
      <c r="I7" s="7">
        <v>11</v>
      </c>
      <c r="J7" s="39">
        <f t="shared" si="2"/>
        <v>0.19284712482468441</v>
      </c>
      <c r="K7" s="40">
        <v>5568</v>
      </c>
      <c r="L7" s="40">
        <v>69</v>
      </c>
      <c r="M7" s="39">
        <f t="shared" si="3"/>
        <v>1.2392241379310345</v>
      </c>
      <c r="N7" s="40">
        <v>5741</v>
      </c>
      <c r="O7" s="40">
        <v>57</v>
      </c>
      <c r="P7" s="39">
        <f t="shared" si="4"/>
        <v>0.99285838704058527</v>
      </c>
    </row>
    <row r="8" spans="1:17" ht="21" customHeight="1">
      <c r="A8" s="6" t="s">
        <v>47</v>
      </c>
      <c r="B8" s="7">
        <v>92943</v>
      </c>
      <c r="C8" s="7">
        <v>116</v>
      </c>
      <c r="D8" s="39">
        <f t="shared" si="0"/>
        <v>0.12480767782404269</v>
      </c>
      <c r="E8" s="7">
        <v>78692</v>
      </c>
      <c r="F8" s="7">
        <v>117</v>
      </c>
      <c r="G8" s="39">
        <f t="shared" si="1"/>
        <v>0.14868093325878107</v>
      </c>
      <c r="H8" s="7">
        <v>78415</v>
      </c>
      <c r="I8" s="7">
        <v>84</v>
      </c>
      <c r="J8" s="39">
        <f t="shared" si="2"/>
        <v>0.10712236179302428</v>
      </c>
      <c r="K8" s="40">
        <v>86905</v>
      </c>
      <c r="L8" s="40">
        <v>61</v>
      </c>
      <c r="M8" s="39">
        <f t="shared" si="3"/>
        <v>7.0191588516195849E-2</v>
      </c>
      <c r="N8" s="40">
        <v>90695</v>
      </c>
      <c r="O8" s="40">
        <v>48</v>
      </c>
      <c r="P8" s="39">
        <f t="shared" si="4"/>
        <v>5.2924637521362811E-2</v>
      </c>
    </row>
    <row r="9" spans="1:17" ht="21" customHeight="1">
      <c r="A9" s="41" t="s">
        <v>50</v>
      </c>
      <c r="B9" s="7">
        <v>44451</v>
      </c>
      <c r="C9" s="7">
        <v>53</v>
      </c>
      <c r="D9" s="39">
        <f t="shared" si="0"/>
        <v>0.11923241321905019</v>
      </c>
      <c r="E9" s="7">
        <v>45840</v>
      </c>
      <c r="F9" s="7">
        <v>38</v>
      </c>
      <c r="G9" s="39">
        <f t="shared" si="1"/>
        <v>8.2897033158813263E-2</v>
      </c>
      <c r="H9" s="7">
        <v>47830</v>
      </c>
      <c r="I9" s="7">
        <v>32</v>
      </c>
      <c r="J9" s="39">
        <f t="shared" si="2"/>
        <v>6.6903616976792799E-2</v>
      </c>
      <c r="K9" s="40">
        <v>48442</v>
      </c>
      <c r="L9" s="40">
        <v>26</v>
      </c>
      <c r="M9" s="39">
        <f t="shared" si="3"/>
        <v>5.3672433012674957E-2</v>
      </c>
      <c r="N9" s="40">
        <v>55142</v>
      </c>
      <c r="O9" s="40">
        <v>38</v>
      </c>
      <c r="P9" s="39">
        <f t="shared" si="4"/>
        <v>6.891298828479199E-2</v>
      </c>
    </row>
    <row r="10" spans="1:17" ht="21" customHeight="1">
      <c r="A10" s="6" t="s">
        <v>48</v>
      </c>
      <c r="B10" s="7">
        <v>59361</v>
      </c>
      <c r="C10" s="7">
        <v>35</v>
      </c>
      <c r="D10" s="39">
        <f t="shared" si="0"/>
        <v>5.8961270868078362E-2</v>
      </c>
      <c r="E10" s="7">
        <v>63713</v>
      </c>
      <c r="F10" s="7">
        <v>42</v>
      </c>
      <c r="G10" s="39">
        <f t="shared" si="1"/>
        <v>6.5920612747790874E-2</v>
      </c>
      <c r="H10" s="7">
        <v>66797</v>
      </c>
      <c r="I10" s="7">
        <v>35</v>
      </c>
      <c r="J10" s="39">
        <f t="shared" si="2"/>
        <v>5.2397562764794826E-2</v>
      </c>
      <c r="K10" s="40">
        <v>70580</v>
      </c>
      <c r="L10" s="40">
        <v>44</v>
      </c>
      <c r="M10" s="39">
        <f t="shared" si="3"/>
        <v>6.234060640408047E-2</v>
      </c>
      <c r="N10" s="40">
        <v>70682</v>
      </c>
      <c r="O10" s="40">
        <v>31</v>
      </c>
      <c r="P10" s="39">
        <f t="shared" si="4"/>
        <v>4.3858408081265385E-2</v>
      </c>
    </row>
    <row r="11" spans="1:17" ht="21" customHeight="1">
      <c r="A11" s="41" t="s">
        <v>51</v>
      </c>
      <c r="B11" s="7">
        <v>8671</v>
      </c>
      <c r="C11" s="7">
        <v>37</v>
      </c>
      <c r="D11" s="39">
        <f t="shared" si="0"/>
        <v>0.42670972206204588</v>
      </c>
      <c r="E11" s="7">
        <v>8270</v>
      </c>
      <c r="F11" s="7">
        <v>51</v>
      </c>
      <c r="G11" s="39">
        <f t="shared" si="1"/>
        <v>0.6166868198307135</v>
      </c>
      <c r="H11" s="7">
        <v>8264</v>
      </c>
      <c r="I11" s="7">
        <v>32</v>
      </c>
      <c r="J11" s="39">
        <f t="shared" si="2"/>
        <v>0.38722168441432719</v>
      </c>
      <c r="K11" s="40">
        <v>8608</v>
      </c>
      <c r="L11" s="40">
        <v>19</v>
      </c>
      <c r="M11" s="39">
        <f t="shared" si="3"/>
        <v>0.22072490706319703</v>
      </c>
      <c r="N11" s="40">
        <v>9799</v>
      </c>
      <c r="O11" s="40">
        <v>29</v>
      </c>
      <c r="P11" s="39">
        <f t="shared" si="4"/>
        <v>0.29594856618022247</v>
      </c>
    </row>
    <row r="12" spans="1:17" ht="21" customHeight="1">
      <c r="A12" s="619" t="s">
        <v>49</v>
      </c>
      <c r="B12" s="7">
        <v>4291</v>
      </c>
      <c r="C12" s="7">
        <v>40</v>
      </c>
      <c r="D12" s="39">
        <f t="shared" si="0"/>
        <v>0.93218364017711497</v>
      </c>
      <c r="E12" s="7">
        <v>4182</v>
      </c>
      <c r="F12" s="7">
        <v>43</v>
      </c>
      <c r="G12" s="39">
        <f t="shared" si="1"/>
        <v>1.0282161645145864</v>
      </c>
      <c r="H12" s="7">
        <v>4167</v>
      </c>
      <c r="I12" s="7">
        <v>34</v>
      </c>
      <c r="J12" s="39">
        <f t="shared" si="2"/>
        <v>0.81593472522198218</v>
      </c>
      <c r="K12" s="40">
        <v>3822</v>
      </c>
      <c r="L12" s="40">
        <v>31</v>
      </c>
      <c r="M12" s="39">
        <f t="shared" si="3"/>
        <v>0.8110936682365254</v>
      </c>
      <c r="N12" s="40">
        <v>4131</v>
      </c>
      <c r="O12" s="40">
        <v>24</v>
      </c>
      <c r="P12" s="39">
        <f t="shared" si="4"/>
        <v>0.58097312999273787</v>
      </c>
    </row>
    <row r="13" spans="1:17" ht="21" customHeight="1">
      <c r="A13" s="41" t="s">
        <v>52</v>
      </c>
      <c r="B13" s="7">
        <v>14623</v>
      </c>
      <c r="C13" s="7">
        <v>23</v>
      </c>
      <c r="D13" s="39">
        <f t="shared" si="0"/>
        <v>0.15728646652533679</v>
      </c>
      <c r="E13" s="7">
        <v>15433</v>
      </c>
      <c r="F13" s="7">
        <v>23</v>
      </c>
      <c r="G13" s="39">
        <f t="shared" si="1"/>
        <v>0.14903129657228018</v>
      </c>
      <c r="H13" s="7">
        <v>16781</v>
      </c>
      <c r="I13" s="7">
        <v>11</v>
      </c>
      <c r="J13" s="39">
        <f t="shared" si="2"/>
        <v>6.5550324772063642E-2</v>
      </c>
      <c r="K13" s="40">
        <v>20925</v>
      </c>
      <c r="L13" s="40">
        <v>15</v>
      </c>
      <c r="M13" s="39">
        <f t="shared" si="3"/>
        <v>7.1684587813620068E-2</v>
      </c>
      <c r="N13" s="40">
        <v>24917</v>
      </c>
      <c r="O13" s="40">
        <v>20</v>
      </c>
      <c r="P13" s="39">
        <f t="shared" si="4"/>
        <v>8.0266484729301285E-2</v>
      </c>
    </row>
    <row r="14" spans="1:17" ht="21" customHeight="1">
      <c r="A14" s="6" t="s">
        <v>60</v>
      </c>
      <c r="B14" s="7">
        <v>607</v>
      </c>
      <c r="C14" s="7">
        <v>6</v>
      </c>
      <c r="D14" s="39">
        <f t="shared" si="0"/>
        <v>0.98846787479406917</v>
      </c>
      <c r="E14" s="7">
        <v>606</v>
      </c>
      <c r="F14" s="7">
        <v>8</v>
      </c>
      <c r="G14" s="39">
        <f t="shared" si="1"/>
        <v>1.3201320132013201</v>
      </c>
      <c r="H14" s="7">
        <v>511</v>
      </c>
      <c r="I14" s="7">
        <v>5</v>
      </c>
      <c r="J14" s="39">
        <f t="shared" si="2"/>
        <v>0.97847358121330719</v>
      </c>
      <c r="K14" s="40">
        <v>368</v>
      </c>
      <c r="L14" s="40">
        <v>3</v>
      </c>
      <c r="M14" s="39">
        <f t="shared" si="3"/>
        <v>0.81521739130434778</v>
      </c>
      <c r="N14" s="40">
        <v>460</v>
      </c>
      <c r="O14" s="40">
        <v>19</v>
      </c>
      <c r="P14" s="39">
        <f t="shared" si="4"/>
        <v>4.1304347826086953</v>
      </c>
    </row>
    <row r="15" spans="1:17" ht="21" customHeight="1">
      <c r="A15" s="41" t="s">
        <v>54</v>
      </c>
      <c r="B15" s="7">
        <v>88641</v>
      </c>
      <c r="C15" s="7">
        <v>10</v>
      </c>
      <c r="D15" s="39">
        <f t="shared" si="0"/>
        <v>1.1281461174851367E-2</v>
      </c>
      <c r="E15" s="7">
        <v>82616</v>
      </c>
      <c r="F15" s="7">
        <v>17</v>
      </c>
      <c r="G15" s="39">
        <f t="shared" si="1"/>
        <v>2.0577127917110489E-2</v>
      </c>
      <c r="H15" s="7">
        <v>77865</v>
      </c>
      <c r="I15" s="7">
        <v>11</v>
      </c>
      <c r="J15" s="39">
        <f t="shared" si="2"/>
        <v>1.4127014704938034E-2</v>
      </c>
      <c r="K15" s="40">
        <v>60500</v>
      </c>
      <c r="L15" s="40">
        <v>14</v>
      </c>
      <c r="M15" s="39">
        <f t="shared" si="3"/>
        <v>2.3140495867768594E-2</v>
      </c>
      <c r="N15" s="40">
        <v>63416</v>
      </c>
      <c r="O15" s="40">
        <v>16</v>
      </c>
      <c r="P15" s="39">
        <f t="shared" si="4"/>
        <v>2.5230225810521003E-2</v>
      </c>
    </row>
    <row r="16" spans="1:17" ht="21" customHeight="1">
      <c r="A16" s="6" t="s">
        <v>53</v>
      </c>
      <c r="B16" s="7">
        <v>15426</v>
      </c>
      <c r="C16" s="7">
        <v>12</v>
      </c>
      <c r="D16" s="39">
        <f t="shared" si="0"/>
        <v>7.7790742901594712E-2</v>
      </c>
      <c r="E16" s="7">
        <v>15549</v>
      </c>
      <c r="F16" s="7">
        <v>18</v>
      </c>
      <c r="G16" s="39">
        <f t="shared" si="1"/>
        <v>0.11576307158016592</v>
      </c>
      <c r="H16" s="7">
        <v>16235</v>
      </c>
      <c r="I16" s="7">
        <v>17</v>
      </c>
      <c r="J16" s="39">
        <f t="shared" si="2"/>
        <v>0.10471204188481677</v>
      </c>
      <c r="K16" s="40">
        <v>16857</v>
      </c>
      <c r="L16" s="40">
        <v>15</v>
      </c>
      <c r="M16" s="39">
        <f t="shared" si="3"/>
        <v>8.8983804947499551E-2</v>
      </c>
      <c r="N16" s="40">
        <v>19846</v>
      </c>
      <c r="O16" s="40">
        <v>13</v>
      </c>
      <c r="P16" s="39">
        <f t="shared" si="4"/>
        <v>6.5504383754912826E-2</v>
      </c>
    </row>
    <row r="17" spans="1:16" ht="21" customHeight="1">
      <c r="A17" s="619" t="s">
        <v>57</v>
      </c>
      <c r="B17" s="7">
        <v>5927</v>
      </c>
      <c r="C17" s="7">
        <v>16</v>
      </c>
      <c r="D17" s="39">
        <f t="shared" si="0"/>
        <v>0.26995107136831448</v>
      </c>
      <c r="E17" s="7">
        <v>5178</v>
      </c>
      <c r="F17" s="7">
        <v>15</v>
      </c>
      <c r="G17" s="39">
        <f t="shared" si="1"/>
        <v>0.28968713789107764</v>
      </c>
      <c r="H17" s="7">
        <v>4783</v>
      </c>
      <c r="I17" s="7">
        <v>17</v>
      </c>
      <c r="J17" s="39">
        <f t="shared" si="2"/>
        <v>0.35542546518921175</v>
      </c>
      <c r="K17" s="40">
        <v>3068</v>
      </c>
      <c r="L17" s="40">
        <v>5</v>
      </c>
      <c r="M17" s="39">
        <f t="shared" si="3"/>
        <v>0.16297262059973924</v>
      </c>
      <c r="N17" s="40">
        <v>4093</v>
      </c>
      <c r="O17" s="40">
        <v>9</v>
      </c>
      <c r="P17" s="39">
        <f t="shared" si="4"/>
        <v>0.21988761299780113</v>
      </c>
    </row>
    <row r="18" spans="1:16" ht="21" customHeight="1">
      <c r="A18" s="41" t="s">
        <v>56</v>
      </c>
      <c r="B18" s="7">
        <v>7740</v>
      </c>
      <c r="C18" s="7">
        <v>5</v>
      </c>
      <c r="D18" s="39">
        <f t="shared" si="0"/>
        <v>6.4599483204134375E-2</v>
      </c>
      <c r="E18" s="7">
        <v>8352</v>
      </c>
      <c r="F18" s="7">
        <v>15</v>
      </c>
      <c r="G18" s="39">
        <f t="shared" si="1"/>
        <v>0.17959770114942528</v>
      </c>
      <c r="H18" s="7">
        <v>9053</v>
      </c>
      <c r="I18" s="7">
        <v>8</v>
      </c>
      <c r="J18" s="39">
        <f t="shared" si="2"/>
        <v>8.836849663095106E-2</v>
      </c>
      <c r="K18" s="40">
        <v>10168</v>
      </c>
      <c r="L18" s="40">
        <v>6</v>
      </c>
      <c r="M18" s="39">
        <f t="shared" si="3"/>
        <v>5.9008654602675056E-2</v>
      </c>
      <c r="N18" s="40">
        <v>11160</v>
      </c>
      <c r="O18" s="40">
        <v>5</v>
      </c>
      <c r="P18" s="39">
        <f t="shared" si="4"/>
        <v>4.4802867383512544E-2</v>
      </c>
    </row>
    <row r="19" spans="1:16" ht="21" customHeight="1">
      <c r="A19" s="6" t="s">
        <v>59</v>
      </c>
      <c r="B19" s="7">
        <v>3004</v>
      </c>
      <c r="C19" s="7">
        <v>5</v>
      </c>
      <c r="D19" s="39">
        <f t="shared" si="0"/>
        <v>0.16644474034620504</v>
      </c>
      <c r="E19" s="7">
        <v>2476</v>
      </c>
      <c r="F19" s="7">
        <v>2</v>
      </c>
      <c r="G19" s="39">
        <f t="shared" si="1"/>
        <v>8.0775444264943458E-2</v>
      </c>
      <c r="H19" s="7">
        <v>2363</v>
      </c>
      <c r="I19" s="7">
        <v>5</v>
      </c>
      <c r="J19" s="39">
        <f t="shared" si="2"/>
        <v>0.21159542953872196</v>
      </c>
      <c r="K19" s="40">
        <v>2253</v>
      </c>
      <c r="L19" s="40">
        <v>4</v>
      </c>
      <c r="M19" s="39">
        <f t="shared" si="3"/>
        <v>0.17754105636928538</v>
      </c>
      <c r="N19" s="40">
        <v>2311</v>
      </c>
      <c r="O19" s="40">
        <v>5</v>
      </c>
      <c r="P19" s="39">
        <f t="shared" si="4"/>
        <v>0.21635655560363476</v>
      </c>
    </row>
    <row r="20" spans="1:16" ht="21" customHeight="1">
      <c r="A20" s="6" t="s">
        <v>55</v>
      </c>
      <c r="B20" s="7">
        <v>13517</v>
      </c>
      <c r="C20" s="7">
        <v>2</v>
      </c>
      <c r="D20" s="39">
        <f t="shared" si="0"/>
        <v>1.4796182584893097E-2</v>
      </c>
      <c r="E20" s="7">
        <v>14123</v>
      </c>
      <c r="F20" s="7">
        <v>12</v>
      </c>
      <c r="G20" s="39">
        <f t="shared" si="1"/>
        <v>8.4967783048927284E-2</v>
      </c>
      <c r="H20" s="7">
        <v>16978</v>
      </c>
      <c r="I20" s="7">
        <v>10</v>
      </c>
      <c r="J20" s="39">
        <f t="shared" si="2"/>
        <v>5.8899752621038991E-2</v>
      </c>
      <c r="K20" s="40">
        <v>17282</v>
      </c>
      <c r="L20" s="40">
        <v>7</v>
      </c>
      <c r="M20" s="39">
        <f t="shared" si="3"/>
        <v>4.0504571230181689E-2</v>
      </c>
      <c r="N20" s="40">
        <v>18448</v>
      </c>
      <c r="O20" s="40">
        <v>4</v>
      </c>
      <c r="P20" s="39">
        <f t="shared" si="4"/>
        <v>2.1682567215958369E-2</v>
      </c>
    </row>
    <row r="21" spans="1:16" ht="21" customHeight="1">
      <c r="A21" s="6" t="s">
        <v>58</v>
      </c>
      <c r="B21" s="7">
        <v>4364</v>
      </c>
      <c r="C21" s="7">
        <v>1</v>
      </c>
      <c r="D21" s="39">
        <f t="shared" si="0"/>
        <v>2.2914757103574702E-2</v>
      </c>
      <c r="E21" s="7">
        <v>3661</v>
      </c>
      <c r="F21" s="7">
        <v>2</v>
      </c>
      <c r="G21" s="39">
        <f t="shared" si="1"/>
        <v>5.4629882545752524E-2</v>
      </c>
      <c r="H21" s="7">
        <v>3642</v>
      </c>
      <c r="I21" s="7">
        <v>4</v>
      </c>
      <c r="J21" s="39">
        <f t="shared" si="2"/>
        <v>0.10982976386600769</v>
      </c>
      <c r="K21" s="40">
        <v>3202</v>
      </c>
      <c r="L21" s="40">
        <v>5</v>
      </c>
      <c r="M21" s="39">
        <f t="shared" si="3"/>
        <v>0.1561524047470331</v>
      </c>
      <c r="N21" s="40">
        <v>4048</v>
      </c>
      <c r="O21" s="40">
        <v>4</v>
      </c>
      <c r="P21" s="39">
        <f t="shared" si="4"/>
        <v>9.8814229249011856E-2</v>
      </c>
    </row>
    <row r="22" spans="1:16" ht="21" customHeight="1">
      <c r="A22" s="6" t="s">
        <v>62</v>
      </c>
      <c r="B22" s="7">
        <v>1299</v>
      </c>
      <c r="C22" s="7">
        <v>9</v>
      </c>
      <c r="D22" s="39">
        <f t="shared" si="0"/>
        <v>0.69284064665127021</v>
      </c>
      <c r="E22" s="7">
        <v>1411</v>
      </c>
      <c r="F22" s="7">
        <v>7</v>
      </c>
      <c r="G22" s="39">
        <f t="shared" si="1"/>
        <v>0.49610205527994328</v>
      </c>
      <c r="H22" s="7">
        <v>1344</v>
      </c>
      <c r="I22" s="7">
        <v>2</v>
      </c>
      <c r="J22" s="39">
        <f t="shared" si="2"/>
        <v>0.14880952380952381</v>
      </c>
      <c r="K22" s="40">
        <v>1482</v>
      </c>
      <c r="L22" s="40">
        <v>1</v>
      </c>
      <c r="M22" s="39">
        <f t="shared" si="3"/>
        <v>6.7476383265856948E-2</v>
      </c>
      <c r="N22" s="40">
        <v>1604</v>
      </c>
      <c r="O22" s="40">
        <v>4</v>
      </c>
      <c r="P22" s="39">
        <f t="shared" si="4"/>
        <v>0.24937655860349126</v>
      </c>
    </row>
    <row r="23" spans="1:16" ht="21" customHeight="1">
      <c r="A23" s="6" t="s">
        <v>61</v>
      </c>
      <c r="B23" s="7">
        <v>1979</v>
      </c>
      <c r="C23" s="7">
        <v>8</v>
      </c>
      <c r="D23" s="39">
        <f t="shared" si="0"/>
        <v>0.40424456796361802</v>
      </c>
      <c r="E23" s="7">
        <v>1993</v>
      </c>
      <c r="F23" s="7">
        <v>4</v>
      </c>
      <c r="G23" s="39">
        <f t="shared" si="1"/>
        <v>0.2007024586051179</v>
      </c>
      <c r="H23" s="7">
        <v>1726</v>
      </c>
      <c r="I23" s="7">
        <v>10</v>
      </c>
      <c r="J23" s="39">
        <f t="shared" si="2"/>
        <v>0.57937427578215528</v>
      </c>
      <c r="K23" s="40">
        <v>606</v>
      </c>
      <c r="L23" s="40">
        <v>2</v>
      </c>
      <c r="M23" s="39">
        <f t="shared" si="3"/>
        <v>0.33003300330033003</v>
      </c>
      <c r="N23" s="40">
        <v>614</v>
      </c>
      <c r="O23" s="40">
        <v>2</v>
      </c>
      <c r="P23" s="39">
        <f t="shared" si="4"/>
        <v>0.32573289902280134</v>
      </c>
    </row>
    <row r="24" spans="1:16" ht="21" customHeight="1">
      <c r="A24" s="12" t="s">
        <v>63</v>
      </c>
      <c r="B24" s="13">
        <v>42788</v>
      </c>
      <c r="C24" s="13">
        <v>85</v>
      </c>
      <c r="D24" s="42">
        <f t="shared" ref="D24" si="5">IFERROR(C24/$B24*100,"-")</f>
        <v>0.19865382817612415</v>
      </c>
      <c r="E24" s="13">
        <v>42030</v>
      </c>
      <c r="F24" s="13">
        <v>133</v>
      </c>
      <c r="G24" s="42">
        <f t="shared" si="1"/>
        <v>0.31644063763978114</v>
      </c>
      <c r="H24" s="13">
        <v>49190</v>
      </c>
      <c r="I24" s="13">
        <v>105</v>
      </c>
      <c r="J24" s="42">
        <f t="shared" si="2"/>
        <v>0.21345801992274852</v>
      </c>
      <c r="K24" s="43">
        <v>48034</v>
      </c>
      <c r="L24" s="43">
        <v>96</v>
      </c>
      <c r="M24" s="42">
        <f t="shared" si="3"/>
        <v>0.1998584336095266</v>
      </c>
      <c r="N24" s="43">
        <v>60065</v>
      </c>
      <c r="O24" s="43">
        <v>124</v>
      </c>
      <c r="P24" s="42">
        <f t="shared" si="4"/>
        <v>0.20644302006159995</v>
      </c>
    </row>
    <row r="25" spans="1:16" ht="33" customHeight="1">
      <c r="A25" s="879" t="s">
        <v>64</v>
      </c>
      <c r="B25" s="880"/>
      <c r="C25" s="880"/>
      <c r="D25" s="880"/>
      <c r="E25" s="880"/>
      <c r="F25" s="880"/>
      <c r="G25" s="880"/>
      <c r="H25" s="44"/>
      <c r="I25" s="44"/>
      <c r="J25" s="44"/>
      <c r="K25" s="44"/>
      <c r="L25" s="44"/>
      <c r="M25" s="44"/>
      <c r="N25" s="44"/>
      <c r="O25" s="44"/>
      <c r="P25" s="44"/>
    </row>
  </sheetData>
  <sortState ref="A6:P23">
    <sortCondition descending="1" ref="O6:O23"/>
  </sortState>
  <mergeCells count="11">
    <mergeCell ref="A25:G25"/>
    <mergeCell ref="A1:P1"/>
    <mergeCell ref="I2:J2"/>
    <mergeCell ref="L2:M2"/>
    <mergeCell ref="O2:P2"/>
    <mergeCell ref="A3:A4"/>
    <mergeCell ref="B3:D3"/>
    <mergeCell ref="E3:G3"/>
    <mergeCell ref="H3:J3"/>
    <mergeCell ref="K3:M3"/>
    <mergeCell ref="N3:P3"/>
  </mergeCells>
  <phoneticPr fontId="2" type="noConversion"/>
  <hyperlinks>
    <hyperlink ref="Q1" location="本篇表次!A1" display="回本篇表次"/>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16"/>
  <sheetViews>
    <sheetView showGridLines="0" workbookViewId="0">
      <selection activeCell="L1" sqref="L1"/>
    </sheetView>
  </sheetViews>
  <sheetFormatPr defaultColWidth="11.125" defaultRowHeight="16.5"/>
  <cols>
    <col min="1" max="1" width="20.125" style="745" customWidth="1"/>
    <col min="2" max="11" width="10.375" style="745" customWidth="1"/>
    <col min="12" max="12" width="12.625" style="637" bestFit="1" customWidth="1"/>
    <col min="13" max="16384" width="11.125" style="637"/>
  </cols>
  <sheetData>
    <row r="1" spans="1:12" s="745" customFormat="1" ht="30.6" customHeight="1">
      <c r="A1" s="1109" t="s">
        <v>945</v>
      </c>
      <c r="B1" s="1109"/>
      <c r="C1" s="1109"/>
      <c r="D1" s="1109"/>
      <c r="E1" s="1109"/>
      <c r="F1" s="1109"/>
      <c r="G1" s="1109"/>
      <c r="H1" s="1109"/>
      <c r="I1" s="1109"/>
      <c r="J1" s="1109"/>
      <c r="K1" s="1109"/>
      <c r="L1" s="853" t="s">
        <v>914</v>
      </c>
    </row>
    <row r="2" spans="1:12" s="745" customFormat="1" ht="32.1" customHeight="1">
      <c r="A2" s="1110"/>
      <c r="B2" s="1112" t="s">
        <v>821</v>
      </c>
      <c r="C2" s="1112"/>
      <c r="D2" s="1112" t="s">
        <v>312</v>
      </c>
      <c r="E2" s="1112"/>
      <c r="F2" s="1112" t="s">
        <v>265</v>
      </c>
      <c r="G2" s="1112"/>
      <c r="H2" s="1112" t="s">
        <v>266</v>
      </c>
      <c r="I2" s="1112"/>
      <c r="J2" s="1112" t="s">
        <v>35</v>
      </c>
      <c r="K2" s="1112"/>
    </row>
    <row r="3" spans="1:12" s="745" customFormat="1" ht="32.1" customHeight="1">
      <c r="A3" s="1111"/>
      <c r="B3" s="746" t="s">
        <v>440</v>
      </c>
      <c r="C3" s="746" t="s">
        <v>71</v>
      </c>
      <c r="D3" s="746" t="s">
        <v>440</v>
      </c>
      <c r="E3" s="746" t="s">
        <v>71</v>
      </c>
      <c r="F3" s="746" t="s">
        <v>440</v>
      </c>
      <c r="G3" s="746" t="s">
        <v>71</v>
      </c>
      <c r="H3" s="746" t="s">
        <v>440</v>
      </c>
      <c r="I3" s="746" t="s">
        <v>71</v>
      </c>
      <c r="J3" s="746" t="s">
        <v>440</v>
      </c>
      <c r="K3" s="746" t="s">
        <v>71</v>
      </c>
    </row>
    <row r="4" spans="1:12" s="745" customFormat="1" ht="27.6" customHeight="1">
      <c r="A4" s="747" t="s">
        <v>90</v>
      </c>
      <c r="B4" s="748">
        <f t="shared" ref="B4:G4" si="0">SUM(B5:B15)</f>
        <v>127349</v>
      </c>
      <c r="C4" s="749">
        <f t="shared" si="0"/>
        <v>100.00000000000001</v>
      </c>
      <c r="D4" s="748">
        <f t="shared" si="0"/>
        <v>118533</v>
      </c>
      <c r="E4" s="749">
        <f t="shared" si="0"/>
        <v>100</v>
      </c>
      <c r="F4" s="748">
        <f t="shared" si="0"/>
        <v>108983</v>
      </c>
      <c r="G4" s="749">
        <f t="shared" si="0"/>
        <v>100</v>
      </c>
      <c r="H4" s="748">
        <f>SUM(H5:H15)</f>
        <v>78496</v>
      </c>
      <c r="I4" s="750">
        <f>SUM(I5:I15)</f>
        <v>100.00000000000003</v>
      </c>
      <c r="J4" s="748">
        <f>SUM(J5:J15)</f>
        <v>83738</v>
      </c>
      <c r="K4" s="750">
        <f>SUM(K5:K15)</f>
        <v>100</v>
      </c>
    </row>
    <row r="5" spans="1:12" s="745" customFormat="1" ht="27.6" customHeight="1">
      <c r="A5" s="751" t="s">
        <v>441</v>
      </c>
      <c r="B5" s="748">
        <v>51425</v>
      </c>
      <c r="C5" s="752">
        <f>IFERROR(B5/B$4*100,"-")</f>
        <v>40.381157292165625</v>
      </c>
      <c r="D5" s="748">
        <v>47729</v>
      </c>
      <c r="E5" s="752">
        <f>IFERROR(D5/D$4*100,"-")</f>
        <v>40.2664236963546</v>
      </c>
      <c r="F5" s="748">
        <v>46494</v>
      </c>
      <c r="G5" s="752">
        <f>IFERROR(F5/F$4*100,"-")</f>
        <v>42.661699531119538</v>
      </c>
      <c r="H5" s="748">
        <v>35513</v>
      </c>
      <c r="I5" s="752">
        <f>IFERROR(H5/H$4*100,"-")</f>
        <v>45.24179576029352</v>
      </c>
      <c r="J5" s="748">
        <v>33812</v>
      </c>
      <c r="K5" s="752">
        <f>IFERROR(J5/J$4*100,"-")</f>
        <v>40.378322864171587</v>
      </c>
    </row>
    <row r="6" spans="1:12" s="745" customFormat="1" ht="27.6" customHeight="1">
      <c r="A6" s="751" t="s">
        <v>442</v>
      </c>
      <c r="B6" s="748">
        <v>9055</v>
      </c>
      <c r="C6" s="752">
        <f t="shared" ref="C6:C15" si="1">IFERROR(B6/B$4*100,"-")</f>
        <v>7.1103817069627553</v>
      </c>
      <c r="D6" s="748">
        <v>7789</v>
      </c>
      <c r="E6" s="752">
        <f t="shared" ref="E6:E15" si="2">IFERROR(D6/D$4*100,"-")</f>
        <v>6.5711658356744529</v>
      </c>
      <c r="F6" s="748">
        <v>7145</v>
      </c>
      <c r="G6" s="752">
        <f t="shared" ref="G6:G15" si="3">IFERROR(F6/F$4*100,"-")</f>
        <v>6.5560683776368798</v>
      </c>
      <c r="H6" s="748">
        <v>5640</v>
      </c>
      <c r="I6" s="752">
        <f t="shared" ref="I6:I15" si="4">IFERROR(H6/H$4*100,"-")</f>
        <v>7.1850794944965353</v>
      </c>
      <c r="J6" s="748">
        <v>6713</v>
      </c>
      <c r="K6" s="752">
        <f t="shared" ref="K6:K15" si="5">IFERROR(J6/J$4*100,"-")</f>
        <v>8.0166710454035197</v>
      </c>
    </row>
    <row r="7" spans="1:12" s="745" customFormat="1" ht="27.6" customHeight="1">
      <c r="A7" s="751" t="s">
        <v>443</v>
      </c>
      <c r="B7" s="748">
        <v>40726</v>
      </c>
      <c r="C7" s="752">
        <f t="shared" si="1"/>
        <v>31.979834941774183</v>
      </c>
      <c r="D7" s="748">
        <v>38114</v>
      </c>
      <c r="E7" s="752">
        <f t="shared" si="2"/>
        <v>32.154758590434732</v>
      </c>
      <c r="F7" s="748">
        <v>31856</v>
      </c>
      <c r="G7" s="752">
        <f t="shared" si="3"/>
        <v>29.230246919244284</v>
      </c>
      <c r="H7" s="748">
        <v>20284</v>
      </c>
      <c r="I7" s="752">
        <f t="shared" si="4"/>
        <v>25.840807174887892</v>
      </c>
      <c r="J7" s="748">
        <v>24940</v>
      </c>
      <c r="K7" s="752">
        <f t="shared" si="5"/>
        <v>29.783371945831043</v>
      </c>
    </row>
    <row r="8" spans="1:12" s="745" customFormat="1" ht="27.6" customHeight="1">
      <c r="A8" s="751" t="s">
        <v>444</v>
      </c>
      <c r="B8" s="748">
        <v>14729</v>
      </c>
      <c r="C8" s="752">
        <f t="shared" si="1"/>
        <v>11.56585446293257</v>
      </c>
      <c r="D8" s="748">
        <v>13443</v>
      </c>
      <c r="E8" s="752">
        <f t="shared" si="2"/>
        <v>11.341145503783757</v>
      </c>
      <c r="F8" s="748">
        <v>10517</v>
      </c>
      <c r="G8" s="752">
        <f t="shared" si="3"/>
        <v>9.6501289191892319</v>
      </c>
      <c r="H8" s="748">
        <v>5378</v>
      </c>
      <c r="I8" s="752">
        <f t="shared" si="4"/>
        <v>6.8513045250713418</v>
      </c>
      <c r="J8" s="748">
        <v>5435</v>
      </c>
      <c r="K8" s="752">
        <f t="shared" si="5"/>
        <v>6.4904822183477044</v>
      </c>
    </row>
    <row r="9" spans="1:12" s="745" customFormat="1" ht="27.6" customHeight="1">
      <c r="A9" s="751" t="s">
        <v>445</v>
      </c>
      <c r="B9" s="748">
        <v>5764</v>
      </c>
      <c r="C9" s="752">
        <f t="shared" si="1"/>
        <v>4.5261446890042318</v>
      </c>
      <c r="D9" s="748">
        <v>5846</v>
      </c>
      <c r="E9" s="752">
        <f t="shared" si="2"/>
        <v>4.9319598761526331</v>
      </c>
      <c r="F9" s="748">
        <v>6746</v>
      </c>
      <c r="G9" s="752">
        <f t="shared" si="3"/>
        <v>6.1899562317058621</v>
      </c>
      <c r="H9" s="748">
        <v>6117</v>
      </c>
      <c r="I9" s="752">
        <f t="shared" si="4"/>
        <v>7.7927537708927836</v>
      </c>
      <c r="J9" s="748">
        <v>7196</v>
      </c>
      <c r="K9" s="752">
        <f t="shared" si="5"/>
        <v>8.5934701091499672</v>
      </c>
    </row>
    <row r="10" spans="1:12" s="745" customFormat="1" ht="27.6" customHeight="1">
      <c r="A10" s="751" t="s">
        <v>446</v>
      </c>
      <c r="B10" s="748">
        <v>1084</v>
      </c>
      <c r="C10" s="752">
        <f t="shared" si="1"/>
        <v>0.85120417121453651</v>
      </c>
      <c r="D10" s="748">
        <v>1110</v>
      </c>
      <c r="E10" s="752">
        <f t="shared" si="2"/>
        <v>0.93644807775049999</v>
      </c>
      <c r="F10" s="748">
        <v>1194</v>
      </c>
      <c r="G10" s="752">
        <f t="shared" si="3"/>
        <v>1.0955837148913132</v>
      </c>
      <c r="H10" s="748">
        <v>1152</v>
      </c>
      <c r="I10" s="752">
        <f t="shared" si="4"/>
        <v>1.4675907052588666</v>
      </c>
      <c r="J10" s="748">
        <v>1341</v>
      </c>
      <c r="K10" s="752">
        <f t="shared" si="5"/>
        <v>1.6014234875444839</v>
      </c>
    </row>
    <row r="11" spans="1:12" s="745" customFormat="1" ht="27.6" customHeight="1">
      <c r="A11" s="751" t="s">
        <v>447</v>
      </c>
      <c r="B11" s="748">
        <v>2681</v>
      </c>
      <c r="C11" s="752">
        <f t="shared" si="1"/>
        <v>2.1052383607252509</v>
      </c>
      <c r="D11" s="748">
        <v>2618</v>
      </c>
      <c r="E11" s="752">
        <f t="shared" si="2"/>
        <v>2.208667628424152</v>
      </c>
      <c r="F11" s="748">
        <v>2994</v>
      </c>
      <c r="G11" s="752">
        <f t="shared" si="3"/>
        <v>2.7472174559334941</v>
      </c>
      <c r="H11" s="748">
        <v>2641</v>
      </c>
      <c r="I11" s="752">
        <f t="shared" si="4"/>
        <v>3.3645026498165511</v>
      </c>
      <c r="J11" s="748">
        <v>2240</v>
      </c>
      <c r="K11" s="752">
        <f t="shared" si="5"/>
        <v>2.6750101507081609</v>
      </c>
    </row>
    <row r="12" spans="1:12" s="745" customFormat="1" ht="27.6" customHeight="1">
      <c r="A12" s="751" t="s">
        <v>448</v>
      </c>
      <c r="B12" s="748">
        <v>423</v>
      </c>
      <c r="C12" s="752">
        <f t="shared" si="1"/>
        <v>0.33215808526176099</v>
      </c>
      <c r="D12" s="748">
        <v>420</v>
      </c>
      <c r="E12" s="752">
        <f t="shared" si="2"/>
        <v>0.35433170509478373</v>
      </c>
      <c r="F12" s="748">
        <v>448</v>
      </c>
      <c r="G12" s="752">
        <f t="shared" si="3"/>
        <v>0.4110732866593873</v>
      </c>
      <c r="H12" s="748">
        <v>485</v>
      </c>
      <c r="I12" s="752">
        <f t="shared" si="4"/>
        <v>0.61786587851610275</v>
      </c>
      <c r="J12" s="748">
        <v>965</v>
      </c>
      <c r="K12" s="752">
        <f t="shared" si="5"/>
        <v>1.1524039265327568</v>
      </c>
    </row>
    <row r="13" spans="1:12" s="745" customFormat="1" ht="27.6" customHeight="1">
      <c r="A13" s="751" t="s">
        <v>449</v>
      </c>
      <c r="B13" s="748">
        <v>1170</v>
      </c>
      <c r="C13" s="752">
        <f t="shared" si="1"/>
        <v>0.91873512944742397</v>
      </c>
      <c r="D13" s="748">
        <v>1204</v>
      </c>
      <c r="E13" s="752">
        <f t="shared" si="2"/>
        <v>1.0157508879383801</v>
      </c>
      <c r="F13" s="748">
        <v>1296</v>
      </c>
      <c r="G13" s="752">
        <f t="shared" si="3"/>
        <v>1.1891762935503702</v>
      </c>
      <c r="H13" s="748">
        <v>1022</v>
      </c>
      <c r="I13" s="752">
        <f t="shared" si="4"/>
        <v>1.3019771708112515</v>
      </c>
      <c r="J13" s="748">
        <v>871</v>
      </c>
      <c r="K13" s="752">
        <f t="shared" si="5"/>
        <v>1.0401490362798251</v>
      </c>
    </row>
    <row r="14" spans="1:12" s="745" customFormat="1" ht="27.6" customHeight="1">
      <c r="A14" s="751" t="s">
        <v>450</v>
      </c>
      <c r="B14" s="748">
        <v>110</v>
      </c>
      <c r="C14" s="752">
        <f t="shared" si="1"/>
        <v>8.6376807042065504E-2</v>
      </c>
      <c r="D14" s="748">
        <v>103</v>
      </c>
      <c r="E14" s="752">
        <f t="shared" si="2"/>
        <v>8.6895632439911247E-2</v>
      </c>
      <c r="F14" s="748">
        <v>121</v>
      </c>
      <c r="G14" s="752">
        <f t="shared" si="3"/>
        <v>0.11102649037005771</v>
      </c>
      <c r="H14" s="748">
        <v>108</v>
      </c>
      <c r="I14" s="752">
        <f t="shared" si="4"/>
        <v>0.13758662861801876</v>
      </c>
      <c r="J14" s="748">
        <v>130</v>
      </c>
      <c r="K14" s="752">
        <f t="shared" si="5"/>
        <v>0.15524612481788436</v>
      </c>
    </row>
    <row r="15" spans="1:12" s="745" customFormat="1" ht="27.6" customHeight="1">
      <c r="A15" s="753" t="s">
        <v>451</v>
      </c>
      <c r="B15" s="754">
        <v>182</v>
      </c>
      <c r="C15" s="755">
        <f t="shared" si="1"/>
        <v>0.1429143534695993</v>
      </c>
      <c r="D15" s="754">
        <v>157</v>
      </c>
      <c r="E15" s="755">
        <f t="shared" si="2"/>
        <v>0.13245256595209773</v>
      </c>
      <c r="F15" s="754">
        <v>172</v>
      </c>
      <c r="G15" s="755">
        <f t="shared" si="3"/>
        <v>0.15782277969958616</v>
      </c>
      <c r="H15" s="754">
        <v>156</v>
      </c>
      <c r="I15" s="755">
        <f t="shared" si="4"/>
        <v>0.19873624133713821</v>
      </c>
      <c r="J15" s="754">
        <v>95</v>
      </c>
      <c r="K15" s="755">
        <f t="shared" si="5"/>
        <v>0.11344909121306934</v>
      </c>
    </row>
    <row r="16" spans="1:12" s="745" customFormat="1" ht="15.75">
      <c r="A16" s="756" t="s">
        <v>85</v>
      </c>
    </row>
  </sheetData>
  <mergeCells count="7">
    <mergeCell ref="A1:K1"/>
    <mergeCell ref="A2:A3"/>
    <mergeCell ref="B2:C2"/>
    <mergeCell ref="D2:E2"/>
    <mergeCell ref="F2:G2"/>
    <mergeCell ref="H2:I2"/>
    <mergeCell ref="J2:K2"/>
  </mergeCells>
  <phoneticPr fontId="2" type="noConversion"/>
  <hyperlinks>
    <hyperlink ref="L1" location="本篇表次!A1" display="回本篇表次"/>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27"/>
  <sheetViews>
    <sheetView showGridLines="0" zoomScaleNormal="100" workbookViewId="0">
      <selection activeCell="G1" sqref="G1"/>
    </sheetView>
  </sheetViews>
  <sheetFormatPr defaultColWidth="19.5" defaultRowHeight="16.5"/>
  <cols>
    <col min="1" max="1" width="31.625" style="3" customWidth="1"/>
    <col min="2" max="3" width="19.5" style="3"/>
    <col min="4" max="6" width="18.625" style="3" customWidth="1"/>
    <col min="7" max="7" width="12.625" bestFit="1" customWidth="1"/>
  </cols>
  <sheetData>
    <row r="1" spans="1:8" s="3" customFormat="1" ht="20.25">
      <c r="A1" s="1113" t="s">
        <v>946</v>
      </c>
      <c r="B1" s="1113"/>
      <c r="C1" s="1113"/>
      <c r="D1" s="1113"/>
      <c r="E1" s="1113"/>
      <c r="F1" s="1113"/>
      <c r="G1" s="853" t="s">
        <v>914</v>
      </c>
    </row>
    <row r="2" spans="1:8" s="3" customFormat="1" ht="15.6" customHeight="1">
      <c r="A2" s="296"/>
      <c r="B2" s="296"/>
      <c r="C2" s="296"/>
      <c r="D2" s="296"/>
      <c r="E2" s="296"/>
      <c r="F2" s="297" t="s">
        <v>452</v>
      </c>
      <c r="G2" s="137"/>
    </row>
    <row r="3" spans="1:8" s="3" customFormat="1" ht="30" customHeight="1">
      <c r="A3" s="1114"/>
      <c r="B3" s="1116" t="s">
        <v>2</v>
      </c>
      <c r="C3" s="1116"/>
      <c r="D3" s="1117" t="s">
        <v>428</v>
      </c>
      <c r="E3" s="1119" t="s">
        <v>453</v>
      </c>
      <c r="F3" s="1120" t="s">
        <v>454</v>
      </c>
    </row>
    <row r="4" spans="1:8" s="3" customFormat="1" ht="30" customHeight="1">
      <c r="A4" s="1115"/>
      <c r="B4" s="298" t="s">
        <v>455</v>
      </c>
      <c r="C4" s="298" t="s">
        <v>71</v>
      </c>
      <c r="D4" s="1118"/>
      <c r="E4" s="1118"/>
      <c r="F4" s="1121"/>
    </row>
    <row r="5" spans="1:8" s="3" customFormat="1" ht="20.45" customHeight="1">
      <c r="A5" s="299" t="s">
        <v>834</v>
      </c>
      <c r="B5" s="300">
        <v>23361</v>
      </c>
      <c r="C5" s="301">
        <v>100</v>
      </c>
      <c r="D5" s="300">
        <v>6160</v>
      </c>
      <c r="E5" s="300">
        <v>16148</v>
      </c>
      <c r="F5" s="300">
        <v>1053</v>
      </c>
    </row>
    <row r="6" spans="1:8" s="3" customFormat="1" ht="20.45" customHeight="1">
      <c r="A6" s="299" t="s">
        <v>48</v>
      </c>
      <c r="B6" s="300">
        <v>6908</v>
      </c>
      <c r="C6" s="301">
        <v>29.570651941269638</v>
      </c>
      <c r="D6" s="300">
        <v>811</v>
      </c>
      <c r="E6" s="300">
        <v>5723</v>
      </c>
      <c r="F6" s="300">
        <v>374</v>
      </c>
      <c r="H6" s="606"/>
    </row>
    <row r="7" spans="1:8" s="3" customFormat="1" ht="20.45" customHeight="1">
      <c r="A7" s="299" t="s">
        <v>50</v>
      </c>
      <c r="B7" s="300">
        <v>6175</v>
      </c>
      <c r="C7" s="301">
        <v>26.432943795214246</v>
      </c>
      <c r="D7" s="300">
        <v>3102</v>
      </c>
      <c r="E7" s="300">
        <v>2857</v>
      </c>
      <c r="F7" s="300">
        <v>216</v>
      </c>
    </row>
    <row r="8" spans="1:8" s="3" customFormat="1" ht="20.45" customHeight="1">
      <c r="A8" s="299" t="s">
        <v>52</v>
      </c>
      <c r="B8" s="300">
        <v>2368</v>
      </c>
      <c r="C8" s="301">
        <v>10.136552373614144</v>
      </c>
      <c r="D8" s="300">
        <v>414</v>
      </c>
      <c r="E8" s="300">
        <v>1862</v>
      </c>
      <c r="F8" s="300">
        <v>92</v>
      </c>
    </row>
    <row r="9" spans="1:8" s="3" customFormat="1" ht="20.45" customHeight="1">
      <c r="A9" s="299" t="s">
        <v>45</v>
      </c>
      <c r="B9" s="300">
        <v>1467</v>
      </c>
      <c r="C9" s="301">
        <v>6.2796969307820723</v>
      </c>
      <c r="D9" s="300">
        <v>490</v>
      </c>
      <c r="E9" s="300">
        <v>877</v>
      </c>
      <c r="F9" s="300">
        <v>100</v>
      </c>
      <c r="H9" s="606"/>
    </row>
    <row r="10" spans="1:8" s="3" customFormat="1" ht="20.45" customHeight="1">
      <c r="A10" s="299" t="s">
        <v>56</v>
      </c>
      <c r="B10" s="300">
        <v>1249</v>
      </c>
      <c r="C10" s="301">
        <v>5.3465177004409057</v>
      </c>
      <c r="D10" s="300">
        <v>309</v>
      </c>
      <c r="E10" s="300">
        <v>896</v>
      </c>
      <c r="F10" s="300">
        <v>44</v>
      </c>
    </row>
    <row r="11" spans="1:8" s="3" customFormat="1" ht="20.45" customHeight="1">
      <c r="A11" s="299" t="s">
        <v>148</v>
      </c>
      <c r="B11" s="300">
        <v>1173</v>
      </c>
      <c r="C11" s="301">
        <v>5.0211891614228845</v>
      </c>
      <c r="D11" s="300">
        <v>329</v>
      </c>
      <c r="E11" s="300">
        <v>770</v>
      </c>
      <c r="F11" s="300">
        <v>74</v>
      </c>
    </row>
    <row r="12" spans="1:8" s="3" customFormat="1" ht="20.45" customHeight="1">
      <c r="A12" s="299" t="s">
        <v>81</v>
      </c>
      <c r="B12" s="300">
        <v>753</v>
      </c>
      <c r="C12" s="301">
        <v>3.2233209194811865</v>
      </c>
      <c r="D12" s="300">
        <v>157</v>
      </c>
      <c r="E12" s="300">
        <v>562</v>
      </c>
      <c r="F12" s="300">
        <v>34</v>
      </c>
    </row>
    <row r="13" spans="1:8" s="3" customFormat="1" ht="20.45" customHeight="1">
      <c r="A13" s="299" t="s">
        <v>55</v>
      </c>
      <c r="B13" s="300">
        <v>703</v>
      </c>
      <c r="C13" s="301">
        <v>3.0092889859166987</v>
      </c>
      <c r="D13" s="300">
        <v>41</v>
      </c>
      <c r="E13" s="300">
        <v>633</v>
      </c>
      <c r="F13" s="300">
        <v>29</v>
      </c>
    </row>
    <row r="14" spans="1:8" s="3" customFormat="1" ht="20.45" customHeight="1">
      <c r="A14" s="299" t="s">
        <v>47</v>
      </c>
      <c r="B14" s="300">
        <v>569</v>
      </c>
      <c r="C14" s="301">
        <v>2.4356834039638713</v>
      </c>
      <c r="D14" s="300">
        <v>183</v>
      </c>
      <c r="E14" s="300">
        <v>378</v>
      </c>
      <c r="F14" s="300">
        <v>8</v>
      </c>
    </row>
    <row r="15" spans="1:8" s="607" customFormat="1" ht="20.45" customHeight="1">
      <c r="A15" s="299" t="s">
        <v>161</v>
      </c>
      <c r="B15" s="300">
        <v>215</v>
      </c>
      <c r="C15" s="301">
        <v>0.9203373143272976</v>
      </c>
      <c r="D15" s="55">
        <v>5</v>
      </c>
      <c r="E15" s="300">
        <v>204</v>
      </c>
      <c r="F15" s="300">
        <v>6</v>
      </c>
    </row>
    <row r="16" spans="1:8" s="3" customFormat="1" ht="20.45" customHeight="1">
      <c r="A16" s="299" t="s">
        <v>51</v>
      </c>
      <c r="B16" s="300">
        <v>174</v>
      </c>
      <c r="C16" s="301">
        <v>0.7448311288044176</v>
      </c>
      <c r="D16" s="300">
        <v>30</v>
      </c>
      <c r="E16" s="300">
        <v>135</v>
      </c>
      <c r="F16" s="300">
        <v>9</v>
      </c>
      <c r="H16" s="606"/>
    </row>
    <row r="17" spans="1:8" s="3" customFormat="1" ht="20.45" customHeight="1">
      <c r="A17" s="302" t="s">
        <v>54</v>
      </c>
      <c r="B17" s="300">
        <v>154</v>
      </c>
      <c r="C17" s="301">
        <v>0.6592183553786225</v>
      </c>
      <c r="D17" s="300">
        <v>27</v>
      </c>
      <c r="E17" s="300">
        <v>119</v>
      </c>
      <c r="F17" s="300">
        <v>8</v>
      </c>
    </row>
    <row r="18" spans="1:8" s="3" customFormat="1" ht="20.45" customHeight="1">
      <c r="A18" s="299" t="s">
        <v>53</v>
      </c>
      <c r="B18" s="300">
        <v>149</v>
      </c>
      <c r="C18" s="301">
        <v>0.6378151620221737</v>
      </c>
      <c r="D18" s="300">
        <v>54</v>
      </c>
      <c r="E18" s="300">
        <v>83</v>
      </c>
      <c r="F18" s="300">
        <v>12</v>
      </c>
    </row>
    <row r="19" spans="1:8" s="3" customFormat="1" ht="20.45" customHeight="1">
      <c r="A19" s="299" t="s">
        <v>82</v>
      </c>
      <c r="B19" s="300">
        <v>108</v>
      </c>
      <c r="C19" s="301">
        <v>0.46230897649929364</v>
      </c>
      <c r="D19" s="300">
        <v>5</v>
      </c>
      <c r="E19" s="300">
        <v>99</v>
      </c>
      <c r="F19" s="300">
        <v>4</v>
      </c>
    </row>
    <row r="20" spans="1:8" s="3" customFormat="1" ht="20.45" customHeight="1">
      <c r="A20" s="299" t="s">
        <v>83</v>
      </c>
      <c r="B20" s="300">
        <v>99</v>
      </c>
      <c r="C20" s="301">
        <v>0.4237832284576859</v>
      </c>
      <c r="D20" s="300">
        <v>16</v>
      </c>
      <c r="E20" s="300">
        <v>83</v>
      </c>
      <c r="F20" s="300">
        <v>0</v>
      </c>
      <c r="H20" s="606"/>
    </row>
    <row r="21" spans="1:8" s="3" customFormat="1" ht="20.45" customHeight="1">
      <c r="A21" s="299" t="s">
        <v>80</v>
      </c>
      <c r="B21" s="300">
        <v>86</v>
      </c>
      <c r="C21" s="301">
        <v>0.36813492573091905</v>
      </c>
      <c r="D21" s="300">
        <v>6</v>
      </c>
      <c r="E21" s="300">
        <v>75</v>
      </c>
      <c r="F21" s="300">
        <v>5</v>
      </c>
    </row>
    <row r="22" spans="1:8" s="3" customFormat="1" ht="20.45" customHeight="1">
      <c r="A22" s="299" t="s">
        <v>456</v>
      </c>
      <c r="B22" s="300">
        <v>80</v>
      </c>
      <c r="C22" s="301">
        <v>0.3424510937031805</v>
      </c>
      <c r="D22" s="300">
        <v>11</v>
      </c>
      <c r="E22" s="300">
        <v>67</v>
      </c>
      <c r="F22" s="300">
        <v>2</v>
      </c>
    </row>
    <row r="23" spans="1:8" s="3" customFormat="1" ht="20.45" customHeight="1">
      <c r="A23" s="302" t="s">
        <v>184</v>
      </c>
      <c r="B23" s="300">
        <v>65</v>
      </c>
      <c r="C23" s="301">
        <v>0.27824151363383415</v>
      </c>
      <c r="D23" s="300">
        <v>35</v>
      </c>
      <c r="E23" s="300">
        <v>29</v>
      </c>
      <c r="F23" s="300">
        <v>1</v>
      </c>
    </row>
    <row r="24" spans="1:8" s="3" customFormat="1" ht="20.45" customHeight="1">
      <c r="A24" s="299" t="s">
        <v>58</v>
      </c>
      <c r="B24" s="300">
        <v>51</v>
      </c>
      <c r="C24" s="301">
        <v>0.21831257223577757</v>
      </c>
      <c r="D24" s="300">
        <v>0</v>
      </c>
      <c r="E24" s="300">
        <v>50</v>
      </c>
      <c r="F24" s="300">
        <v>1</v>
      </c>
    </row>
    <row r="25" spans="1:8" s="3" customFormat="1" ht="20.45" customHeight="1">
      <c r="A25" s="299" t="s">
        <v>140</v>
      </c>
      <c r="B25" s="300">
        <v>14</v>
      </c>
      <c r="C25" s="301">
        <v>5.9928941398056587E-2</v>
      </c>
      <c r="D25" s="55">
        <v>0</v>
      </c>
      <c r="E25" s="300">
        <v>14</v>
      </c>
      <c r="F25" s="55">
        <v>0</v>
      </c>
    </row>
    <row r="26" spans="1:8" s="3" customFormat="1" ht="20.45" customHeight="1">
      <c r="A26" s="303" t="s">
        <v>462</v>
      </c>
      <c r="B26" s="304">
        <v>801</v>
      </c>
      <c r="C26" s="305">
        <v>3.4287915757030949</v>
      </c>
      <c r="D26" s="304">
        <v>135</v>
      </c>
      <c r="E26" s="304">
        <v>632</v>
      </c>
      <c r="F26" s="304">
        <v>34</v>
      </c>
    </row>
    <row r="27" spans="1:8" s="3" customFormat="1" ht="15.75">
      <c r="A27" s="306" t="s">
        <v>11</v>
      </c>
      <c r="B27" s="307"/>
      <c r="C27" s="307"/>
      <c r="D27" s="307"/>
      <c r="E27" s="307"/>
      <c r="F27" s="307"/>
    </row>
  </sheetData>
  <sortState ref="A6:F25">
    <sortCondition descending="1" ref="B6:B25"/>
  </sortState>
  <mergeCells count="6">
    <mergeCell ref="A1:F1"/>
    <mergeCell ref="A3:A4"/>
    <mergeCell ref="B3:C3"/>
    <mergeCell ref="D3:D4"/>
    <mergeCell ref="E3:E4"/>
    <mergeCell ref="F3:F4"/>
  </mergeCells>
  <phoneticPr fontId="2" type="noConversion"/>
  <hyperlinks>
    <hyperlink ref="G1" location="本篇表次!A1" display="回本篇表次"/>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I8"/>
  <sheetViews>
    <sheetView showGridLines="0" workbookViewId="0">
      <selection activeCell="G1" sqref="G1"/>
    </sheetView>
  </sheetViews>
  <sheetFormatPr defaultColWidth="16.625" defaultRowHeight="16.5"/>
  <cols>
    <col min="1" max="1" width="25.625" customWidth="1"/>
    <col min="7" max="7" width="12.625" bestFit="1" customWidth="1"/>
    <col min="8" max="9" width="0" hidden="1" customWidth="1"/>
  </cols>
  <sheetData>
    <row r="1" spans="1:9" ht="30" customHeight="1">
      <c r="A1" s="872" t="s">
        <v>947</v>
      </c>
      <c r="B1" s="872"/>
      <c r="C1" s="872"/>
      <c r="D1" s="872"/>
      <c r="E1" s="872"/>
      <c r="F1" s="872"/>
      <c r="G1" s="853" t="s">
        <v>914</v>
      </c>
    </row>
    <row r="2" spans="1:9" ht="50.1" customHeight="1">
      <c r="A2" s="35"/>
      <c r="B2" s="2" t="s">
        <v>311</v>
      </c>
      <c r="C2" s="2" t="s">
        <v>312</v>
      </c>
      <c r="D2" s="2" t="s">
        <v>265</v>
      </c>
      <c r="E2" s="2" t="s">
        <v>266</v>
      </c>
      <c r="F2" s="2" t="s">
        <v>17</v>
      </c>
      <c r="H2" t="s">
        <v>474</v>
      </c>
      <c r="I2" t="s">
        <v>475</v>
      </c>
    </row>
    <row r="3" spans="1:9" ht="50.1" customHeight="1">
      <c r="A3" s="6" t="s">
        <v>44</v>
      </c>
      <c r="B3" s="166" t="s">
        <v>508</v>
      </c>
      <c r="C3" s="166" t="s">
        <v>510</v>
      </c>
      <c r="D3" s="166" t="s">
        <v>512</v>
      </c>
      <c r="E3" s="166" t="s">
        <v>514</v>
      </c>
      <c r="F3" s="166" t="str">
        <f>CONCATENATE(TEXT(H3,"#,##0")," ","(",TEXT(I3,"#,##0.00"),"%",")")</f>
        <v>7,210 (100.00%)</v>
      </c>
      <c r="H3">
        <f>SUM(H4:H6)</f>
        <v>7210</v>
      </c>
      <c r="I3">
        <f>SUM(I4:I6)</f>
        <v>100</v>
      </c>
    </row>
    <row r="4" spans="1:9" ht="50.1" customHeight="1">
      <c r="A4" s="6" t="s">
        <v>463</v>
      </c>
      <c r="B4" s="166" t="s">
        <v>509</v>
      </c>
      <c r="C4" s="166" t="s">
        <v>511</v>
      </c>
      <c r="D4" s="166" t="s">
        <v>513</v>
      </c>
      <c r="E4" s="166" t="s">
        <v>515</v>
      </c>
      <c r="F4" s="166" t="str">
        <f t="shared" ref="F4:F6" si="0">CONCATENATE(TEXT(H4,"#,##0")," ","(",TEXT(I4,"#,##0.00"),"%",")")</f>
        <v>6,037 (83.73%)</v>
      </c>
      <c r="H4">
        <v>6037</v>
      </c>
      <c r="I4">
        <f>IFERROR(H4/H$3*100,"-")</f>
        <v>83.730929264909847</v>
      </c>
    </row>
    <row r="5" spans="1:9" ht="50.1" customHeight="1">
      <c r="A5" s="6" t="s">
        <v>464</v>
      </c>
      <c r="B5" s="166" t="s">
        <v>470</v>
      </c>
      <c r="C5" s="166" t="s">
        <v>472</v>
      </c>
      <c r="D5" s="166" t="s">
        <v>469</v>
      </c>
      <c r="E5" s="166" t="s">
        <v>466</v>
      </c>
      <c r="F5" s="166" t="str">
        <f t="shared" si="0"/>
        <v>1,089 (15.10%)</v>
      </c>
      <c r="H5">
        <v>1089</v>
      </c>
      <c r="I5">
        <f t="shared" ref="I5:I6" si="1">IFERROR(H5/H$3*100,"-")</f>
        <v>15.104022191400832</v>
      </c>
    </row>
    <row r="6" spans="1:9" ht="50.1" customHeight="1">
      <c r="A6" s="12" t="s">
        <v>465</v>
      </c>
      <c r="B6" s="173" t="s">
        <v>471</v>
      </c>
      <c r="C6" s="173" t="s">
        <v>473</v>
      </c>
      <c r="D6" s="173" t="s">
        <v>468</v>
      </c>
      <c r="E6" s="173" t="s">
        <v>467</v>
      </c>
      <c r="F6" s="173" t="str">
        <f t="shared" si="0"/>
        <v>84 (1.17%)</v>
      </c>
      <c r="H6">
        <v>84</v>
      </c>
      <c r="I6">
        <f t="shared" si="1"/>
        <v>1.1650485436893203</v>
      </c>
    </row>
    <row r="7" spans="1:9" ht="12.95" customHeight="1">
      <c r="A7" s="275" t="s">
        <v>85</v>
      </c>
      <c r="B7" s="16"/>
      <c r="C7" s="16"/>
      <c r="D7" s="16"/>
      <c r="E7" s="16"/>
      <c r="F7" s="16"/>
    </row>
    <row r="8" spans="1:9">
      <c r="A8" s="3"/>
      <c r="B8" s="3"/>
      <c r="C8" s="3"/>
      <c r="D8" s="3"/>
      <c r="E8" s="3"/>
      <c r="F8" s="3"/>
    </row>
  </sheetData>
  <mergeCells count="1">
    <mergeCell ref="A1:F1"/>
  </mergeCells>
  <phoneticPr fontId="2" type="noConversion"/>
  <hyperlinks>
    <hyperlink ref="G1" location="本篇表次!A1" display="回本篇表次"/>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
  <sheetViews>
    <sheetView showGridLines="0" workbookViewId="0">
      <selection activeCell="J1" sqref="J1"/>
    </sheetView>
  </sheetViews>
  <sheetFormatPr defaultColWidth="11" defaultRowHeight="16.5"/>
  <cols>
    <col min="1" max="1" width="6" style="162" customWidth="1"/>
    <col min="2" max="2" width="5" style="36" customWidth="1"/>
    <col min="3" max="9" width="13.625" style="162" customWidth="1"/>
    <col min="10" max="10" width="12.625" bestFit="1" customWidth="1"/>
  </cols>
  <sheetData>
    <row r="1" spans="1:10" s="565" customFormat="1" ht="29.25" customHeight="1">
      <c r="A1" s="872" t="s">
        <v>948</v>
      </c>
      <c r="B1" s="872"/>
      <c r="C1" s="872"/>
      <c r="D1" s="872"/>
      <c r="E1" s="872"/>
      <c r="F1" s="872"/>
      <c r="G1" s="872"/>
      <c r="H1" s="872"/>
      <c r="I1" s="872"/>
      <c r="J1" s="853" t="s">
        <v>914</v>
      </c>
    </row>
    <row r="2" spans="1:10" s="162" customFormat="1" ht="27.95" customHeight="1">
      <c r="A2" s="1002"/>
      <c r="B2" s="1002"/>
      <c r="C2" s="608" t="s">
        <v>476</v>
      </c>
      <c r="D2" s="609" t="s">
        <v>477</v>
      </c>
      <c r="E2" s="610" t="s">
        <v>478</v>
      </c>
      <c r="F2" s="609" t="s">
        <v>480</v>
      </c>
      <c r="G2" s="609" t="s">
        <v>482</v>
      </c>
      <c r="H2" s="609" t="s">
        <v>481</v>
      </c>
      <c r="I2" s="609" t="s">
        <v>479</v>
      </c>
    </row>
    <row r="3" spans="1:10" s="566" customFormat="1" ht="18" customHeight="1">
      <c r="A3" s="1065" t="s">
        <v>822</v>
      </c>
      <c r="B3" s="293" t="s">
        <v>114</v>
      </c>
      <c r="C3" s="7">
        <v>5398</v>
      </c>
      <c r="D3" s="7">
        <v>4722</v>
      </c>
      <c r="E3" s="7">
        <v>188</v>
      </c>
      <c r="F3" s="7">
        <v>196</v>
      </c>
      <c r="G3" s="7">
        <v>66</v>
      </c>
      <c r="H3" s="7">
        <v>58</v>
      </c>
      <c r="I3" s="7">
        <v>168</v>
      </c>
    </row>
    <row r="4" spans="1:10" s="611" customFormat="1" ht="18" customHeight="1">
      <c r="A4" s="1065"/>
      <c r="B4" s="294" t="s">
        <v>1</v>
      </c>
      <c r="C4" s="8">
        <v>100</v>
      </c>
      <c r="D4" s="8">
        <v>87.476843275287138</v>
      </c>
      <c r="E4" s="8">
        <v>3.4827713968136345</v>
      </c>
      <c r="F4" s="8">
        <v>3.6309744349759172</v>
      </c>
      <c r="G4" s="8">
        <v>1.2226750648388292</v>
      </c>
      <c r="H4" s="8">
        <v>1.0744720266765468</v>
      </c>
      <c r="I4" s="8">
        <v>3.1122638014079289</v>
      </c>
    </row>
    <row r="5" spans="1:10" s="566" customFormat="1" ht="18" customHeight="1">
      <c r="A5" s="1065" t="s">
        <v>348</v>
      </c>
      <c r="B5" s="293" t="s">
        <v>114</v>
      </c>
      <c r="C5" s="7">
        <v>5829</v>
      </c>
      <c r="D5" s="7">
        <v>5191</v>
      </c>
      <c r="E5" s="7">
        <v>234</v>
      </c>
      <c r="F5" s="7">
        <v>205</v>
      </c>
      <c r="G5" s="7">
        <v>51</v>
      </c>
      <c r="H5" s="7">
        <v>28</v>
      </c>
      <c r="I5" s="7">
        <v>120</v>
      </c>
    </row>
    <row r="6" spans="1:10" s="611" customFormat="1" ht="18" customHeight="1">
      <c r="A6" s="1065"/>
      <c r="B6" s="294" t="s">
        <v>1</v>
      </c>
      <c r="C6" s="8">
        <v>100.00000000000001</v>
      </c>
      <c r="D6" s="8">
        <v>89.054726368159209</v>
      </c>
      <c r="E6" s="8">
        <v>4.014410705095214</v>
      </c>
      <c r="F6" s="8">
        <v>3.5168982672842688</v>
      </c>
      <c r="G6" s="8">
        <v>0.87493566649511056</v>
      </c>
      <c r="H6" s="8">
        <v>0.48035683650711958</v>
      </c>
      <c r="I6" s="8">
        <v>2.058672156459084</v>
      </c>
    </row>
    <row r="7" spans="1:10" s="566" customFormat="1" ht="18" customHeight="1">
      <c r="A7" s="1065" t="s">
        <v>349</v>
      </c>
      <c r="B7" s="293" t="s">
        <v>114</v>
      </c>
      <c r="C7" s="7">
        <v>6405</v>
      </c>
      <c r="D7" s="7">
        <v>5843</v>
      </c>
      <c r="E7" s="7">
        <v>219</v>
      </c>
      <c r="F7" s="7">
        <v>198</v>
      </c>
      <c r="G7" s="7">
        <v>54</v>
      </c>
      <c r="H7" s="7">
        <v>10</v>
      </c>
      <c r="I7" s="7">
        <v>81</v>
      </c>
    </row>
    <row r="8" spans="1:10" s="611" customFormat="1" ht="18" customHeight="1">
      <c r="A8" s="1065"/>
      <c r="B8" s="294" t="s">
        <v>1</v>
      </c>
      <c r="C8" s="8">
        <v>100</v>
      </c>
      <c r="D8" s="8">
        <v>91.225604996096791</v>
      </c>
      <c r="E8" s="8">
        <v>3.4192037470725993</v>
      </c>
      <c r="F8" s="8">
        <v>3.0913348946135835</v>
      </c>
      <c r="G8" s="8">
        <v>0.84309133489461363</v>
      </c>
      <c r="H8" s="8">
        <v>0.156128024980484</v>
      </c>
      <c r="I8" s="8">
        <v>1.2646370023419204</v>
      </c>
    </row>
    <row r="9" spans="1:10" s="566" customFormat="1" ht="18" customHeight="1">
      <c r="A9" s="1065" t="s">
        <v>350</v>
      </c>
      <c r="B9" s="293" t="s">
        <v>114</v>
      </c>
      <c r="C9" s="7">
        <v>5871</v>
      </c>
      <c r="D9" s="7">
        <v>5321</v>
      </c>
      <c r="E9" s="7">
        <v>244</v>
      </c>
      <c r="F9" s="7">
        <v>213</v>
      </c>
      <c r="G9" s="7">
        <v>24</v>
      </c>
      <c r="H9" s="7">
        <v>16</v>
      </c>
      <c r="I9" s="7">
        <v>53</v>
      </c>
    </row>
    <row r="10" spans="1:10" s="611" customFormat="1" ht="18" customHeight="1">
      <c r="A10" s="1065"/>
      <c r="B10" s="294" t="s">
        <v>1</v>
      </c>
      <c r="C10" s="8">
        <v>100</v>
      </c>
      <c r="D10" s="8">
        <v>90.631919604837336</v>
      </c>
      <c r="E10" s="8">
        <v>4.1560211207630724</v>
      </c>
      <c r="F10" s="8">
        <v>3.6280020439448135</v>
      </c>
      <c r="G10" s="8">
        <v>0.40878896269800719</v>
      </c>
      <c r="H10" s="8">
        <v>0.27252597513200477</v>
      </c>
      <c r="I10" s="8">
        <v>0.90274229262476591</v>
      </c>
    </row>
    <row r="11" spans="1:10" s="566" customFormat="1" ht="18" customHeight="1">
      <c r="A11" s="1065" t="s">
        <v>351</v>
      </c>
      <c r="B11" s="293" t="s">
        <v>114</v>
      </c>
      <c r="C11" s="7">
        <v>5964</v>
      </c>
      <c r="D11" s="7">
        <v>5332</v>
      </c>
      <c r="E11" s="7">
        <v>315</v>
      </c>
      <c r="F11" s="7">
        <v>217</v>
      </c>
      <c r="G11" s="7">
        <v>37</v>
      </c>
      <c r="H11" s="7">
        <v>17</v>
      </c>
      <c r="I11" s="7">
        <v>46</v>
      </c>
    </row>
    <row r="12" spans="1:10" s="611" customFormat="1" ht="18" customHeight="1">
      <c r="A12" s="1065"/>
      <c r="B12" s="294" t="s">
        <v>1</v>
      </c>
      <c r="C12" s="8">
        <v>100</v>
      </c>
      <c r="D12" s="8">
        <v>89.403085177733061</v>
      </c>
      <c r="E12" s="8">
        <v>5.28169014084507</v>
      </c>
      <c r="F12" s="8">
        <v>3.6384976525821595</v>
      </c>
      <c r="G12" s="8">
        <v>0.6203890006706908</v>
      </c>
      <c r="H12" s="8">
        <v>0.28504359490274983</v>
      </c>
      <c r="I12" s="8">
        <v>0.77129443326626423</v>
      </c>
    </row>
    <row r="13" spans="1:10" s="566" customFormat="1" ht="18" customHeight="1">
      <c r="A13" s="1065" t="s">
        <v>311</v>
      </c>
      <c r="B13" s="293" t="s">
        <v>114</v>
      </c>
      <c r="C13" s="7">
        <v>5808</v>
      </c>
      <c r="D13" s="7">
        <v>5161</v>
      </c>
      <c r="E13" s="7">
        <v>302</v>
      </c>
      <c r="F13" s="7">
        <v>188</v>
      </c>
      <c r="G13" s="7">
        <v>57</v>
      </c>
      <c r="H13" s="7">
        <v>14</v>
      </c>
      <c r="I13" s="7">
        <v>86</v>
      </c>
    </row>
    <row r="14" spans="1:10" s="611" customFormat="1" ht="18" customHeight="1">
      <c r="A14" s="1065"/>
      <c r="B14" s="294" t="s">
        <v>1</v>
      </c>
      <c r="C14" s="8">
        <v>100</v>
      </c>
      <c r="D14" s="8">
        <v>88.860192837465561</v>
      </c>
      <c r="E14" s="8">
        <v>5.1997245179063363</v>
      </c>
      <c r="F14" s="8">
        <v>3.2369146005509641</v>
      </c>
      <c r="G14" s="8">
        <v>0.98140495867768596</v>
      </c>
      <c r="H14" s="8">
        <v>0.24104683195592286</v>
      </c>
      <c r="I14" s="8">
        <v>1.4807162534435263</v>
      </c>
    </row>
    <row r="15" spans="1:10" s="566" customFormat="1" ht="18" customHeight="1">
      <c r="A15" s="1065" t="s">
        <v>312</v>
      </c>
      <c r="B15" s="293" t="s">
        <v>114</v>
      </c>
      <c r="C15" s="7">
        <v>6262</v>
      </c>
      <c r="D15" s="7">
        <v>5583</v>
      </c>
      <c r="E15" s="7">
        <v>353</v>
      </c>
      <c r="F15" s="7">
        <v>195</v>
      </c>
      <c r="G15" s="7">
        <v>39</v>
      </c>
      <c r="H15" s="7">
        <v>3</v>
      </c>
      <c r="I15" s="7">
        <v>89</v>
      </c>
    </row>
    <row r="16" spans="1:10" s="611" customFormat="1" ht="18" customHeight="1">
      <c r="A16" s="1065"/>
      <c r="B16" s="294" t="s">
        <v>1</v>
      </c>
      <c r="C16" s="8">
        <v>100</v>
      </c>
      <c r="D16" s="8">
        <v>89.156818907697215</v>
      </c>
      <c r="E16" s="8">
        <v>5.6371766208878951</v>
      </c>
      <c r="F16" s="8">
        <v>3.1140210795273076</v>
      </c>
      <c r="G16" s="8">
        <v>0.62280421590546153</v>
      </c>
      <c r="H16" s="8">
        <v>4.7908016608112419E-2</v>
      </c>
      <c r="I16" s="8">
        <v>1.4212711593740019</v>
      </c>
    </row>
    <row r="17" spans="1:9" s="566" customFormat="1" ht="18" customHeight="1">
      <c r="A17" s="1065" t="s">
        <v>265</v>
      </c>
      <c r="B17" s="293" t="s">
        <v>114</v>
      </c>
      <c r="C17" s="7">
        <v>6918</v>
      </c>
      <c r="D17" s="7">
        <v>6155</v>
      </c>
      <c r="E17" s="7">
        <v>375</v>
      </c>
      <c r="F17" s="7">
        <v>204</v>
      </c>
      <c r="G17" s="7">
        <v>24</v>
      </c>
      <c r="H17" s="7">
        <v>8</v>
      </c>
      <c r="I17" s="7">
        <v>152</v>
      </c>
    </row>
    <row r="18" spans="1:9" s="611" customFormat="1" ht="18" customHeight="1">
      <c r="A18" s="1065"/>
      <c r="B18" s="294" t="s">
        <v>1</v>
      </c>
      <c r="C18" s="8">
        <v>100</v>
      </c>
      <c r="D18" s="8">
        <v>88.970800809482512</v>
      </c>
      <c r="E18" s="8">
        <v>5.4206418039895929</v>
      </c>
      <c r="F18" s="8">
        <v>2.9488291413703385</v>
      </c>
      <c r="G18" s="8">
        <v>0.3469210754553339</v>
      </c>
      <c r="H18" s="8">
        <v>0.11564035848511131</v>
      </c>
      <c r="I18" s="8">
        <v>2.1971668112171145</v>
      </c>
    </row>
    <row r="19" spans="1:9" s="566" customFormat="1" ht="18" customHeight="1">
      <c r="A19" s="1065" t="s">
        <v>266</v>
      </c>
      <c r="B19" s="293" t="s">
        <v>114</v>
      </c>
      <c r="C19" s="7">
        <v>6190</v>
      </c>
      <c r="D19" s="7">
        <v>5482</v>
      </c>
      <c r="E19" s="7">
        <v>332</v>
      </c>
      <c r="F19" s="7">
        <v>145</v>
      </c>
      <c r="G19" s="7">
        <v>14</v>
      </c>
      <c r="H19" s="7">
        <v>16</v>
      </c>
      <c r="I19" s="7">
        <v>201</v>
      </c>
    </row>
    <row r="20" spans="1:9" s="611" customFormat="1" ht="18" customHeight="1">
      <c r="A20" s="1065"/>
      <c r="B20" s="294" t="s">
        <v>1</v>
      </c>
      <c r="C20" s="8">
        <v>100</v>
      </c>
      <c r="D20" s="8">
        <v>88.562197092084006</v>
      </c>
      <c r="E20" s="8">
        <v>5.3634894991922453</v>
      </c>
      <c r="F20" s="8">
        <v>2.34248788368336</v>
      </c>
      <c r="G20" s="8">
        <v>0.22617124394184168</v>
      </c>
      <c r="H20" s="8">
        <v>0.25848142164781907</v>
      </c>
      <c r="I20" s="8">
        <v>3.247172859450727</v>
      </c>
    </row>
    <row r="21" spans="1:9" s="566" customFormat="1" ht="18" customHeight="1">
      <c r="A21" s="1065" t="s">
        <v>35</v>
      </c>
      <c r="B21" s="293" t="s">
        <v>114</v>
      </c>
      <c r="C21" s="7">
        <v>7792</v>
      </c>
      <c r="D21" s="7">
        <v>7198</v>
      </c>
      <c r="E21" s="7">
        <v>385</v>
      </c>
      <c r="F21" s="7">
        <v>195</v>
      </c>
      <c r="G21" s="7">
        <v>11</v>
      </c>
      <c r="H21" s="7">
        <v>3</v>
      </c>
      <c r="I21" s="7">
        <v>0</v>
      </c>
    </row>
    <row r="22" spans="1:9" s="611" customFormat="1" ht="18" customHeight="1">
      <c r="A22" s="1066"/>
      <c r="B22" s="295" t="s">
        <v>1</v>
      </c>
      <c r="C22" s="14">
        <v>100</v>
      </c>
      <c r="D22" s="14">
        <v>92.376796714579058</v>
      </c>
      <c r="E22" s="14">
        <v>4.9409650924024637</v>
      </c>
      <c r="F22" s="14">
        <v>2.5025667351129361</v>
      </c>
      <c r="G22" s="14">
        <v>0.14117043121149897</v>
      </c>
      <c r="H22" s="14">
        <v>3.8501026694045176E-2</v>
      </c>
      <c r="I22" s="13">
        <v>0</v>
      </c>
    </row>
    <row r="23" spans="1:9" s="16" customFormat="1" ht="14.25">
      <c r="A23" s="192" t="s">
        <v>11</v>
      </c>
      <c r="B23" s="193"/>
    </row>
    <row r="24" spans="1:9" s="16" customFormat="1" ht="29.25" customHeight="1">
      <c r="A24" s="1122" t="s">
        <v>483</v>
      </c>
      <c r="B24" s="1122"/>
      <c r="C24" s="1122"/>
      <c r="D24" s="1122"/>
      <c r="E24" s="1122"/>
      <c r="F24" s="1122"/>
      <c r="G24" s="1122"/>
      <c r="H24" s="1122"/>
      <c r="I24" s="1122"/>
    </row>
    <row r="25" spans="1:9">
      <c r="A25" s="195"/>
      <c r="B25" s="151"/>
    </row>
  </sheetData>
  <mergeCells count="13">
    <mergeCell ref="A24:I24"/>
    <mergeCell ref="A11:A12"/>
    <mergeCell ref="A13:A14"/>
    <mergeCell ref="A15:A16"/>
    <mergeCell ref="A17:A18"/>
    <mergeCell ref="A19:A20"/>
    <mergeCell ref="A21:A22"/>
    <mergeCell ref="A9:A10"/>
    <mergeCell ref="A1:I1"/>
    <mergeCell ref="A2:B2"/>
    <mergeCell ref="A3:A4"/>
    <mergeCell ref="A5:A6"/>
    <mergeCell ref="A7:A8"/>
  </mergeCells>
  <phoneticPr fontId="2" type="noConversion"/>
  <hyperlinks>
    <hyperlink ref="J1" location="本篇表次!A1" display="回本篇表次"/>
  </hyperlink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7"/>
  <sheetViews>
    <sheetView showGridLines="0" zoomScaleNormal="100" workbookViewId="0">
      <pane xSplit="9" ySplit="4" topLeftCell="J20" activePane="bottomRight" state="frozen"/>
      <selection pane="topRight" activeCell="J1" sqref="J1"/>
      <selection pane="bottomLeft" activeCell="A5" sqref="A5"/>
      <selection pane="bottomRight" activeCell="L39" sqref="L39"/>
    </sheetView>
  </sheetViews>
  <sheetFormatPr defaultColWidth="11.875" defaultRowHeight="16.5"/>
  <cols>
    <col min="1" max="1" width="22.125" customWidth="1"/>
    <col min="2" max="9" width="12" hidden="1" customWidth="1"/>
    <col min="10" max="17" width="11.625" customWidth="1"/>
    <col min="18" max="19" width="13" customWidth="1"/>
    <col min="20" max="20" width="13" style="312" customWidth="1"/>
    <col min="21" max="21" width="13" customWidth="1"/>
    <col min="22" max="22" width="12.625" bestFit="1" customWidth="1"/>
  </cols>
  <sheetData>
    <row r="1" spans="1:23" ht="20.25">
      <c r="A1" s="1000" t="s">
        <v>949</v>
      </c>
      <c r="B1" s="1000"/>
      <c r="C1" s="1000"/>
      <c r="D1" s="1000"/>
      <c r="E1" s="1000"/>
      <c r="F1" s="1000"/>
      <c r="G1" s="1000"/>
      <c r="H1" s="1000"/>
      <c r="I1" s="1000"/>
      <c r="J1" s="1000"/>
      <c r="K1" s="1000"/>
      <c r="L1" s="1000"/>
      <c r="M1" s="1000"/>
      <c r="N1" s="1000"/>
      <c r="O1" s="1000"/>
      <c r="P1" s="1000"/>
      <c r="Q1" s="1000"/>
      <c r="R1" s="1000"/>
      <c r="S1" s="1000"/>
      <c r="T1" s="1000"/>
      <c r="U1" s="1000"/>
      <c r="V1" s="853" t="s">
        <v>914</v>
      </c>
    </row>
    <row r="2" spans="1:23" ht="17.25" customHeight="1">
      <c r="A2" s="158"/>
      <c r="B2" s="158"/>
      <c r="C2" s="158"/>
      <c r="D2" s="158"/>
      <c r="E2" s="158"/>
      <c r="F2" s="158"/>
      <c r="G2" s="158"/>
      <c r="H2" s="158"/>
      <c r="I2" s="158"/>
      <c r="J2" s="158"/>
      <c r="K2" s="158"/>
      <c r="L2" s="158"/>
      <c r="M2" s="158"/>
      <c r="N2" s="158"/>
      <c r="O2" s="158"/>
      <c r="P2" s="158"/>
      <c r="Q2" s="158"/>
      <c r="R2" s="158"/>
      <c r="S2" s="158"/>
      <c r="T2" s="1126" t="s">
        <v>484</v>
      </c>
      <c r="U2" s="1126"/>
    </row>
    <row r="3" spans="1:23" s="229" customFormat="1">
      <c r="B3" s="1123" t="s">
        <v>835</v>
      </c>
      <c r="C3" s="1123" t="s">
        <v>785</v>
      </c>
      <c r="D3" s="1123" t="s">
        <v>786</v>
      </c>
      <c r="E3" s="1123" t="s">
        <v>787</v>
      </c>
      <c r="F3" s="1123" t="s">
        <v>788</v>
      </c>
      <c r="G3" s="1123" t="s">
        <v>789</v>
      </c>
      <c r="H3" s="1123" t="s">
        <v>790</v>
      </c>
      <c r="I3" s="1123" t="s">
        <v>791</v>
      </c>
      <c r="J3" s="1123" t="s">
        <v>347</v>
      </c>
      <c r="K3" s="1123" t="s">
        <v>836</v>
      </c>
      <c r="L3" s="1123" t="s">
        <v>349</v>
      </c>
      <c r="M3" s="1123" t="s">
        <v>350</v>
      </c>
      <c r="N3" s="1123" t="s">
        <v>351</v>
      </c>
      <c r="O3" s="1123" t="s">
        <v>821</v>
      </c>
      <c r="P3" s="1123" t="s">
        <v>312</v>
      </c>
      <c r="Q3" s="1123" t="s">
        <v>265</v>
      </c>
      <c r="R3" s="1123" t="s">
        <v>16</v>
      </c>
      <c r="S3" s="1127" t="s">
        <v>507</v>
      </c>
      <c r="T3" s="1127"/>
      <c r="U3" s="1127"/>
    </row>
    <row r="4" spans="1:23" ht="15.95" customHeight="1">
      <c r="A4" s="313"/>
      <c r="B4" s="1124"/>
      <c r="C4" s="1124"/>
      <c r="D4" s="1124"/>
      <c r="E4" s="1124"/>
      <c r="F4" s="1124"/>
      <c r="G4" s="1124"/>
      <c r="H4" s="1124"/>
      <c r="I4" s="1124"/>
      <c r="J4" s="1124"/>
      <c r="K4" s="1124"/>
      <c r="L4" s="1124"/>
      <c r="M4" s="1124"/>
      <c r="N4" s="1124"/>
      <c r="O4" s="1124"/>
      <c r="P4" s="1124"/>
      <c r="Q4" s="1124"/>
      <c r="R4" s="1124"/>
      <c r="S4" s="308" t="s">
        <v>485</v>
      </c>
      <c r="T4" s="310" t="s">
        <v>486</v>
      </c>
      <c r="U4" s="309" t="s">
        <v>487</v>
      </c>
    </row>
    <row r="5" spans="1:23" ht="20.100000000000001" customHeight="1">
      <c r="A5" s="299" t="s">
        <v>2</v>
      </c>
      <c r="B5" s="556">
        <v>1710.5424</v>
      </c>
      <c r="C5" s="556">
        <v>7432.9558999999999</v>
      </c>
      <c r="D5" s="556">
        <v>13300.497099999999</v>
      </c>
      <c r="E5" s="556">
        <v>26067.037199999992</v>
      </c>
      <c r="F5" s="556">
        <v>76862.708099999989</v>
      </c>
      <c r="G5" s="556">
        <v>100323.05710000001</v>
      </c>
      <c r="H5" s="556">
        <v>33145.406800000004</v>
      </c>
      <c r="I5" s="556">
        <v>146053.78659999999</v>
      </c>
      <c r="J5" s="554">
        <v>86310.344499999992</v>
      </c>
      <c r="K5" s="554">
        <v>248506.74110000001</v>
      </c>
      <c r="L5" s="554">
        <v>48434.709800000004</v>
      </c>
      <c r="M5" s="554">
        <v>170413.90360000005</v>
      </c>
      <c r="N5" s="554">
        <v>862301.40039999981</v>
      </c>
      <c r="O5" s="554">
        <v>1122735.4487999997</v>
      </c>
      <c r="P5" s="554">
        <v>1651256.5266999996</v>
      </c>
      <c r="Q5" s="554">
        <v>2183564.2126999996</v>
      </c>
      <c r="R5" s="554">
        <v>5284968.9027000004</v>
      </c>
      <c r="S5" s="554">
        <v>3021082.0671999999</v>
      </c>
      <c r="T5" s="554">
        <v>2791668.4689000002</v>
      </c>
      <c r="U5" s="554">
        <v>229413.59830000001</v>
      </c>
    </row>
    <row r="6" spans="1:23" ht="20.100000000000001" customHeight="1">
      <c r="A6" s="299" t="s">
        <v>488</v>
      </c>
      <c r="B6" s="56" t="s">
        <v>792</v>
      </c>
      <c r="C6" s="56" t="s">
        <v>792</v>
      </c>
      <c r="D6" s="56" t="s">
        <v>792</v>
      </c>
      <c r="E6" s="556">
        <v>166.42330000000001</v>
      </c>
      <c r="F6" s="556">
        <v>529.4049</v>
      </c>
      <c r="G6" s="556">
        <v>4140.2484999999997</v>
      </c>
      <c r="H6" s="556">
        <v>1552.7048</v>
      </c>
      <c r="I6" s="556">
        <v>2681.0513000000001</v>
      </c>
      <c r="J6" s="554">
        <v>2078.7242000000001</v>
      </c>
      <c r="K6" s="554">
        <v>1362.8393000000001</v>
      </c>
      <c r="L6" s="554">
        <v>3290.3818999999999</v>
      </c>
      <c r="M6" s="554">
        <v>1595.7430999999999</v>
      </c>
      <c r="N6" s="554">
        <v>64824.917600000001</v>
      </c>
      <c r="O6" s="554">
        <v>339341.86859999999</v>
      </c>
      <c r="P6" s="554">
        <v>432773.18209999998</v>
      </c>
      <c r="Q6" s="554">
        <v>212094.5288</v>
      </c>
      <c r="R6" s="554">
        <v>3057941.8158</v>
      </c>
      <c r="S6" s="554">
        <v>1101439.0603</v>
      </c>
      <c r="T6" s="554">
        <v>1072828.0449000001</v>
      </c>
      <c r="U6" s="554">
        <v>28611.0154</v>
      </c>
      <c r="W6" s="559"/>
    </row>
    <row r="7" spans="1:23" ht="20.100000000000001" customHeight="1">
      <c r="A7" s="299" t="s">
        <v>489</v>
      </c>
      <c r="B7" s="56" t="s">
        <v>792</v>
      </c>
      <c r="C7" s="556">
        <v>60</v>
      </c>
      <c r="D7" s="56" t="s">
        <v>792</v>
      </c>
      <c r="E7" s="556">
        <v>4070</v>
      </c>
      <c r="F7" s="556">
        <v>460.2192</v>
      </c>
      <c r="G7" s="556">
        <v>2146.3771999999999</v>
      </c>
      <c r="H7" s="556">
        <v>2244.4890999999998</v>
      </c>
      <c r="I7" s="556">
        <v>86609.216400000005</v>
      </c>
      <c r="J7" s="554">
        <v>3433.4333999999999</v>
      </c>
      <c r="K7" s="554">
        <v>50728.887699999999</v>
      </c>
      <c r="L7" s="554">
        <v>7745.2936</v>
      </c>
      <c r="M7" s="554">
        <v>14143.4899</v>
      </c>
      <c r="N7" s="554">
        <v>175013.6943</v>
      </c>
      <c r="O7" s="554">
        <v>27897.673500000001</v>
      </c>
      <c r="P7" s="554">
        <v>404991.20610000001</v>
      </c>
      <c r="Q7" s="554">
        <v>106737.2721</v>
      </c>
      <c r="R7" s="554">
        <v>383891.2795</v>
      </c>
      <c r="S7" s="554">
        <v>670097.93229999999</v>
      </c>
      <c r="T7" s="554">
        <v>503056.06319999998</v>
      </c>
      <c r="U7" s="554">
        <v>167041.86910000001</v>
      </c>
      <c r="V7" s="559"/>
      <c r="W7" s="559"/>
    </row>
    <row r="8" spans="1:23" ht="20.100000000000001" customHeight="1">
      <c r="A8" s="299" t="s">
        <v>494</v>
      </c>
      <c r="B8" s="556">
        <v>1697.7023999999999</v>
      </c>
      <c r="C8" s="556">
        <v>5742.2142999999996</v>
      </c>
      <c r="D8" s="556">
        <v>3652.4721</v>
      </c>
      <c r="E8" s="556">
        <v>8446.5665000000008</v>
      </c>
      <c r="F8" s="556">
        <v>57786.664599999996</v>
      </c>
      <c r="G8" s="556">
        <v>45608.739600000001</v>
      </c>
      <c r="H8" s="556">
        <v>12379.269</v>
      </c>
      <c r="I8" s="556">
        <v>27119.813300000002</v>
      </c>
      <c r="J8" s="554">
        <v>37322.193500000001</v>
      </c>
      <c r="K8" s="554">
        <v>148601.74650000001</v>
      </c>
      <c r="L8" s="554">
        <v>14441.6872</v>
      </c>
      <c r="M8" s="554">
        <v>18441.079900000001</v>
      </c>
      <c r="N8" s="554">
        <v>30184.859199999999</v>
      </c>
      <c r="O8" s="554">
        <v>26118.779200000001</v>
      </c>
      <c r="P8" s="554">
        <v>65854.530899999998</v>
      </c>
      <c r="Q8" s="554">
        <v>957614.00260000001</v>
      </c>
      <c r="R8" s="554">
        <v>13165.366099999999</v>
      </c>
      <c r="S8" s="554">
        <v>516932.4387</v>
      </c>
      <c r="T8" s="554">
        <v>516504.86090000003</v>
      </c>
      <c r="U8" s="554">
        <v>427.57780000000002</v>
      </c>
      <c r="V8" s="559"/>
      <c r="W8" s="559"/>
    </row>
    <row r="9" spans="1:23" ht="20.100000000000001" customHeight="1">
      <c r="A9" s="299" t="s">
        <v>460</v>
      </c>
      <c r="B9" s="56" t="s">
        <v>792</v>
      </c>
      <c r="C9" s="556">
        <v>134.19999999999999</v>
      </c>
      <c r="D9" s="556">
        <v>1217.45</v>
      </c>
      <c r="E9" s="556">
        <v>356.46800000000002</v>
      </c>
      <c r="F9" s="556">
        <v>183.21</v>
      </c>
      <c r="G9" s="556">
        <v>696.21699999999998</v>
      </c>
      <c r="H9" s="556">
        <v>203.22640000000001</v>
      </c>
      <c r="I9" s="556">
        <v>3321.8993</v>
      </c>
      <c r="J9" s="554">
        <v>791.82830000000001</v>
      </c>
      <c r="K9" s="554">
        <v>867.96870000000001</v>
      </c>
      <c r="L9" s="554">
        <v>249.73859999999999</v>
      </c>
      <c r="M9" s="554">
        <v>85477.194000000003</v>
      </c>
      <c r="N9" s="554">
        <v>221104.40470000001</v>
      </c>
      <c r="O9" s="554">
        <v>298550.5613</v>
      </c>
      <c r="P9" s="554">
        <v>267177.46059999999</v>
      </c>
      <c r="Q9" s="554">
        <v>407142.76779999997</v>
      </c>
      <c r="R9" s="554">
        <v>331997.18209999998</v>
      </c>
      <c r="S9" s="554">
        <v>294831.61550000001</v>
      </c>
      <c r="T9" s="554">
        <v>288655.67690000002</v>
      </c>
      <c r="U9" s="554">
        <v>6175.9386000000004</v>
      </c>
      <c r="V9" s="559"/>
      <c r="W9" s="559"/>
    </row>
    <row r="10" spans="1:23" ht="20.100000000000001" customHeight="1">
      <c r="A10" s="299" t="s">
        <v>457</v>
      </c>
      <c r="B10" s="56" t="s">
        <v>792</v>
      </c>
      <c r="C10" s="556">
        <v>52.5</v>
      </c>
      <c r="D10" s="556">
        <v>11.0009</v>
      </c>
      <c r="E10" s="556">
        <v>690.45</v>
      </c>
      <c r="F10" s="556">
        <v>181.97460000000001</v>
      </c>
      <c r="G10" s="556">
        <v>54.515999999999998</v>
      </c>
      <c r="H10" s="556">
        <v>60.060899999999997</v>
      </c>
      <c r="I10" s="556">
        <v>20.373999999999999</v>
      </c>
      <c r="J10" s="554">
        <v>27.648499999999999</v>
      </c>
      <c r="K10" s="554">
        <v>185.43870000000001</v>
      </c>
      <c r="L10" s="554">
        <v>2.4900000000000002</v>
      </c>
      <c r="M10" s="554">
        <v>3808.6959999999999</v>
      </c>
      <c r="N10" s="554">
        <v>46834.964399999997</v>
      </c>
      <c r="O10" s="554">
        <v>152141.9143</v>
      </c>
      <c r="P10" s="554">
        <v>82155.148400000005</v>
      </c>
      <c r="Q10" s="554">
        <v>93065.051699999996</v>
      </c>
      <c r="R10" s="554">
        <v>116803.4406</v>
      </c>
      <c r="S10" s="554">
        <v>96550.682000000001</v>
      </c>
      <c r="T10" s="554">
        <v>90424.316999999995</v>
      </c>
      <c r="U10" s="554">
        <v>6126.3649999999998</v>
      </c>
      <c r="V10" s="559"/>
      <c r="W10" s="559"/>
    </row>
    <row r="11" spans="1:23" ht="20.100000000000001" customHeight="1">
      <c r="A11" s="299" t="s">
        <v>459</v>
      </c>
      <c r="B11" s="56" t="s">
        <v>792</v>
      </c>
      <c r="C11" s="556">
        <v>40.4</v>
      </c>
      <c r="D11" s="556">
        <v>1</v>
      </c>
      <c r="E11" s="556">
        <v>1.1200000000000001</v>
      </c>
      <c r="F11" s="556">
        <v>1</v>
      </c>
      <c r="G11" s="556">
        <v>371.8</v>
      </c>
      <c r="H11" s="556">
        <v>9.75</v>
      </c>
      <c r="I11" s="556">
        <v>0.25800000000000001</v>
      </c>
      <c r="J11" s="554">
        <v>140</v>
      </c>
      <c r="K11" s="554">
        <v>14.58</v>
      </c>
      <c r="L11" s="56" t="s">
        <v>792</v>
      </c>
      <c r="M11" s="554">
        <v>12767.434600000001</v>
      </c>
      <c r="N11" s="554">
        <v>61286.796300000002</v>
      </c>
      <c r="O11" s="554">
        <v>69400.195900000006</v>
      </c>
      <c r="P11" s="554">
        <v>72731.721099999995</v>
      </c>
      <c r="Q11" s="554">
        <v>71380.221699999995</v>
      </c>
      <c r="R11" s="554">
        <v>125844.1076</v>
      </c>
      <c r="S11" s="554">
        <v>68299.491899999994</v>
      </c>
      <c r="T11" s="554">
        <v>67503.6005</v>
      </c>
      <c r="U11" s="554">
        <v>795.89139999999998</v>
      </c>
      <c r="V11" s="559"/>
      <c r="W11" s="559"/>
    </row>
    <row r="12" spans="1:23" ht="20.100000000000001" customHeight="1">
      <c r="A12" s="299" t="s">
        <v>461</v>
      </c>
      <c r="B12" s="56" t="s">
        <v>792</v>
      </c>
      <c r="C12" s="556">
        <v>5</v>
      </c>
      <c r="D12" s="556">
        <v>110.74</v>
      </c>
      <c r="E12" s="556">
        <v>222.27</v>
      </c>
      <c r="F12" s="556">
        <v>2327.41</v>
      </c>
      <c r="G12" s="556">
        <v>187.7</v>
      </c>
      <c r="H12" s="556">
        <v>333.41430000000003</v>
      </c>
      <c r="I12" s="556">
        <v>394.99</v>
      </c>
      <c r="J12" s="554">
        <v>459.89100000000002</v>
      </c>
      <c r="K12" s="554">
        <v>266.0523</v>
      </c>
      <c r="L12" s="554">
        <v>71.260000000000005</v>
      </c>
      <c r="M12" s="554">
        <v>1642.3452</v>
      </c>
      <c r="N12" s="554">
        <v>22123.3822</v>
      </c>
      <c r="O12" s="554">
        <v>31326.4215</v>
      </c>
      <c r="P12" s="554">
        <v>93467.642699999997</v>
      </c>
      <c r="Q12" s="554">
        <v>43761.911399999997</v>
      </c>
      <c r="R12" s="554">
        <v>81792.357600000003</v>
      </c>
      <c r="S12" s="554">
        <v>39567.273500000003</v>
      </c>
      <c r="T12" s="554">
        <v>37569.0245</v>
      </c>
      <c r="U12" s="554">
        <v>1998.249</v>
      </c>
      <c r="V12" s="559"/>
      <c r="W12" s="559"/>
    </row>
    <row r="13" spans="1:23" ht="20.100000000000001" customHeight="1">
      <c r="A13" s="299" t="s">
        <v>490</v>
      </c>
      <c r="B13" s="56" t="s">
        <v>792</v>
      </c>
      <c r="C13" s="556">
        <v>137.61060000000001</v>
      </c>
      <c r="D13" s="556">
        <v>1642.1504</v>
      </c>
      <c r="E13" s="556">
        <v>2343.2386000000001</v>
      </c>
      <c r="F13" s="556">
        <v>2156.3706999999999</v>
      </c>
      <c r="G13" s="556">
        <v>1818.2981</v>
      </c>
      <c r="H13" s="556">
        <v>2049.6296000000002</v>
      </c>
      <c r="I13" s="556">
        <v>4310.3154000000004</v>
      </c>
      <c r="J13" s="554">
        <v>4061.4810000000002</v>
      </c>
      <c r="K13" s="554">
        <v>6989.8534</v>
      </c>
      <c r="L13" s="554">
        <v>5140.5688</v>
      </c>
      <c r="M13" s="554">
        <v>12649.921899999999</v>
      </c>
      <c r="N13" s="554">
        <v>37757.2696</v>
      </c>
      <c r="O13" s="554">
        <v>34135.197899999999</v>
      </c>
      <c r="P13" s="554">
        <v>28541.060799999999</v>
      </c>
      <c r="Q13" s="554">
        <v>36261.993799999997</v>
      </c>
      <c r="R13" s="554">
        <v>82426.928700000004</v>
      </c>
      <c r="S13" s="554">
        <v>29774.312399999999</v>
      </c>
      <c r="T13" s="554">
        <v>28929.664499999999</v>
      </c>
      <c r="U13" s="554">
        <v>844.64790000000005</v>
      </c>
      <c r="V13" s="559"/>
      <c r="W13" s="559"/>
    </row>
    <row r="14" spans="1:23" ht="20.100000000000001" customHeight="1">
      <c r="A14" s="299" t="s">
        <v>492</v>
      </c>
      <c r="B14" s="56" t="s">
        <v>792</v>
      </c>
      <c r="C14" s="556">
        <v>220</v>
      </c>
      <c r="D14" s="556">
        <v>3</v>
      </c>
      <c r="E14" s="556">
        <v>17.52</v>
      </c>
      <c r="F14" s="556">
        <v>7.9</v>
      </c>
      <c r="G14" s="556">
        <v>85.98</v>
      </c>
      <c r="H14" s="556">
        <v>50.574399999999997</v>
      </c>
      <c r="I14" s="556">
        <v>2.6</v>
      </c>
      <c r="J14" s="56" t="s">
        <v>792</v>
      </c>
      <c r="K14" s="554">
        <v>0.05</v>
      </c>
      <c r="L14" s="554">
        <v>87.74</v>
      </c>
      <c r="M14" s="554">
        <v>873.76149999999996</v>
      </c>
      <c r="N14" s="554">
        <v>30502.325099999998</v>
      </c>
      <c r="O14" s="554">
        <v>14941.0304</v>
      </c>
      <c r="P14" s="554">
        <v>28799.969499999999</v>
      </c>
      <c r="Q14" s="554">
        <v>64012.329400000002</v>
      </c>
      <c r="R14" s="554">
        <v>17292.448199999999</v>
      </c>
      <c r="S14" s="554">
        <v>23696.3145</v>
      </c>
      <c r="T14" s="554">
        <v>23696.3145</v>
      </c>
      <c r="U14" s="56" t="s">
        <v>792</v>
      </c>
      <c r="V14" s="559"/>
      <c r="W14" s="559"/>
    </row>
    <row r="15" spans="1:23" ht="20.100000000000001" customHeight="1">
      <c r="A15" s="299" t="s">
        <v>493</v>
      </c>
      <c r="B15" s="56" t="s">
        <v>792</v>
      </c>
      <c r="C15" s="56" t="s">
        <v>792</v>
      </c>
      <c r="D15" s="56" t="s">
        <v>792</v>
      </c>
      <c r="E15" s="56" t="s">
        <v>792</v>
      </c>
      <c r="F15" s="56" t="s">
        <v>792</v>
      </c>
      <c r="G15" s="56" t="s">
        <v>792</v>
      </c>
      <c r="H15" s="56" t="s">
        <v>792</v>
      </c>
      <c r="I15" s="556">
        <v>0.43890000000000001</v>
      </c>
      <c r="J15" s="554">
        <v>300</v>
      </c>
      <c r="K15" s="554">
        <v>71.899000000000001</v>
      </c>
      <c r="L15" s="56" t="s">
        <v>792</v>
      </c>
      <c r="M15" s="554">
        <v>194.0839</v>
      </c>
      <c r="N15" s="554">
        <v>5484.7134999999998</v>
      </c>
      <c r="O15" s="554">
        <v>9963.7283000000007</v>
      </c>
      <c r="P15" s="554">
        <v>3542.8424</v>
      </c>
      <c r="Q15" s="554">
        <v>6337.0848999999998</v>
      </c>
      <c r="R15" s="554">
        <v>24592.457699999999</v>
      </c>
      <c r="S15" s="554">
        <v>23525.0308</v>
      </c>
      <c r="T15" s="554">
        <v>23421.036400000001</v>
      </c>
      <c r="U15" s="554">
        <v>103.9944</v>
      </c>
      <c r="V15" s="559"/>
      <c r="W15" s="559"/>
    </row>
    <row r="16" spans="1:23" ht="20.100000000000001" customHeight="1">
      <c r="A16" s="299" t="s">
        <v>458</v>
      </c>
      <c r="B16" s="56" t="s">
        <v>792</v>
      </c>
      <c r="C16" s="556">
        <v>37.1</v>
      </c>
      <c r="D16" s="556">
        <v>16.982399999999998</v>
      </c>
      <c r="E16" s="556">
        <v>100.77500000000001</v>
      </c>
      <c r="F16" s="556">
        <v>10.259</v>
      </c>
      <c r="G16" s="556">
        <v>14.402699999999999</v>
      </c>
      <c r="H16" s="556">
        <v>1.8431</v>
      </c>
      <c r="I16" s="556">
        <v>8.4550000000000001</v>
      </c>
      <c r="J16" s="554">
        <v>77.816999999999993</v>
      </c>
      <c r="K16" s="554">
        <v>1.37</v>
      </c>
      <c r="L16" s="554">
        <v>2.0609999999999999</v>
      </c>
      <c r="M16" s="554">
        <v>2161.7919000000002</v>
      </c>
      <c r="N16" s="554">
        <v>30756.5687</v>
      </c>
      <c r="O16" s="554">
        <v>17340.573899999999</v>
      </c>
      <c r="P16" s="554">
        <v>13843.0317</v>
      </c>
      <c r="Q16" s="554">
        <v>15525.870199999999</v>
      </c>
      <c r="R16" s="554">
        <v>12343.836799999999</v>
      </c>
      <c r="S16" s="554">
        <v>20282.981599999999</v>
      </c>
      <c r="T16" s="554">
        <v>20282.981599999999</v>
      </c>
      <c r="U16" s="56" t="s">
        <v>792</v>
      </c>
      <c r="V16" s="559"/>
      <c r="W16" s="559"/>
    </row>
    <row r="17" spans="1:23" ht="20.100000000000001" customHeight="1">
      <c r="A17" s="299" t="s">
        <v>432</v>
      </c>
      <c r="B17" s="556">
        <v>12.8</v>
      </c>
      <c r="C17" s="556">
        <v>642.57600000000002</v>
      </c>
      <c r="D17" s="556">
        <v>5491.3811999999998</v>
      </c>
      <c r="E17" s="556">
        <v>7262.7070000000003</v>
      </c>
      <c r="F17" s="556">
        <v>8211.5581999999995</v>
      </c>
      <c r="G17" s="556">
        <v>26780.899399999998</v>
      </c>
      <c r="H17" s="556">
        <v>10219.5895</v>
      </c>
      <c r="I17" s="556">
        <v>14110.2935</v>
      </c>
      <c r="J17" s="554">
        <v>16388.4614</v>
      </c>
      <c r="K17" s="554">
        <v>11694.360500000001</v>
      </c>
      <c r="L17" s="554">
        <v>6195.9050999999999</v>
      </c>
      <c r="M17" s="554">
        <v>8768.9110999999994</v>
      </c>
      <c r="N17" s="554">
        <v>5272.0986999999996</v>
      </c>
      <c r="O17" s="554">
        <v>7470.3275999999996</v>
      </c>
      <c r="P17" s="554">
        <v>6338.5792000000001</v>
      </c>
      <c r="Q17" s="554">
        <v>9536.4820999999993</v>
      </c>
      <c r="R17" s="554">
        <v>10090.7979</v>
      </c>
      <c r="S17" s="554">
        <v>18224.212200000002</v>
      </c>
      <c r="T17" s="554">
        <v>18224.212200000002</v>
      </c>
      <c r="U17" s="56" t="s">
        <v>792</v>
      </c>
      <c r="V17" s="559"/>
      <c r="W17" s="559"/>
    </row>
    <row r="18" spans="1:23" ht="20.100000000000001" customHeight="1">
      <c r="A18" s="299" t="s">
        <v>491</v>
      </c>
      <c r="B18" s="56" t="s">
        <v>792</v>
      </c>
      <c r="C18" s="56" t="s">
        <v>792</v>
      </c>
      <c r="D18" s="56" t="s">
        <v>792</v>
      </c>
      <c r="E18" s="56" t="s">
        <v>792</v>
      </c>
      <c r="F18" s="56" t="s">
        <v>792</v>
      </c>
      <c r="G18" s="56" t="s">
        <v>792</v>
      </c>
      <c r="H18" s="56" t="s">
        <v>792</v>
      </c>
      <c r="I18" s="56" t="s">
        <v>792</v>
      </c>
      <c r="J18" s="56" t="s">
        <v>792</v>
      </c>
      <c r="K18" s="56" t="s">
        <v>792</v>
      </c>
      <c r="L18" s="554">
        <v>72.97</v>
      </c>
      <c r="M18" s="554">
        <v>761.96259999999995</v>
      </c>
      <c r="N18" s="554">
        <v>9730.4686000000002</v>
      </c>
      <c r="O18" s="554">
        <v>10874.0162</v>
      </c>
      <c r="P18" s="554">
        <v>15052.548000000001</v>
      </c>
      <c r="Q18" s="554">
        <v>5852.6815999999999</v>
      </c>
      <c r="R18" s="554">
        <v>25229.0635</v>
      </c>
      <c r="S18" s="554">
        <v>17207.927800000001</v>
      </c>
      <c r="T18" s="554">
        <v>9484.3330999999998</v>
      </c>
      <c r="U18" s="554">
        <v>7723.5946999999996</v>
      </c>
      <c r="V18" s="559"/>
      <c r="W18" s="559"/>
    </row>
    <row r="19" spans="1:23" ht="20.100000000000001" customHeight="1">
      <c r="A19" s="299" t="s">
        <v>497</v>
      </c>
      <c r="B19" s="56" t="s">
        <v>792</v>
      </c>
      <c r="C19" s="556">
        <v>0.6</v>
      </c>
      <c r="D19" s="556">
        <v>1.45</v>
      </c>
      <c r="E19" s="56" t="s">
        <v>792</v>
      </c>
      <c r="F19" s="556">
        <v>3.6</v>
      </c>
      <c r="G19" s="556">
        <v>14679.9532</v>
      </c>
      <c r="H19" s="556">
        <v>0.3</v>
      </c>
      <c r="I19" s="556">
        <v>2658.7365</v>
      </c>
      <c r="J19" s="554">
        <v>14682.906999999999</v>
      </c>
      <c r="K19" s="554">
        <v>21632.6047</v>
      </c>
      <c r="L19" s="554">
        <v>6875.4204</v>
      </c>
      <c r="M19" s="56" t="s">
        <v>792</v>
      </c>
      <c r="N19" s="554">
        <v>63.438299999999998</v>
      </c>
      <c r="O19" s="554">
        <v>1526.4634000000001</v>
      </c>
      <c r="P19" s="554">
        <v>235.4349</v>
      </c>
      <c r="Q19" s="554">
        <v>20346.6891</v>
      </c>
      <c r="R19" s="554">
        <v>6229.1423999999997</v>
      </c>
      <c r="S19" s="554">
        <v>8301.652</v>
      </c>
      <c r="T19" s="554">
        <v>8191.3307999999997</v>
      </c>
      <c r="U19" s="554">
        <v>110.3212</v>
      </c>
      <c r="V19" s="559"/>
      <c r="W19" s="559"/>
    </row>
    <row r="20" spans="1:23" ht="20.100000000000001" customHeight="1">
      <c r="A20" s="299" t="s">
        <v>499</v>
      </c>
      <c r="B20" s="56" t="s">
        <v>792</v>
      </c>
      <c r="C20" s="556">
        <v>6.2</v>
      </c>
      <c r="D20" s="556">
        <v>2.65</v>
      </c>
      <c r="E20" s="556">
        <v>0.94740000000000002</v>
      </c>
      <c r="F20" s="556">
        <v>68.3</v>
      </c>
      <c r="G20" s="556">
        <v>2.88</v>
      </c>
      <c r="H20" s="556">
        <v>45.18</v>
      </c>
      <c r="I20" s="556">
        <v>0.9042</v>
      </c>
      <c r="J20" s="56" t="s">
        <v>792</v>
      </c>
      <c r="K20" s="554">
        <v>2.85</v>
      </c>
      <c r="L20" s="554">
        <v>0.05</v>
      </c>
      <c r="M20" s="554">
        <v>88.001199999999997</v>
      </c>
      <c r="N20" s="554">
        <v>1289.8708999999999</v>
      </c>
      <c r="O20" s="554">
        <v>1532.2093</v>
      </c>
      <c r="P20" s="554">
        <v>1673.799</v>
      </c>
      <c r="Q20" s="554">
        <v>2754.8425000000002</v>
      </c>
      <c r="R20" s="554">
        <v>4549.0754999999999</v>
      </c>
      <c r="S20" s="554">
        <v>3923.6248999999998</v>
      </c>
      <c r="T20" s="554">
        <v>3129.6248999999998</v>
      </c>
      <c r="U20" s="554">
        <v>794</v>
      </c>
      <c r="V20" s="559"/>
      <c r="W20" s="559"/>
    </row>
    <row r="21" spans="1:23" ht="20.100000000000001" customHeight="1">
      <c r="A21" s="299" t="s">
        <v>498</v>
      </c>
      <c r="B21" s="56" t="s">
        <v>792</v>
      </c>
      <c r="C21" s="56" t="s">
        <v>792</v>
      </c>
      <c r="D21" s="56" t="s">
        <v>792</v>
      </c>
      <c r="E21" s="556">
        <v>36.9</v>
      </c>
      <c r="F21" s="556">
        <v>82.896100000000004</v>
      </c>
      <c r="G21" s="56" t="s">
        <v>792</v>
      </c>
      <c r="H21" s="556">
        <v>40</v>
      </c>
      <c r="I21" s="556">
        <v>0.92600000000000005</v>
      </c>
      <c r="J21" s="554">
        <v>14.957599999999999</v>
      </c>
      <c r="K21" s="56" t="s">
        <v>792</v>
      </c>
      <c r="L21" s="554">
        <v>26.696400000000001</v>
      </c>
      <c r="M21" s="554">
        <v>36.050400000000003</v>
      </c>
      <c r="N21" s="554">
        <v>5498.2232999999997</v>
      </c>
      <c r="O21" s="554">
        <v>3850.1406000000002</v>
      </c>
      <c r="P21" s="554">
        <v>8364.48</v>
      </c>
      <c r="Q21" s="554">
        <v>6857.7527</v>
      </c>
      <c r="R21" s="554">
        <v>4897.3216000000002</v>
      </c>
      <c r="S21" s="554">
        <v>3722.7049999999999</v>
      </c>
      <c r="T21" s="554">
        <v>3671.3498</v>
      </c>
      <c r="U21" s="554">
        <v>51.355200000000004</v>
      </c>
      <c r="V21" s="559"/>
      <c r="W21" s="559"/>
    </row>
    <row r="22" spans="1:23" ht="20.100000000000001" customHeight="1">
      <c r="A22" s="299" t="s">
        <v>130</v>
      </c>
      <c r="B22" s="556">
        <v>0.04</v>
      </c>
      <c r="C22" s="556">
        <v>30.75</v>
      </c>
      <c r="D22" s="556">
        <v>31.360099999999999</v>
      </c>
      <c r="E22" s="556">
        <v>102.9255</v>
      </c>
      <c r="F22" s="556">
        <v>201.3038</v>
      </c>
      <c r="G22" s="556">
        <v>281.52969999999999</v>
      </c>
      <c r="H22" s="556">
        <v>182.28819999999999</v>
      </c>
      <c r="I22" s="556">
        <v>562.7097</v>
      </c>
      <c r="J22" s="554">
        <v>285.81200000000001</v>
      </c>
      <c r="K22" s="554">
        <v>493.09829999999999</v>
      </c>
      <c r="L22" s="554">
        <v>945.41430000000003</v>
      </c>
      <c r="M22" s="554">
        <v>561.83870000000002</v>
      </c>
      <c r="N22" s="554">
        <v>2975.0302000000001</v>
      </c>
      <c r="O22" s="554">
        <v>4466.2237999999998</v>
      </c>
      <c r="P22" s="554">
        <v>7883.4688999999998</v>
      </c>
      <c r="Q22" s="554">
        <v>5475.3549999999996</v>
      </c>
      <c r="R22" s="554">
        <v>5334.5491000000002</v>
      </c>
      <c r="S22" s="554">
        <v>2188.3615</v>
      </c>
      <c r="T22" s="554">
        <v>2188.3615</v>
      </c>
      <c r="U22" s="56" t="s">
        <v>792</v>
      </c>
      <c r="V22" s="559"/>
      <c r="W22" s="559"/>
    </row>
    <row r="23" spans="1:23" ht="20.100000000000001" customHeight="1">
      <c r="A23" s="299" t="s">
        <v>496</v>
      </c>
      <c r="B23" s="56" t="s">
        <v>792</v>
      </c>
      <c r="C23" s="56" t="s">
        <v>792</v>
      </c>
      <c r="D23" s="556">
        <v>11.263999999999999</v>
      </c>
      <c r="E23" s="556">
        <v>10.3</v>
      </c>
      <c r="F23" s="556">
        <v>496.7</v>
      </c>
      <c r="G23" s="556">
        <v>0.86</v>
      </c>
      <c r="H23" s="556">
        <v>2.6120000000000001</v>
      </c>
      <c r="I23" s="556">
        <v>456.59829999999999</v>
      </c>
      <c r="J23" s="554">
        <v>111.37179999999999</v>
      </c>
      <c r="K23" s="554">
        <v>14</v>
      </c>
      <c r="L23" s="554">
        <v>26.635000000000002</v>
      </c>
      <c r="M23" s="554">
        <v>262.05500000000001</v>
      </c>
      <c r="N23" s="554">
        <v>2399.2692000000002</v>
      </c>
      <c r="O23" s="554">
        <v>7092.4353000000001</v>
      </c>
      <c r="P23" s="554">
        <v>1240.7474</v>
      </c>
      <c r="Q23" s="554">
        <v>2755.7123000000001</v>
      </c>
      <c r="R23" s="554">
        <v>8737.7682000000004</v>
      </c>
      <c r="S23" s="554">
        <v>1720.8689999999999</v>
      </c>
      <c r="T23" s="554">
        <v>1720.8689999999999</v>
      </c>
      <c r="U23" s="56" t="s">
        <v>792</v>
      </c>
      <c r="V23" s="559"/>
      <c r="W23" s="559"/>
    </row>
    <row r="24" spans="1:23" ht="20.100000000000001" customHeight="1">
      <c r="A24" s="299" t="s">
        <v>500</v>
      </c>
      <c r="B24" s="56" t="s">
        <v>792</v>
      </c>
      <c r="C24" s="56" t="s">
        <v>792</v>
      </c>
      <c r="D24" s="56" t="s">
        <v>792</v>
      </c>
      <c r="E24" s="556">
        <v>5</v>
      </c>
      <c r="F24" s="556">
        <v>545.60730000000001</v>
      </c>
      <c r="G24" s="556">
        <v>476</v>
      </c>
      <c r="H24" s="56" t="s">
        <v>792</v>
      </c>
      <c r="I24" s="56" t="s">
        <v>792</v>
      </c>
      <c r="J24" s="554">
        <v>3260</v>
      </c>
      <c r="K24" s="56" t="s">
        <v>792</v>
      </c>
      <c r="L24" s="554">
        <v>162.22</v>
      </c>
      <c r="M24" s="554">
        <v>1214.069</v>
      </c>
      <c r="N24" s="554">
        <v>2806.6873999999998</v>
      </c>
      <c r="O24" s="554">
        <v>2562.9088000000002</v>
      </c>
      <c r="P24" s="554">
        <v>5069.7071999999998</v>
      </c>
      <c r="Q24" s="554">
        <v>3632.9639000000002</v>
      </c>
      <c r="R24" s="554">
        <v>4327.9013999999997</v>
      </c>
      <c r="S24" s="554">
        <v>1265.1158</v>
      </c>
      <c r="T24" s="554">
        <v>1122.299</v>
      </c>
      <c r="U24" s="554">
        <v>142.8168</v>
      </c>
      <c r="V24" s="559"/>
      <c r="W24" s="559"/>
    </row>
    <row r="25" spans="1:23" ht="20.100000000000001" customHeight="1">
      <c r="A25" s="299" t="s">
        <v>504</v>
      </c>
      <c r="B25" s="56" t="s">
        <v>792</v>
      </c>
      <c r="C25" s="56" t="s">
        <v>792</v>
      </c>
      <c r="D25" s="56" t="s">
        <v>792</v>
      </c>
      <c r="E25" s="56" t="s">
        <v>792</v>
      </c>
      <c r="F25" s="56" t="s">
        <v>792</v>
      </c>
      <c r="G25" s="56" t="s">
        <v>792</v>
      </c>
      <c r="H25" s="56" t="s">
        <v>792</v>
      </c>
      <c r="I25" s="56" t="s">
        <v>792</v>
      </c>
      <c r="J25" s="56" t="s">
        <v>792</v>
      </c>
      <c r="K25" s="56" t="s">
        <v>792</v>
      </c>
      <c r="L25" s="56" t="s">
        <v>792</v>
      </c>
      <c r="M25" s="554">
        <v>4.8464999999999998</v>
      </c>
      <c r="N25" s="554">
        <v>1132.2170000000001</v>
      </c>
      <c r="O25" s="56" t="s">
        <v>792</v>
      </c>
      <c r="P25" s="554">
        <v>7986.4791999999998</v>
      </c>
      <c r="Q25" s="56" t="s">
        <v>792</v>
      </c>
      <c r="R25" s="554">
        <v>5.8500000000000003E-2</v>
      </c>
      <c r="S25" s="554">
        <v>595.90740000000005</v>
      </c>
      <c r="T25" s="554">
        <v>595.90740000000005</v>
      </c>
      <c r="U25" s="56" t="s">
        <v>792</v>
      </c>
      <c r="V25" s="559"/>
      <c r="W25" s="559"/>
    </row>
    <row r="26" spans="1:23" ht="20.100000000000001" customHeight="1">
      <c r="A26" s="299" t="s">
        <v>495</v>
      </c>
      <c r="B26" s="56" t="s">
        <v>792</v>
      </c>
      <c r="C26" s="56" t="s">
        <v>792</v>
      </c>
      <c r="D26" s="56" t="s">
        <v>792</v>
      </c>
      <c r="E26" s="556">
        <v>2</v>
      </c>
      <c r="F26" s="56" t="s">
        <v>792</v>
      </c>
      <c r="G26" s="556">
        <v>3</v>
      </c>
      <c r="H26" s="56" t="s">
        <v>792</v>
      </c>
      <c r="I26" s="556">
        <v>0.5</v>
      </c>
      <c r="J26" s="554">
        <v>8.8000000000000007</v>
      </c>
      <c r="K26" s="554">
        <v>120</v>
      </c>
      <c r="L26" s="554">
        <v>4</v>
      </c>
      <c r="M26" s="554">
        <v>168.36539999999999</v>
      </c>
      <c r="N26" s="554">
        <v>545.1499</v>
      </c>
      <c r="O26" s="554">
        <v>511.77210000000002</v>
      </c>
      <c r="P26" s="554">
        <v>1040.1692</v>
      </c>
      <c r="Q26" s="554">
        <v>350.78699999999998</v>
      </c>
      <c r="R26" s="554">
        <v>9873.0278999999991</v>
      </c>
      <c r="S26" s="554">
        <v>370.18200000000002</v>
      </c>
      <c r="T26" s="554">
        <v>370.18200000000002</v>
      </c>
      <c r="U26" s="56" t="s">
        <v>792</v>
      </c>
      <c r="V26" s="559"/>
      <c r="W26" s="559"/>
    </row>
    <row r="27" spans="1:23" ht="20.100000000000001" customHeight="1">
      <c r="A27" s="299" t="s">
        <v>501</v>
      </c>
      <c r="B27" s="56" t="s">
        <v>792</v>
      </c>
      <c r="C27" s="56" t="s">
        <v>792</v>
      </c>
      <c r="D27" s="56" t="s">
        <v>792</v>
      </c>
      <c r="E27" s="56" t="s">
        <v>792</v>
      </c>
      <c r="F27" s="56" t="s">
        <v>792</v>
      </c>
      <c r="G27" s="56" t="s">
        <v>792</v>
      </c>
      <c r="H27" s="56" t="s">
        <v>792</v>
      </c>
      <c r="I27" s="56" t="s">
        <v>792</v>
      </c>
      <c r="J27" s="56" t="s">
        <v>792</v>
      </c>
      <c r="K27" s="56" t="s">
        <v>792</v>
      </c>
      <c r="L27" s="56" t="s">
        <v>792</v>
      </c>
      <c r="M27" s="554">
        <v>5.1570999999999998</v>
      </c>
      <c r="N27" s="554">
        <v>27.333100000000002</v>
      </c>
      <c r="O27" s="554">
        <v>666.61699999999996</v>
      </c>
      <c r="P27" s="554">
        <v>1739.4185</v>
      </c>
      <c r="Q27" s="554">
        <v>17034.52</v>
      </c>
      <c r="R27" s="554">
        <v>499.94709999999998</v>
      </c>
      <c r="S27" s="554">
        <v>223.18989999999999</v>
      </c>
      <c r="T27" s="554">
        <v>223.18989999999999</v>
      </c>
      <c r="U27" s="56" t="s">
        <v>792</v>
      </c>
      <c r="V27" s="559"/>
      <c r="W27" s="559"/>
    </row>
    <row r="28" spans="1:23" ht="20.100000000000001" customHeight="1">
      <c r="A28" s="299" t="s">
        <v>503</v>
      </c>
      <c r="B28" s="56" t="s">
        <v>792</v>
      </c>
      <c r="C28" s="56" t="s">
        <v>792</v>
      </c>
      <c r="D28" s="56" t="s">
        <v>792</v>
      </c>
      <c r="E28" s="56" t="s">
        <v>792</v>
      </c>
      <c r="F28" s="556">
        <v>0.01</v>
      </c>
      <c r="G28" s="556">
        <v>3.7199999999999997E-2</v>
      </c>
      <c r="H28" s="556">
        <v>0.1</v>
      </c>
      <c r="I28" s="56" t="s">
        <v>792</v>
      </c>
      <c r="J28" s="56" t="s">
        <v>792</v>
      </c>
      <c r="K28" s="56" t="s">
        <v>792</v>
      </c>
      <c r="L28" s="56" t="s">
        <v>792</v>
      </c>
      <c r="M28" s="554">
        <v>88.896600000000007</v>
      </c>
      <c r="N28" s="554">
        <v>401.99</v>
      </c>
      <c r="O28" s="554">
        <v>15.025</v>
      </c>
      <c r="P28" s="554">
        <v>47581.656199999998</v>
      </c>
      <c r="Q28" s="554">
        <v>83.96</v>
      </c>
      <c r="R28" s="554">
        <v>64.364999999999995</v>
      </c>
      <c r="S28" s="554">
        <v>159.15</v>
      </c>
      <c r="T28" s="554">
        <v>159.15</v>
      </c>
      <c r="U28" s="56" t="s">
        <v>792</v>
      </c>
      <c r="V28" s="559"/>
      <c r="W28" s="559"/>
    </row>
    <row r="29" spans="1:23" ht="20.100000000000001" customHeight="1">
      <c r="A29" s="299" t="s">
        <v>502</v>
      </c>
      <c r="B29" s="56" t="s">
        <v>792</v>
      </c>
      <c r="C29" s="56" t="s">
        <v>792</v>
      </c>
      <c r="D29" s="56" t="s">
        <v>792</v>
      </c>
      <c r="E29" s="56" t="s">
        <v>792</v>
      </c>
      <c r="F29" s="56" t="s">
        <v>792</v>
      </c>
      <c r="G29" s="56" t="s">
        <v>792</v>
      </c>
      <c r="H29" s="56" t="s">
        <v>792</v>
      </c>
      <c r="I29" s="56" t="s">
        <v>792</v>
      </c>
      <c r="J29" s="56" t="s">
        <v>792</v>
      </c>
      <c r="K29" s="56" t="s">
        <v>792</v>
      </c>
      <c r="L29" s="56" t="s">
        <v>792</v>
      </c>
      <c r="M29" s="554">
        <v>112.3904</v>
      </c>
      <c r="N29" s="554">
        <v>69953.248399999997</v>
      </c>
      <c r="O29" s="554">
        <v>554.03</v>
      </c>
      <c r="P29" s="554">
        <v>1766.1138000000001</v>
      </c>
      <c r="Q29" s="554">
        <v>933.96050000000002</v>
      </c>
      <c r="R29" s="554">
        <v>366.39</v>
      </c>
      <c r="S29" s="554">
        <v>53.424300000000002</v>
      </c>
      <c r="T29" s="554">
        <v>53.424300000000002</v>
      </c>
      <c r="U29" s="56" t="s">
        <v>792</v>
      </c>
      <c r="V29" s="559"/>
      <c r="W29" s="559"/>
    </row>
    <row r="30" spans="1:23" ht="20.100000000000001" customHeight="1">
      <c r="A30" s="299" t="s">
        <v>506</v>
      </c>
      <c r="B30" s="56" t="s">
        <v>792</v>
      </c>
      <c r="C30" s="56" t="s">
        <v>792</v>
      </c>
      <c r="D30" s="56" t="s">
        <v>792</v>
      </c>
      <c r="E30" s="56" t="s">
        <v>792</v>
      </c>
      <c r="F30" s="56" t="s">
        <v>792</v>
      </c>
      <c r="G30" s="56" t="s">
        <v>792</v>
      </c>
      <c r="H30" s="56" t="s">
        <v>792</v>
      </c>
      <c r="I30" s="56" t="s">
        <v>792</v>
      </c>
      <c r="J30" s="56" t="s">
        <v>792</v>
      </c>
      <c r="K30" s="56" t="s">
        <v>792</v>
      </c>
      <c r="L30" s="56" t="s">
        <v>792</v>
      </c>
      <c r="M30" s="56" t="s">
        <v>792</v>
      </c>
      <c r="N30" s="554">
        <v>0.99</v>
      </c>
      <c r="O30" s="56" t="s">
        <v>792</v>
      </c>
      <c r="P30" s="554">
        <v>1627.2891999999999</v>
      </c>
      <c r="Q30" s="56" t="s">
        <v>792</v>
      </c>
      <c r="R30" s="56" t="s">
        <v>792</v>
      </c>
      <c r="S30" s="554">
        <v>0.105</v>
      </c>
      <c r="T30" s="554">
        <v>0.105</v>
      </c>
      <c r="U30" s="56" t="s">
        <v>792</v>
      </c>
      <c r="V30" s="559"/>
      <c r="W30" s="559"/>
    </row>
    <row r="31" spans="1:23" ht="20.100000000000001" customHeight="1">
      <c r="A31" s="299" t="s">
        <v>505</v>
      </c>
      <c r="B31" s="56" t="s">
        <v>792</v>
      </c>
      <c r="C31" s="56" t="s">
        <v>792</v>
      </c>
      <c r="D31" s="56" t="s">
        <v>792</v>
      </c>
      <c r="E31" s="56" t="s">
        <v>792</v>
      </c>
      <c r="F31" s="56" t="s">
        <v>792</v>
      </c>
      <c r="G31" s="56" t="s">
        <v>792</v>
      </c>
      <c r="H31" s="56" t="s">
        <v>792</v>
      </c>
      <c r="I31" s="56" t="s">
        <v>792</v>
      </c>
      <c r="J31" s="56" t="s">
        <v>792</v>
      </c>
      <c r="K31" s="56" t="s">
        <v>792</v>
      </c>
      <c r="L31" s="56" t="s">
        <v>792</v>
      </c>
      <c r="M31" s="56" t="s">
        <v>792</v>
      </c>
      <c r="N31" s="554">
        <v>1363.9122</v>
      </c>
      <c r="O31" s="554">
        <v>696.30539999999996</v>
      </c>
      <c r="P31" s="554">
        <v>1800</v>
      </c>
      <c r="Q31" s="554">
        <v>10</v>
      </c>
      <c r="R31" s="56" t="s">
        <v>792</v>
      </c>
      <c r="S31" s="56" t="s">
        <v>792</v>
      </c>
      <c r="T31" s="56" t="s">
        <v>792</v>
      </c>
      <c r="U31" s="56" t="s">
        <v>792</v>
      </c>
      <c r="V31" s="559"/>
      <c r="W31" s="559"/>
    </row>
    <row r="32" spans="1:23" ht="20.100000000000001" customHeight="1">
      <c r="A32" s="303" t="s">
        <v>462</v>
      </c>
      <c r="B32" s="61" t="s">
        <v>792</v>
      </c>
      <c r="C32" s="557">
        <v>323.80500000000063</v>
      </c>
      <c r="D32" s="557">
        <v>1107.5959999999993</v>
      </c>
      <c r="E32" s="557">
        <v>2231.4258999999925</v>
      </c>
      <c r="F32" s="557">
        <v>3608.3196999999996</v>
      </c>
      <c r="G32" s="557">
        <v>2973.618499999995</v>
      </c>
      <c r="H32" s="557">
        <v>3770.3755000000074</v>
      </c>
      <c r="I32" s="557">
        <v>3793.7067999999563</v>
      </c>
      <c r="J32" s="555">
        <v>2865.017800000001</v>
      </c>
      <c r="K32" s="555">
        <v>5459.1420000000189</v>
      </c>
      <c r="L32" s="555">
        <v>3094.1775000000052</v>
      </c>
      <c r="M32" s="555">
        <v>4585.8177000000087</v>
      </c>
      <c r="N32" s="555">
        <v>32967.577599999895</v>
      </c>
      <c r="O32" s="555">
        <v>59759.029499999771</v>
      </c>
      <c r="P32" s="555">
        <v>47978.839699999888</v>
      </c>
      <c r="Q32" s="555">
        <v>94005.471599999684</v>
      </c>
      <c r="R32" s="555">
        <v>956678.2738999998</v>
      </c>
      <c r="S32" s="555">
        <v>78128.506900000386</v>
      </c>
      <c r="T32" s="555">
        <v>69662.545100000163</v>
      </c>
      <c r="U32" s="555">
        <v>8465.9618000000064</v>
      </c>
      <c r="V32" s="559"/>
      <c r="W32" s="559"/>
    </row>
    <row r="33" spans="1:21">
      <c r="A33" s="15" t="s">
        <v>11</v>
      </c>
      <c r="B33" s="16"/>
      <c r="C33" s="16"/>
      <c r="D33" s="16"/>
      <c r="E33" s="16"/>
      <c r="F33" s="16"/>
      <c r="G33" s="16"/>
      <c r="H33" s="16"/>
      <c r="I33" s="16"/>
      <c r="J33" s="162"/>
      <c r="K33" s="162"/>
      <c r="L33" s="162"/>
      <c r="M33" s="162"/>
      <c r="N33" s="162"/>
      <c r="O33" s="162"/>
      <c r="P33" s="162"/>
      <c r="Q33" s="162"/>
      <c r="R33" s="162"/>
      <c r="S33" s="162"/>
      <c r="T33" s="311"/>
      <c r="U33" s="311"/>
    </row>
    <row r="34" spans="1:21" ht="59.1" customHeight="1">
      <c r="A34" s="1125" t="s">
        <v>793</v>
      </c>
      <c r="B34" s="1125"/>
      <c r="C34" s="1125"/>
      <c r="D34" s="1125"/>
      <c r="E34" s="1125"/>
      <c r="F34" s="1125"/>
      <c r="G34" s="1125"/>
      <c r="H34" s="1125"/>
      <c r="I34" s="1125"/>
      <c r="J34" s="1125"/>
      <c r="K34" s="1125"/>
      <c r="L34" s="1125"/>
      <c r="M34" s="1125"/>
      <c r="N34" s="1125"/>
      <c r="O34" s="1125"/>
      <c r="P34" s="1125"/>
      <c r="Q34" s="1125"/>
      <c r="R34" s="1125"/>
      <c r="S34" s="1125"/>
      <c r="T34" s="1125"/>
      <c r="U34" s="1125"/>
    </row>
    <row r="35" spans="1:21">
      <c r="B35" s="558"/>
      <c r="C35" s="558"/>
      <c r="D35" s="558"/>
      <c r="E35" s="558"/>
      <c r="F35" s="558"/>
      <c r="G35" s="558"/>
      <c r="H35" s="558"/>
      <c r="I35" s="558"/>
      <c r="J35" s="558"/>
      <c r="K35" s="558"/>
      <c r="L35" s="558"/>
      <c r="M35" s="558"/>
      <c r="N35" s="558"/>
      <c r="O35" s="558"/>
      <c r="P35" s="558"/>
      <c r="Q35" s="558"/>
      <c r="R35" s="558"/>
      <c r="S35" s="558"/>
      <c r="T35" s="558"/>
      <c r="U35" s="558"/>
    </row>
    <row r="36" spans="1:21">
      <c r="A36" s="1390"/>
    </row>
    <row r="37" spans="1:21">
      <c r="A37" s="1389"/>
    </row>
  </sheetData>
  <sortState ref="A6:U31">
    <sortCondition descending="1" ref="S6:S31"/>
  </sortState>
  <mergeCells count="21">
    <mergeCell ref="A34:U34"/>
    <mergeCell ref="T2:U2"/>
    <mergeCell ref="R3:R4"/>
    <mergeCell ref="S3:U3"/>
    <mergeCell ref="I3:I4"/>
    <mergeCell ref="A1:U1"/>
    <mergeCell ref="J3:J4"/>
    <mergeCell ref="K3:K4"/>
    <mergeCell ref="L3:L4"/>
    <mergeCell ref="M3:M4"/>
    <mergeCell ref="N3:N4"/>
    <mergeCell ref="O3:O4"/>
    <mergeCell ref="P3:P4"/>
    <mergeCell ref="Q3:Q4"/>
    <mergeCell ref="B3:B4"/>
    <mergeCell ref="C3:C4"/>
    <mergeCell ref="D3:D4"/>
    <mergeCell ref="E3:E4"/>
    <mergeCell ref="F3:F4"/>
    <mergeCell ref="G3:G4"/>
    <mergeCell ref="H3:H4"/>
  </mergeCells>
  <phoneticPr fontId="16" type="noConversion"/>
  <hyperlinks>
    <hyperlink ref="V1" location="本篇表次!A1" display="回本篇表次"/>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468"/>
  <sheetViews>
    <sheetView showGridLines="0" zoomScaleNormal="100" workbookViewId="0">
      <selection activeCell="R1" sqref="R1"/>
    </sheetView>
  </sheetViews>
  <sheetFormatPr defaultColWidth="8.875" defaultRowHeight="15.75"/>
  <cols>
    <col min="1" max="1" width="6" style="322" customWidth="1"/>
    <col min="2" max="2" width="6" style="321" customWidth="1"/>
    <col min="3" max="3" width="10.875" style="321" customWidth="1"/>
    <col min="4" max="4" width="9" style="321" bestFit="1" customWidth="1"/>
    <col min="5" max="5" width="9.125" style="321" bestFit="1" customWidth="1"/>
    <col min="6" max="6" width="6.875" style="321" customWidth="1"/>
    <col min="7" max="10" width="9.625" style="321" customWidth="1"/>
    <col min="11" max="13" width="8.125" style="321" customWidth="1"/>
    <col min="14" max="15" width="9.625" style="321" customWidth="1"/>
    <col min="16" max="16" width="9.625" style="321" bestFit="1" customWidth="1"/>
    <col min="17" max="17" width="8.125" style="333" bestFit="1" customWidth="1"/>
    <col min="18" max="18" width="12.625" style="321" bestFit="1" customWidth="1"/>
    <col min="19" max="16384" width="8.875" style="321"/>
  </cols>
  <sheetData>
    <row r="1" spans="1:18" ht="20.25">
      <c r="A1" s="1131" t="s">
        <v>950</v>
      </c>
      <c r="B1" s="1131"/>
      <c r="C1" s="1131"/>
      <c r="D1" s="1131"/>
      <c r="E1" s="1131"/>
      <c r="F1" s="1131"/>
      <c r="G1" s="1131"/>
      <c r="H1" s="1131"/>
      <c r="I1" s="1131"/>
      <c r="J1" s="1131"/>
      <c r="K1" s="1131"/>
      <c r="L1" s="1131"/>
      <c r="M1" s="1131"/>
      <c r="N1" s="1131"/>
      <c r="O1" s="1131"/>
      <c r="P1" s="1131"/>
      <c r="Q1" s="1131"/>
      <c r="R1" s="853" t="s">
        <v>914</v>
      </c>
    </row>
    <row r="2" spans="1:18" ht="18.600000000000001" customHeight="1">
      <c r="P2" s="1132" t="s">
        <v>517</v>
      </c>
      <c r="Q2" s="1132"/>
    </row>
    <row r="3" spans="1:18" ht="10.5" customHeight="1">
      <c r="A3" s="1133"/>
      <c r="B3" s="1133"/>
      <c r="C3" s="1128" t="s">
        <v>518</v>
      </c>
      <c r="D3" s="1135" t="s">
        <v>519</v>
      </c>
      <c r="E3" s="1135"/>
      <c r="F3" s="1135"/>
      <c r="G3" s="1128" t="s">
        <v>794</v>
      </c>
      <c r="H3" s="1137" t="s">
        <v>520</v>
      </c>
      <c r="I3" s="1128" t="s">
        <v>521</v>
      </c>
      <c r="J3" s="1137" t="s">
        <v>522</v>
      </c>
      <c r="K3" s="1140" t="s">
        <v>523</v>
      </c>
      <c r="L3" s="1135"/>
      <c r="M3" s="1135"/>
      <c r="N3" s="1147" t="s">
        <v>524</v>
      </c>
      <c r="O3" s="1150" t="s">
        <v>525</v>
      </c>
      <c r="P3" s="1153" t="s">
        <v>526</v>
      </c>
      <c r="Q3" s="1153"/>
    </row>
    <row r="4" spans="1:18" ht="15.75" customHeight="1">
      <c r="A4" s="1134"/>
      <c r="B4" s="1134"/>
      <c r="C4" s="1129"/>
      <c r="D4" s="1136"/>
      <c r="E4" s="1136"/>
      <c r="F4" s="1136"/>
      <c r="G4" s="1129"/>
      <c r="H4" s="1138"/>
      <c r="I4" s="1129"/>
      <c r="J4" s="1138"/>
      <c r="K4" s="1136"/>
      <c r="L4" s="1136"/>
      <c r="M4" s="1136"/>
      <c r="N4" s="1148"/>
      <c r="O4" s="1151"/>
      <c r="P4" s="1154"/>
      <c r="Q4" s="1154"/>
    </row>
    <row r="5" spans="1:18" ht="15" customHeight="1">
      <c r="A5" s="1134"/>
      <c r="B5" s="1134"/>
      <c r="C5" s="1129"/>
      <c r="D5" s="1128" t="s">
        <v>379</v>
      </c>
      <c r="E5" s="1128" t="s">
        <v>527</v>
      </c>
      <c r="F5" s="1155" t="s">
        <v>528</v>
      </c>
      <c r="G5" s="1129"/>
      <c r="H5" s="1138"/>
      <c r="I5" s="1129"/>
      <c r="J5" s="1138"/>
      <c r="K5" s="1128" t="s">
        <v>379</v>
      </c>
      <c r="L5" s="1137" t="s">
        <v>529</v>
      </c>
      <c r="M5" s="1137" t="s">
        <v>530</v>
      </c>
      <c r="N5" s="1148"/>
      <c r="O5" s="1151"/>
      <c r="P5" s="1154"/>
      <c r="Q5" s="1154"/>
    </row>
    <row r="6" spans="1:18" ht="39.950000000000003" customHeight="1">
      <c r="A6" s="1134"/>
      <c r="B6" s="1134"/>
      <c r="C6" s="1129"/>
      <c r="D6" s="1129"/>
      <c r="E6" s="1129"/>
      <c r="F6" s="1156"/>
      <c r="G6" s="1129"/>
      <c r="H6" s="1138"/>
      <c r="I6" s="1129"/>
      <c r="J6" s="1138"/>
      <c r="K6" s="1129"/>
      <c r="L6" s="1129"/>
      <c r="M6" s="1129"/>
      <c r="N6" s="1148"/>
      <c r="O6" s="1151"/>
      <c r="P6" s="1128" t="s">
        <v>531</v>
      </c>
      <c r="Q6" s="1142" t="s">
        <v>24</v>
      </c>
    </row>
    <row r="7" spans="1:18" ht="39.950000000000003" customHeight="1">
      <c r="A7" s="1134"/>
      <c r="B7" s="1134"/>
      <c r="C7" s="1129"/>
      <c r="D7" s="1129"/>
      <c r="E7" s="1129"/>
      <c r="F7" s="1156"/>
      <c r="G7" s="1129"/>
      <c r="H7" s="1138"/>
      <c r="I7" s="1129"/>
      <c r="J7" s="1138"/>
      <c r="K7" s="1129"/>
      <c r="L7" s="1129"/>
      <c r="M7" s="1129"/>
      <c r="N7" s="1148"/>
      <c r="O7" s="1151"/>
      <c r="P7" s="1129"/>
      <c r="Q7" s="1143"/>
    </row>
    <row r="8" spans="1:18" ht="39.950000000000003" customHeight="1">
      <c r="A8" s="1134"/>
      <c r="B8" s="1134"/>
      <c r="C8" s="1130"/>
      <c r="D8" s="1130"/>
      <c r="E8" s="1130"/>
      <c r="F8" s="1157"/>
      <c r="G8" s="1130"/>
      <c r="H8" s="1139"/>
      <c r="I8" s="1130"/>
      <c r="J8" s="1139"/>
      <c r="K8" s="1130"/>
      <c r="L8" s="1130"/>
      <c r="M8" s="1130"/>
      <c r="N8" s="1149"/>
      <c r="O8" s="1152"/>
      <c r="P8" s="1130"/>
      <c r="Q8" s="1144"/>
    </row>
    <row r="9" spans="1:18" ht="19.350000000000001" customHeight="1">
      <c r="A9" s="1145" t="s">
        <v>532</v>
      </c>
      <c r="B9" s="1146"/>
      <c r="C9" s="160">
        <f t="shared" ref="C9:C17" si="0">SUM(D9,G9,H9,I9,J9,K9,N9)</f>
        <v>64797</v>
      </c>
      <c r="D9" s="323">
        <f t="shared" ref="D9:D17" si="1">SUM(E9,F9)</f>
        <v>59066</v>
      </c>
      <c r="E9" s="323">
        <v>58565</v>
      </c>
      <c r="F9" s="323">
        <v>501</v>
      </c>
      <c r="G9" s="323">
        <v>345</v>
      </c>
      <c r="H9" s="323">
        <v>1270</v>
      </c>
      <c r="I9" s="323">
        <v>2528</v>
      </c>
      <c r="J9" s="323">
        <v>387</v>
      </c>
      <c r="K9" s="323">
        <f t="shared" ref="K9:K17" si="2">SUM(L9,M9)</f>
        <v>727</v>
      </c>
      <c r="L9" s="323">
        <v>717</v>
      </c>
      <c r="M9" s="323">
        <v>10</v>
      </c>
      <c r="N9" s="323">
        <v>474</v>
      </c>
      <c r="O9" s="324">
        <v>54593</v>
      </c>
      <c r="P9" s="323">
        <f t="shared" ref="P9:P17" si="3">IF(C9-O9&lt;=0,"-",C9-O9)</f>
        <v>10204</v>
      </c>
      <c r="Q9" s="325">
        <f t="shared" ref="Q9:Q17" si="4">IFERROR(P9/O9*100,"-")</f>
        <v>18.691040975949296</v>
      </c>
    </row>
    <row r="10" spans="1:18" ht="19.350000000000001" customHeight="1">
      <c r="A10" s="1145" t="s">
        <v>533</v>
      </c>
      <c r="B10" s="1146"/>
      <c r="C10" s="160">
        <f t="shared" si="0"/>
        <v>63452</v>
      </c>
      <c r="D10" s="323">
        <f t="shared" si="1"/>
        <v>58167</v>
      </c>
      <c r="E10" s="323">
        <v>57633</v>
      </c>
      <c r="F10" s="323">
        <v>534</v>
      </c>
      <c r="G10" s="323">
        <v>285</v>
      </c>
      <c r="H10" s="323">
        <v>1104</v>
      </c>
      <c r="I10" s="323">
        <v>2349</v>
      </c>
      <c r="J10" s="323">
        <v>400</v>
      </c>
      <c r="K10" s="323">
        <f t="shared" si="2"/>
        <v>717</v>
      </c>
      <c r="L10" s="323">
        <v>711</v>
      </c>
      <c r="M10" s="323">
        <v>6</v>
      </c>
      <c r="N10" s="323">
        <v>430</v>
      </c>
      <c r="O10" s="324">
        <v>54593</v>
      </c>
      <c r="P10" s="323">
        <f t="shared" si="3"/>
        <v>8859</v>
      </c>
      <c r="Q10" s="325">
        <f t="shared" si="4"/>
        <v>16.227355155422856</v>
      </c>
    </row>
    <row r="11" spans="1:18" ht="19.350000000000001" customHeight="1">
      <c r="A11" s="1145" t="s">
        <v>534</v>
      </c>
      <c r="B11" s="1146"/>
      <c r="C11" s="160">
        <f t="shared" si="0"/>
        <v>62899</v>
      </c>
      <c r="D11" s="323">
        <f t="shared" si="1"/>
        <v>57458</v>
      </c>
      <c r="E11" s="323">
        <v>56948</v>
      </c>
      <c r="F11" s="323">
        <v>510</v>
      </c>
      <c r="G11" s="323">
        <v>219</v>
      </c>
      <c r="H11" s="323">
        <v>1092</v>
      </c>
      <c r="I11" s="323">
        <v>2285</v>
      </c>
      <c r="J11" s="323">
        <v>484</v>
      </c>
      <c r="K11" s="323">
        <f t="shared" si="2"/>
        <v>922</v>
      </c>
      <c r="L11" s="323">
        <v>912</v>
      </c>
      <c r="M11" s="323">
        <v>10</v>
      </c>
      <c r="N11" s="323">
        <v>439</v>
      </c>
      <c r="O11" s="324">
        <v>55676</v>
      </c>
      <c r="P11" s="323">
        <f t="shared" si="3"/>
        <v>7223</v>
      </c>
      <c r="Q11" s="325">
        <f t="shared" si="4"/>
        <v>12.973273942093542</v>
      </c>
    </row>
    <row r="12" spans="1:18" ht="19.350000000000001" customHeight="1">
      <c r="A12" s="1145" t="s">
        <v>535</v>
      </c>
      <c r="B12" s="1146"/>
      <c r="C12" s="160">
        <f t="shared" si="0"/>
        <v>62398</v>
      </c>
      <c r="D12" s="323">
        <f t="shared" si="1"/>
        <v>56551</v>
      </c>
      <c r="E12" s="323">
        <v>56066</v>
      </c>
      <c r="F12" s="323">
        <v>485</v>
      </c>
      <c r="G12" s="323">
        <v>153</v>
      </c>
      <c r="H12" s="323">
        <v>1124</v>
      </c>
      <c r="I12" s="323">
        <v>2671</v>
      </c>
      <c r="J12" s="323">
        <v>427</v>
      </c>
      <c r="K12" s="323">
        <f t="shared" si="2"/>
        <v>949</v>
      </c>
      <c r="L12" s="323">
        <v>939</v>
      </c>
      <c r="M12" s="323">
        <v>10</v>
      </c>
      <c r="N12" s="323">
        <v>523</v>
      </c>
      <c r="O12" s="324">
        <v>56877</v>
      </c>
      <c r="P12" s="323">
        <f t="shared" si="3"/>
        <v>5521</v>
      </c>
      <c r="Q12" s="325">
        <f t="shared" si="4"/>
        <v>9.7069114053132193</v>
      </c>
    </row>
    <row r="13" spans="1:18" ht="19.350000000000001" customHeight="1">
      <c r="A13" s="1145" t="s">
        <v>536</v>
      </c>
      <c r="B13" s="1146"/>
      <c r="C13" s="160">
        <f t="shared" si="0"/>
        <v>62315</v>
      </c>
      <c r="D13" s="323">
        <f t="shared" si="1"/>
        <v>57184</v>
      </c>
      <c r="E13" s="323">
        <v>56560</v>
      </c>
      <c r="F13" s="323">
        <v>624</v>
      </c>
      <c r="G13" s="323">
        <v>113</v>
      </c>
      <c r="H13" s="323">
        <v>1064</v>
      </c>
      <c r="I13" s="323">
        <v>2497</v>
      </c>
      <c r="J13" s="323">
        <v>332</v>
      </c>
      <c r="K13" s="323">
        <f t="shared" si="2"/>
        <v>702</v>
      </c>
      <c r="L13" s="323">
        <v>695</v>
      </c>
      <c r="M13" s="323">
        <v>7</v>
      </c>
      <c r="N13" s="323">
        <v>423</v>
      </c>
      <c r="O13" s="324">
        <v>56877</v>
      </c>
      <c r="P13" s="323">
        <f t="shared" si="3"/>
        <v>5438</v>
      </c>
      <c r="Q13" s="325">
        <f t="shared" si="4"/>
        <v>9.560982470946076</v>
      </c>
    </row>
    <row r="14" spans="1:18" ht="19.350000000000001" customHeight="1">
      <c r="A14" s="1145" t="s">
        <v>537</v>
      </c>
      <c r="B14" s="1146"/>
      <c r="C14" s="160">
        <f t="shared" si="0"/>
        <v>63317</v>
      </c>
      <c r="D14" s="323">
        <f t="shared" si="1"/>
        <v>58734</v>
      </c>
      <c r="E14" s="323">
        <v>58059</v>
      </c>
      <c r="F14" s="323">
        <v>675</v>
      </c>
      <c r="G14" s="323">
        <v>119</v>
      </c>
      <c r="H14" s="323">
        <v>791</v>
      </c>
      <c r="I14" s="323">
        <v>2536</v>
      </c>
      <c r="J14" s="323">
        <v>302</v>
      </c>
      <c r="K14" s="323">
        <f t="shared" si="2"/>
        <v>494</v>
      </c>
      <c r="L14" s="323">
        <v>494</v>
      </c>
      <c r="M14" s="160" t="s">
        <v>227</v>
      </c>
      <c r="N14" s="323">
        <v>341</v>
      </c>
      <c r="O14" s="324">
        <v>57573</v>
      </c>
      <c r="P14" s="323">
        <f t="shared" si="3"/>
        <v>5744</v>
      </c>
      <c r="Q14" s="325">
        <f t="shared" si="4"/>
        <v>9.9768988935785874</v>
      </c>
    </row>
    <row r="15" spans="1:18" ht="19.350000000000001" customHeight="1">
      <c r="A15" s="1145" t="s">
        <v>538</v>
      </c>
      <c r="B15" s="1146"/>
      <c r="C15" s="160">
        <f t="shared" si="0"/>
        <v>60956</v>
      </c>
      <c r="D15" s="323">
        <f t="shared" si="1"/>
        <v>56843</v>
      </c>
      <c r="E15" s="323">
        <v>56289</v>
      </c>
      <c r="F15" s="323">
        <v>554</v>
      </c>
      <c r="G15" s="323">
        <v>133</v>
      </c>
      <c r="H15" s="323">
        <v>662</v>
      </c>
      <c r="I15" s="323">
        <v>2374</v>
      </c>
      <c r="J15" s="323">
        <v>303</v>
      </c>
      <c r="K15" s="323">
        <f t="shared" si="2"/>
        <v>369</v>
      </c>
      <c r="L15" s="323">
        <v>369</v>
      </c>
      <c r="M15" s="160" t="s">
        <v>227</v>
      </c>
      <c r="N15" s="323">
        <v>272</v>
      </c>
      <c r="O15" s="324">
        <v>57573</v>
      </c>
      <c r="P15" s="323">
        <f t="shared" si="3"/>
        <v>3383</v>
      </c>
      <c r="Q15" s="325">
        <f t="shared" si="4"/>
        <v>5.8760182724541021</v>
      </c>
    </row>
    <row r="16" spans="1:18" ht="19.350000000000001" customHeight="1">
      <c r="A16" s="1145" t="s">
        <v>539</v>
      </c>
      <c r="B16" s="1146"/>
      <c r="C16" s="160">
        <f t="shared" si="0"/>
        <v>58362</v>
      </c>
      <c r="D16" s="323">
        <f t="shared" si="1"/>
        <v>53872</v>
      </c>
      <c r="E16" s="323">
        <v>53493</v>
      </c>
      <c r="F16" s="323">
        <v>379</v>
      </c>
      <c r="G16" s="323">
        <v>176</v>
      </c>
      <c r="H16" s="323">
        <v>706</v>
      </c>
      <c r="I16" s="323">
        <v>2245</v>
      </c>
      <c r="J16" s="323">
        <v>318</v>
      </c>
      <c r="K16" s="323">
        <f t="shared" si="2"/>
        <v>790</v>
      </c>
      <c r="L16" s="323">
        <v>788</v>
      </c>
      <c r="M16" s="323">
        <v>2</v>
      </c>
      <c r="N16" s="323">
        <v>255</v>
      </c>
      <c r="O16" s="324">
        <v>58677</v>
      </c>
      <c r="P16" s="323" t="str">
        <f t="shared" si="3"/>
        <v>-</v>
      </c>
      <c r="Q16" s="325" t="str">
        <f t="shared" si="4"/>
        <v>-</v>
      </c>
    </row>
    <row r="17" spans="1:17" ht="19.350000000000001" customHeight="1">
      <c r="A17" s="1145" t="s">
        <v>540</v>
      </c>
      <c r="B17" s="1146"/>
      <c r="C17" s="160">
        <f t="shared" si="0"/>
        <v>54139</v>
      </c>
      <c r="D17" s="323">
        <f t="shared" si="1"/>
        <v>48190</v>
      </c>
      <c r="E17" s="323">
        <v>47783</v>
      </c>
      <c r="F17" s="323">
        <v>407</v>
      </c>
      <c r="G17" s="323">
        <v>0</v>
      </c>
      <c r="H17" s="323">
        <v>636</v>
      </c>
      <c r="I17" s="323">
        <v>2255</v>
      </c>
      <c r="J17" s="323">
        <v>316</v>
      </c>
      <c r="K17" s="323">
        <f t="shared" si="2"/>
        <v>1810</v>
      </c>
      <c r="L17" s="323">
        <v>1810</v>
      </c>
      <c r="M17" s="323" t="s">
        <v>247</v>
      </c>
      <c r="N17" s="323">
        <v>932</v>
      </c>
      <c r="O17" s="324">
        <v>58407</v>
      </c>
      <c r="P17" s="323" t="str">
        <f t="shared" si="3"/>
        <v>-</v>
      </c>
      <c r="Q17" s="325" t="str">
        <f t="shared" si="4"/>
        <v>-</v>
      </c>
    </row>
    <row r="18" spans="1:17" ht="19.350000000000001" customHeight="1">
      <c r="A18" s="1158" t="s">
        <v>543</v>
      </c>
      <c r="B18" s="1158"/>
      <c r="C18" s="161">
        <f t="shared" ref="C18" si="5">SUM(D18,G18,H18,I18,J18,K18,N18)</f>
        <v>55118</v>
      </c>
      <c r="D18" s="326">
        <f t="shared" ref="D18" si="6">SUM(E18,F18)</f>
        <v>50091</v>
      </c>
      <c r="E18" s="326">
        <v>49720</v>
      </c>
      <c r="F18" s="326">
        <v>371</v>
      </c>
      <c r="G18" s="326" t="s">
        <v>227</v>
      </c>
      <c r="H18" s="326">
        <v>605</v>
      </c>
      <c r="I18" s="326">
        <v>2151</v>
      </c>
      <c r="J18" s="326">
        <v>290</v>
      </c>
      <c r="K18" s="326">
        <f t="shared" ref="K18" si="7">SUM(L18,M18)</f>
        <v>1122</v>
      </c>
      <c r="L18" s="326">
        <v>1122</v>
      </c>
      <c r="M18" s="326" t="s">
        <v>227</v>
      </c>
      <c r="N18" s="326">
        <v>859</v>
      </c>
      <c r="O18" s="327">
        <v>60375</v>
      </c>
      <c r="P18" s="326" t="s">
        <v>227</v>
      </c>
      <c r="Q18" s="328" t="s">
        <v>227</v>
      </c>
    </row>
    <row r="19" spans="1:17" s="330" customFormat="1" ht="13.5" customHeight="1">
      <c r="A19" s="354" t="s">
        <v>381</v>
      </c>
      <c r="B19" s="553"/>
      <c r="H19" s="331"/>
      <c r="Q19" s="332"/>
    </row>
    <row r="20" spans="1:17" ht="27" customHeight="1">
      <c r="A20" s="1141" t="s">
        <v>795</v>
      </c>
      <c r="B20" s="1141"/>
      <c r="C20" s="1141"/>
      <c r="D20" s="1141"/>
      <c r="E20" s="1141"/>
      <c r="F20" s="1141"/>
      <c r="G20" s="1141"/>
      <c r="H20" s="1141"/>
      <c r="I20" s="1141"/>
      <c r="J20" s="1141"/>
      <c r="K20" s="1141"/>
      <c r="L20" s="1141"/>
      <c r="M20" s="1141"/>
      <c r="N20" s="1141"/>
      <c r="O20" s="1141"/>
      <c r="P20" s="1141"/>
      <c r="Q20" s="1141"/>
    </row>
    <row r="21" spans="1:17" ht="13.5" customHeight="1">
      <c r="B21" s="330"/>
      <c r="C21" s="330"/>
      <c r="D21" s="330"/>
      <c r="E21" s="330"/>
      <c r="F21" s="330"/>
      <c r="G21" s="330"/>
      <c r="H21" s="330"/>
      <c r="I21" s="330"/>
      <c r="J21" s="330"/>
      <c r="K21" s="330"/>
      <c r="L21" s="330"/>
      <c r="M21" s="330"/>
      <c r="N21" s="330"/>
      <c r="O21" s="330"/>
      <c r="P21" s="330"/>
      <c r="Q21" s="332"/>
    </row>
    <row r="22" spans="1:17" ht="13.5" customHeight="1"/>
    <row r="23" spans="1:17" ht="13.5" customHeight="1">
      <c r="A23" s="334"/>
    </row>
    <row r="24" spans="1:17" ht="13.5" customHeight="1"/>
    <row r="25" spans="1:17" ht="13.5" customHeight="1"/>
    <row r="26" spans="1:17" ht="13.5" customHeight="1"/>
    <row r="27" spans="1:17" ht="13.5" customHeight="1"/>
    <row r="28" spans="1:17" ht="13.5" customHeight="1"/>
    <row r="29" spans="1:17" ht="13.5" customHeight="1"/>
    <row r="30" spans="1:17" ht="13.5" customHeight="1"/>
    <row r="31" spans="1:17" ht="13.5" customHeight="1"/>
    <row r="32" spans="1:17"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3:5" ht="13.5" customHeight="1"/>
    <row r="50" spans="3:5" ht="13.5" customHeight="1">
      <c r="C50" s="335"/>
      <c r="D50" s="335"/>
      <c r="E50" s="335"/>
    </row>
    <row r="51" spans="3:5" ht="13.5" customHeight="1"/>
    <row r="52" spans="3:5" ht="13.5" customHeight="1"/>
    <row r="53" spans="3:5" ht="13.5" customHeight="1"/>
    <row r="54" spans="3:5" ht="13.5" customHeight="1"/>
    <row r="55" spans="3:5" ht="13.5" customHeight="1"/>
    <row r="56" spans="3:5" ht="13.5" customHeight="1"/>
    <row r="57" spans="3:5" ht="13.5" customHeight="1"/>
    <row r="58" spans="3:5" ht="13.5" customHeight="1"/>
    <row r="59" spans="3:5" ht="13.5" customHeight="1"/>
    <row r="60" spans="3:5" ht="13.5" customHeight="1"/>
    <row r="61" spans="3:5" ht="13.5" customHeight="1"/>
    <row r="62" spans="3:5" ht="13.5" customHeight="1"/>
    <row r="63" spans="3:5" ht="13.5" customHeight="1"/>
    <row r="64" spans="3:5"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35" customHeight="1"/>
    <row r="329" ht="13.35" customHeight="1"/>
    <row r="330" ht="13.35" customHeight="1"/>
    <row r="331" ht="13.35" customHeight="1"/>
    <row r="332" ht="13.35" customHeight="1"/>
    <row r="333" ht="13.35" customHeight="1"/>
    <row r="334" ht="13.35" customHeight="1"/>
    <row r="335" ht="13.35" customHeight="1"/>
    <row r="336" ht="13.35" customHeight="1"/>
    <row r="337" ht="13.35" customHeight="1"/>
    <row r="338" ht="13.35" customHeight="1"/>
    <row r="339" ht="13.35" customHeight="1"/>
    <row r="340" ht="13.35" customHeight="1"/>
    <row r="341" ht="13.35" customHeight="1"/>
    <row r="342" ht="13.35" customHeight="1"/>
    <row r="343" ht="13.35" customHeight="1"/>
    <row r="344" ht="13.35" customHeight="1"/>
    <row r="345" ht="13.35" customHeight="1"/>
    <row r="346" ht="13.35" customHeight="1"/>
    <row r="347" ht="13.35" customHeight="1"/>
    <row r="348" ht="13.35" customHeight="1"/>
    <row r="349" ht="13.35" customHeight="1"/>
    <row r="350" ht="13.35" customHeight="1"/>
    <row r="351" ht="13.35" customHeight="1"/>
    <row r="352" ht="13.35" customHeight="1"/>
    <row r="353" ht="13.35" customHeight="1"/>
    <row r="354" ht="13.35" customHeight="1"/>
    <row r="355" ht="13.35" customHeight="1"/>
    <row r="356" ht="13.35" customHeight="1"/>
    <row r="357" ht="13.35" customHeight="1"/>
    <row r="358" ht="13.35" customHeight="1"/>
    <row r="359" ht="13.35" customHeight="1"/>
    <row r="360" ht="13.35" customHeight="1"/>
    <row r="361" ht="13.35" customHeight="1"/>
    <row r="362" ht="13.35" customHeight="1"/>
    <row r="363" ht="13.35" customHeight="1"/>
    <row r="364" ht="13.35" customHeight="1"/>
    <row r="365" ht="13.35" customHeight="1"/>
    <row r="366" ht="13.35" customHeight="1"/>
    <row r="367" ht="13.35" customHeight="1"/>
    <row r="368" ht="13.35" customHeight="1"/>
    <row r="369" ht="13.35" customHeight="1"/>
    <row r="370" ht="13.35" customHeight="1"/>
    <row r="371" ht="13.35" customHeight="1"/>
    <row r="372" ht="13.35" customHeight="1"/>
    <row r="373" ht="13.35" customHeight="1"/>
    <row r="374" ht="13.35" customHeight="1"/>
    <row r="375" ht="13.35" customHeight="1"/>
    <row r="376" ht="13.35" customHeight="1"/>
    <row r="377" ht="13.35" customHeight="1"/>
    <row r="378" ht="13.35" customHeight="1"/>
    <row r="379" ht="13.35" customHeight="1"/>
    <row r="380" ht="13.35" customHeight="1"/>
    <row r="381" ht="13.35" customHeight="1"/>
    <row r="382" ht="13.35" customHeight="1"/>
    <row r="383" ht="13.35" customHeight="1"/>
    <row r="384" ht="13.35" customHeight="1"/>
    <row r="385" ht="13.35" customHeight="1"/>
    <row r="386" ht="13.35" customHeight="1"/>
    <row r="387" ht="13.35" customHeight="1"/>
    <row r="388" ht="13.35" customHeight="1"/>
    <row r="389" ht="13.35" customHeight="1"/>
    <row r="390" ht="13.35" customHeight="1"/>
    <row r="391" ht="13.35" customHeight="1"/>
    <row r="392" ht="13.35" customHeight="1"/>
    <row r="393" ht="13.35" customHeight="1"/>
    <row r="394" ht="13.35" customHeight="1"/>
    <row r="395" ht="13.35" customHeight="1"/>
    <row r="396" ht="13.35" customHeight="1"/>
    <row r="397" ht="13.35" customHeight="1"/>
    <row r="398" ht="13.35" customHeight="1"/>
    <row r="399" ht="13.35" customHeight="1"/>
    <row r="400" ht="13.35" customHeight="1"/>
    <row r="401" ht="13.35" customHeight="1"/>
    <row r="402" ht="13.35" customHeight="1"/>
    <row r="403" ht="13.35" customHeight="1"/>
    <row r="404" ht="13.35" customHeight="1"/>
    <row r="405" ht="13.35" customHeight="1"/>
    <row r="406" ht="13.35" customHeight="1"/>
    <row r="407" ht="13.35" customHeight="1"/>
    <row r="408" ht="13.35" customHeight="1"/>
    <row r="409" ht="13.35" customHeight="1"/>
    <row r="410" ht="13.35" customHeight="1"/>
    <row r="411" ht="13.35" customHeight="1"/>
    <row r="412" ht="13.35" customHeight="1"/>
    <row r="413" ht="13.35" customHeight="1"/>
    <row r="414" ht="13.35" customHeight="1"/>
    <row r="415" ht="13.35" customHeight="1"/>
    <row r="416" ht="13.35" customHeight="1"/>
    <row r="417" ht="13.35" customHeight="1"/>
    <row r="418" ht="13.35" customHeight="1"/>
    <row r="419" ht="13.35" customHeight="1"/>
    <row r="420" ht="13.35" customHeight="1"/>
    <row r="421" ht="13.35" customHeight="1"/>
    <row r="422" ht="13.35" customHeight="1"/>
    <row r="423" ht="13.35" customHeight="1"/>
    <row r="424" ht="13.35" customHeight="1"/>
    <row r="425" ht="13.35" customHeight="1"/>
    <row r="426" ht="13.35" customHeight="1"/>
    <row r="427" ht="13.35" customHeight="1"/>
    <row r="428" ht="13.35" customHeight="1"/>
    <row r="429" ht="13.35" customHeight="1"/>
    <row r="430" ht="13.35" customHeight="1"/>
    <row r="431" ht="13.35" customHeight="1"/>
    <row r="432" ht="13.35" customHeight="1"/>
    <row r="433" ht="13.35" customHeight="1"/>
    <row r="434" ht="13.35" customHeight="1"/>
    <row r="435" ht="13.35" customHeight="1"/>
    <row r="436" ht="13.35" customHeight="1"/>
    <row r="437" ht="13.35" customHeight="1"/>
    <row r="438" ht="13.35" customHeight="1"/>
    <row r="439" ht="13.35" customHeight="1"/>
    <row r="440" ht="13.35" customHeight="1"/>
    <row r="441" ht="13.35" customHeight="1"/>
    <row r="442" ht="13.35" customHeight="1"/>
    <row r="443" ht="13.35" customHeight="1"/>
    <row r="444" ht="13.35" customHeight="1"/>
    <row r="445" ht="13.35" customHeight="1"/>
    <row r="446" ht="13.35" customHeight="1"/>
    <row r="447" ht="13.35" customHeight="1"/>
    <row r="448" ht="13.35" customHeight="1"/>
    <row r="449" ht="13.35" customHeight="1"/>
    <row r="450" ht="13.35" customHeight="1"/>
    <row r="451" ht="13.35" customHeight="1"/>
    <row r="452" ht="13.35" customHeight="1"/>
    <row r="453" ht="13.35" customHeight="1"/>
    <row r="454" ht="13.35" customHeight="1"/>
    <row r="455" ht="13.35" customHeight="1"/>
    <row r="456" ht="13.35" customHeight="1"/>
    <row r="457" ht="13.35" customHeight="1"/>
    <row r="458" ht="13.35" customHeight="1"/>
    <row r="459" ht="13.35" customHeight="1"/>
    <row r="460" ht="13.35" customHeight="1"/>
    <row r="461" ht="13.35" customHeight="1"/>
    <row r="462" ht="13.35" customHeight="1"/>
    <row r="463" ht="13.35" customHeight="1"/>
    <row r="464" ht="13.35" customHeight="1"/>
    <row r="465" ht="13.35" customHeight="1"/>
    <row r="466" ht="13.35" customHeight="1"/>
    <row r="467" ht="13.35" customHeight="1"/>
    <row r="468" ht="13.35" customHeight="1"/>
  </sheetData>
  <mergeCells count="32">
    <mergeCell ref="A14:B14"/>
    <mergeCell ref="A15:B15"/>
    <mergeCell ref="A16:B16"/>
    <mergeCell ref="A17:B17"/>
    <mergeCell ref="A18:B18"/>
    <mergeCell ref="A20:Q20"/>
    <mergeCell ref="Q6:Q8"/>
    <mergeCell ref="A9:B9"/>
    <mergeCell ref="A10:B10"/>
    <mergeCell ref="A11:B11"/>
    <mergeCell ref="A12:B12"/>
    <mergeCell ref="A13:B13"/>
    <mergeCell ref="N3:N8"/>
    <mergeCell ref="O3:O8"/>
    <mergeCell ref="P3:Q5"/>
    <mergeCell ref="D5:D8"/>
    <mergeCell ref="E5:E8"/>
    <mergeCell ref="F5:F8"/>
    <mergeCell ref="K5:K8"/>
    <mergeCell ref="L5:L8"/>
    <mergeCell ref="M5:M8"/>
    <mergeCell ref="P6:P8"/>
    <mergeCell ref="A1:Q1"/>
    <mergeCell ref="P2:Q2"/>
    <mergeCell ref="A3:B8"/>
    <mergeCell ref="C3:C8"/>
    <mergeCell ref="D3:F4"/>
    <mergeCell ref="G3:G8"/>
    <mergeCell ref="H3:H8"/>
    <mergeCell ref="I3:I8"/>
    <mergeCell ref="J3:J8"/>
    <mergeCell ref="K3:M4"/>
  </mergeCells>
  <phoneticPr fontId="2" type="noConversion"/>
  <hyperlinks>
    <hyperlink ref="R1" location="本篇表次!A1" display="回本篇表次"/>
  </hyperlinks>
  <printOptions horizontalCentered="1"/>
  <pageMargins left="0.70866141732283472" right="0.70866141732283472" top="0.74803149606299213" bottom="0.74803149606299213" header="0.31496062992125984" footer="0.31496062992125984"/>
  <pageSetup paperSize="224" scale="6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Q77"/>
  <sheetViews>
    <sheetView showGridLines="0" workbookViewId="0">
      <selection activeCell="Q1" sqref="Q1"/>
    </sheetView>
  </sheetViews>
  <sheetFormatPr defaultColWidth="8.625" defaultRowHeight="15.75"/>
  <cols>
    <col min="1" max="1" width="12.125" style="341" customWidth="1"/>
    <col min="2" max="16" width="7.625" style="341" customWidth="1"/>
    <col min="17" max="17" width="12.625" style="341" bestFit="1" customWidth="1"/>
    <col min="18" max="16384" width="8.625" style="341"/>
  </cols>
  <sheetData>
    <row r="1" spans="1:17" s="336" customFormat="1" ht="20.25">
      <c r="A1" s="1160" t="s">
        <v>951</v>
      </c>
      <c r="B1" s="1160"/>
      <c r="C1" s="1160"/>
      <c r="D1" s="1160"/>
      <c r="E1" s="1160"/>
      <c r="F1" s="1160"/>
      <c r="G1" s="1160"/>
      <c r="H1" s="1160"/>
      <c r="I1" s="1160"/>
      <c r="J1" s="1160"/>
      <c r="K1" s="1160"/>
      <c r="L1" s="1160"/>
      <c r="M1" s="1160"/>
      <c r="N1" s="1160"/>
      <c r="O1" s="1160"/>
      <c r="P1" s="1160"/>
      <c r="Q1" s="853" t="s">
        <v>914</v>
      </c>
    </row>
    <row r="2" spans="1:17" s="339" customFormat="1" ht="18.600000000000001" customHeight="1">
      <c r="A2" s="337" t="s">
        <v>549</v>
      </c>
      <c r="B2" s="338"/>
      <c r="C2" s="338"/>
      <c r="D2" s="338"/>
      <c r="E2" s="338"/>
      <c r="F2" s="338"/>
      <c r="P2" s="340"/>
    </row>
    <row r="3" spans="1:17" ht="32.85" customHeight="1">
      <c r="A3" s="1161"/>
      <c r="B3" s="1159" t="s">
        <v>532</v>
      </c>
      <c r="C3" s="1163"/>
      <c r="D3" s="1163"/>
      <c r="E3" s="1159" t="s">
        <v>533</v>
      </c>
      <c r="F3" s="1163"/>
      <c r="G3" s="1163"/>
      <c r="H3" s="1159" t="s">
        <v>534</v>
      </c>
      <c r="I3" s="1163"/>
      <c r="J3" s="1163"/>
      <c r="K3" s="1159" t="s">
        <v>535</v>
      </c>
      <c r="L3" s="1159"/>
      <c r="M3" s="1159"/>
      <c r="N3" s="1159" t="s">
        <v>547</v>
      </c>
      <c r="O3" s="1159"/>
      <c r="P3" s="1159"/>
    </row>
    <row r="4" spans="1:17" ht="32.85" customHeight="1">
      <c r="A4" s="1162"/>
      <c r="B4" s="343" t="s">
        <v>277</v>
      </c>
      <c r="C4" s="343" t="s">
        <v>71</v>
      </c>
      <c r="D4" s="343" t="s">
        <v>544</v>
      </c>
      <c r="E4" s="343" t="s">
        <v>277</v>
      </c>
      <c r="F4" s="343" t="s">
        <v>71</v>
      </c>
      <c r="G4" s="343" t="s">
        <v>544</v>
      </c>
      <c r="H4" s="343" t="s">
        <v>277</v>
      </c>
      <c r="I4" s="343" t="s">
        <v>71</v>
      </c>
      <c r="J4" s="343" t="s">
        <v>544</v>
      </c>
      <c r="K4" s="343" t="s">
        <v>277</v>
      </c>
      <c r="L4" s="343" t="s">
        <v>71</v>
      </c>
      <c r="M4" s="343" t="s">
        <v>544</v>
      </c>
      <c r="N4" s="343" t="s">
        <v>277</v>
      </c>
      <c r="O4" s="343" t="s">
        <v>71</v>
      </c>
      <c r="P4" s="343" t="s">
        <v>544</v>
      </c>
    </row>
    <row r="5" spans="1:17" ht="32.85" customHeight="1">
      <c r="A5" s="344" t="s">
        <v>476</v>
      </c>
      <c r="B5" s="345">
        <v>34187</v>
      </c>
      <c r="C5" s="346">
        <f>C6+C7</f>
        <v>100</v>
      </c>
      <c r="D5" s="345">
        <f>B5/$B5*100</f>
        <v>100</v>
      </c>
      <c r="E5" s="347">
        <v>34442</v>
      </c>
      <c r="F5" s="346">
        <f>F6+F7</f>
        <v>100</v>
      </c>
      <c r="G5" s="345">
        <f>E5/$B5*100</f>
        <v>100.74589756340129</v>
      </c>
      <c r="H5" s="345">
        <v>33949</v>
      </c>
      <c r="I5" s="346">
        <f>I6+I7</f>
        <v>100</v>
      </c>
      <c r="J5" s="345">
        <f>H5/$B5*100</f>
        <v>99.303828940825454</v>
      </c>
      <c r="K5" s="345">
        <v>34585</v>
      </c>
      <c r="L5" s="346">
        <f>L6+L7</f>
        <v>100</v>
      </c>
      <c r="M5" s="345">
        <f>K5/$B5*100</f>
        <v>101.1641852166028</v>
      </c>
      <c r="N5" s="345">
        <v>36294</v>
      </c>
      <c r="O5" s="346">
        <f>O6+O7</f>
        <v>100</v>
      </c>
      <c r="P5" s="345">
        <f>N5/B$5*100</f>
        <v>106.16316143563343</v>
      </c>
    </row>
    <row r="6" spans="1:17" ht="32.85" customHeight="1">
      <c r="A6" s="348" t="s">
        <v>545</v>
      </c>
      <c r="B6" s="345">
        <v>31038</v>
      </c>
      <c r="C6" s="346">
        <f>B6/B$5*100</f>
        <v>90.788896364115018</v>
      </c>
      <c r="D6" s="345">
        <f t="shared" ref="D6:D7" si="0">B6/$B6*100</f>
        <v>100</v>
      </c>
      <c r="E6" s="347">
        <v>31522</v>
      </c>
      <c r="F6" s="346">
        <f>E6/E5*100</f>
        <v>91.52197897915336</v>
      </c>
      <c r="G6" s="345">
        <f t="shared" ref="G6:G7" si="1">E6/$B6*100</f>
        <v>101.55937882595526</v>
      </c>
      <c r="H6" s="345">
        <v>31034</v>
      </c>
      <c r="I6" s="346">
        <f>H6/H5*100</f>
        <v>91.413590974697343</v>
      </c>
      <c r="J6" s="345">
        <f t="shared" ref="J6:J7" si="2">H6/$B6*100</f>
        <v>99.987112571686325</v>
      </c>
      <c r="K6" s="345">
        <v>31491</v>
      </c>
      <c r="L6" s="346">
        <f>K6/K5*100</f>
        <v>91.053925112042791</v>
      </c>
      <c r="M6" s="345">
        <f t="shared" ref="M6:M7" si="3">K6/$B6*100</f>
        <v>101.45950125652425</v>
      </c>
      <c r="N6" s="345">
        <v>32897</v>
      </c>
      <c r="O6" s="346">
        <f>N6/N5*100</f>
        <v>90.64032622472034</v>
      </c>
      <c r="P6" s="345">
        <f>N6/$B6*100</f>
        <v>105.98943230878277</v>
      </c>
    </row>
    <row r="7" spans="1:17" ht="32.85" customHeight="1">
      <c r="A7" s="348" t="s">
        <v>546</v>
      </c>
      <c r="B7" s="345">
        <v>3149</v>
      </c>
      <c r="C7" s="346">
        <f>B7/B$5*100</f>
        <v>9.2111036358849852</v>
      </c>
      <c r="D7" s="345">
        <f t="shared" si="0"/>
        <v>100</v>
      </c>
      <c r="E7" s="347">
        <v>2920</v>
      </c>
      <c r="F7" s="346">
        <f>E7/E5*100</f>
        <v>8.47802102084664</v>
      </c>
      <c r="G7" s="345">
        <f t="shared" si="1"/>
        <v>92.727850111146395</v>
      </c>
      <c r="H7" s="345">
        <v>2915</v>
      </c>
      <c r="I7" s="346">
        <f>H7/H5*100</f>
        <v>8.586409025302661</v>
      </c>
      <c r="J7" s="345">
        <f t="shared" si="2"/>
        <v>92.569069545887587</v>
      </c>
      <c r="K7" s="349">
        <v>3094</v>
      </c>
      <c r="L7" s="350">
        <f>K7/K5*100</f>
        <v>8.9460748879572076</v>
      </c>
      <c r="M7" s="345">
        <f t="shared" si="3"/>
        <v>98.253413782153061</v>
      </c>
      <c r="N7" s="349">
        <v>3397</v>
      </c>
      <c r="O7" s="350">
        <f>N7/N5*100</f>
        <v>9.3596737752796599</v>
      </c>
      <c r="P7" s="345">
        <f>N7/B$7*100</f>
        <v>107.8755160368371</v>
      </c>
    </row>
    <row r="8" spans="1:17" s="352" customFormat="1" ht="32.85" customHeight="1">
      <c r="A8" s="1164"/>
      <c r="B8" s="1159" t="s">
        <v>537</v>
      </c>
      <c r="C8" s="1163"/>
      <c r="D8" s="1163"/>
      <c r="E8" s="1159" t="s">
        <v>538</v>
      </c>
      <c r="F8" s="1163"/>
      <c r="G8" s="1163"/>
      <c r="H8" s="1159" t="s">
        <v>539</v>
      </c>
      <c r="I8" s="1163"/>
      <c r="J8" s="1163"/>
      <c r="K8" s="1159" t="s">
        <v>540</v>
      </c>
      <c r="L8" s="1159"/>
      <c r="M8" s="1159"/>
      <c r="N8" s="1159" t="s">
        <v>543</v>
      </c>
      <c r="O8" s="1159"/>
      <c r="P8" s="1159"/>
    </row>
    <row r="9" spans="1:17" ht="32.85" customHeight="1">
      <c r="A9" s="1162"/>
      <c r="B9" s="343" t="s">
        <v>277</v>
      </c>
      <c r="C9" s="343" t="s">
        <v>71</v>
      </c>
      <c r="D9" s="343" t="s">
        <v>544</v>
      </c>
      <c r="E9" s="343" t="s">
        <v>277</v>
      </c>
      <c r="F9" s="343" t="s">
        <v>71</v>
      </c>
      <c r="G9" s="343" t="s">
        <v>544</v>
      </c>
      <c r="H9" s="343" t="s">
        <v>277</v>
      </c>
      <c r="I9" s="343" t="s">
        <v>71</v>
      </c>
      <c r="J9" s="343" t="s">
        <v>544</v>
      </c>
      <c r="K9" s="343" t="s">
        <v>277</v>
      </c>
      <c r="L9" s="343" t="s">
        <v>71</v>
      </c>
      <c r="M9" s="343" t="s">
        <v>544</v>
      </c>
      <c r="N9" s="343" t="s">
        <v>277</v>
      </c>
      <c r="O9" s="343" t="s">
        <v>71</v>
      </c>
      <c r="P9" s="343" t="s">
        <v>544</v>
      </c>
    </row>
    <row r="10" spans="1:17" ht="32.85" customHeight="1">
      <c r="A10" s="344" t="s">
        <v>476</v>
      </c>
      <c r="B10" s="345">
        <v>36161</v>
      </c>
      <c r="C10" s="346">
        <f>C11+C12</f>
        <v>100</v>
      </c>
      <c r="D10" s="345">
        <f>B10/$B5*100</f>
        <v>105.77412466727118</v>
      </c>
      <c r="E10" s="345">
        <v>34771</v>
      </c>
      <c r="F10" s="346">
        <f>F11+F12</f>
        <v>100</v>
      </c>
      <c r="G10" s="345">
        <f>E10/$B5*100</f>
        <v>101.70825167461315</v>
      </c>
      <c r="H10" s="345">
        <v>32547</v>
      </c>
      <c r="I10" s="346">
        <f>I11+I12</f>
        <v>100.00000000000001</v>
      </c>
      <c r="J10" s="345">
        <f>H10/$B5*100</f>
        <v>95.202854886360313</v>
      </c>
      <c r="K10" s="345">
        <v>25221</v>
      </c>
      <c r="L10" s="346">
        <f>L11+L12</f>
        <v>100</v>
      </c>
      <c r="M10" s="345">
        <f>K10/$B5*100</f>
        <v>73.773656653113761</v>
      </c>
      <c r="N10" s="345">
        <v>30196</v>
      </c>
      <c r="O10" s="346">
        <f>O11+O12</f>
        <v>100</v>
      </c>
      <c r="P10" s="345">
        <f>N10/$B5*100</f>
        <v>88.325971860648792</v>
      </c>
    </row>
    <row r="11" spans="1:17" ht="32.85" customHeight="1">
      <c r="A11" s="348" t="s">
        <v>545</v>
      </c>
      <c r="B11" s="345">
        <v>32692</v>
      </c>
      <c r="C11" s="346">
        <f>B11/B10*100</f>
        <v>90.406791847570588</v>
      </c>
      <c r="D11" s="345">
        <f>B11/$B6*100</f>
        <v>105.32895160770667</v>
      </c>
      <c r="E11" s="345">
        <v>31428</v>
      </c>
      <c r="F11" s="346">
        <f>E11/E10*100</f>
        <v>90.385666216099622</v>
      </c>
      <c r="G11" s="345">
        <f>E11/$B6*100</f>
        <v>101.2565242605838</v>
      </c>
      <c r="H11" s="345">
        <v>29275</v>
      </c>
      <c r="I11" s="346">
        <f>H11/H10*100</f>
        <v>89.946846099486905</v>
      </c>
      <c r="J11" s="345">
        <f>H11/$B6*100</f>
        <v>94.319865970745539</v>
      </c>
      <c r="K11" s="345">
        <v>22682</v>
      </c>
      <c r="L11" s="346">
        <f>K11/K10*100</f>
        <v>89.932992347646803</v>
      </c>
      <c r="M11" s="345">
        <f>K11/$B6*100</f>
        <v>73.078162252722464</v>
      </c>
      <c r="N11" s="345">
        <v>27286</v>
      </c>
      <c r="O11" s="346">
        <f>N11/N10*100</f>
        <v>90.362961981719437</v>
      </c>
      <c r="P11" s="345">
        <f>N11/$B6*100</f>
        <v>87.911592241768162</v>
      </c>
    </row>
    <row r="12" spans="1:17" ht="32.85" customHeight="1">
      <c r="A12" s="353" t="s">
        <v>546</v>
      </c>
      <c r="B12" s="349">
        <v>3469</v>
      </c>
      <c r="C12" s="350">
        <f>B12/B10*100</f>
        <v>9.5932081524294119</v>
      </c>
      <c r="D12" s="349">
        <f>B12/$B7*100</f>
        <v>110.16195617656399</v>
      </c>
      <c r="E12" s="349">
        <v>3343</v>
      </c>
      <c r="F12" s="350">
        <f>E12/E10*100</f>
        <v>9.614333783900376</v>
      </c>
      <c r="G12" s="349">
        <f>E12/$B7*100</f>
        <v>106.16068593204191</v>
      </c>
      <c r="H12" s="349">
        <v>3272</v>
      </c>
      <c r="I12" s="350">
        <f>H12/H10*100</f>
        <v>10.053153900513104</v>
      </c>
      <c r="J12" s="349">
        <f>H12/$B7*100</f>
        <v>103.90600190536678</v>
      </c>
      <c r="K12" s="349">
        <v>2539</v>
      </c>
      <c r="L12" s="350">
        <f>K12/K10*100</f>
        <v>10.067007652353197</v>
      </c>
      <c r="M12" s="349">
        <f>K12/$B7*100</f>
        <v>80.628771038424901</v>
      </c>
      <c r="N12" s="349">
        <v>2910</v>
      </c>
      <c r="O12" s="350">
        <f>N12/N10*100</f>
        <v>9.6370380182805668</v>
      </c>
      <c r="P12" s="349">
        <f>N12/$B7*100</f>
        <v>92.410288980628778</v>
      </c>
    </row>
    <row r="13" spans="1:17" s="354" customFormat="1" ht="15.75" customHeight="1">
      <c r="A13" s="329" t="s">
        <v>548</v>
      </c>
      <c r="C13" s="355"/>
      <c r="F13" s="355"/>
    </row>
    <row r="14" spans="1:17" ht="15.75" customHeight="1">
      <c r="A14" s="354"/>
    </row>
    <row r="15" spans="1:17" ht="15.75" customHeight="1"/>
    <row r="16" spans="1:17"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sheetData>
  <mergeCells count="13">
    <mergeCell ref="N8:P8"/>
    <mergeCell ref="A1:P1"/>
    <mergeCell ref="A3:A4"/>
    <mergeCell ref="B3:D3"/>
    <mergeCell ref="E3:G3"/>
    <mergeCell ref="H3:J3"/>
    <mergeCell ref="K3:M3"/>
    <mergeCell ref="N3:P3"/>
    <mergeCell ref="A8:A9"/>
    <mergeCell ref="B8:D8"/>
    <mergeCell ref="E8:G8"/>
    <mergeCell ref="H8:J8"/>
    <mergeCell ref="K8:M8"/>
  </mergeCells>
  <phoneticPr fontId="2" type="noConversion"/>
  <hyperlinks>
    <hyperlink ref="Q1" location="本篇表次!A1" display="回本篇表次"/>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A28"/>
  <sheetViews>
    <sheetView showGridLines="0" zoomScaleNormal="100" workbookViewId="0">
      <pane xSplit="2" ySplit="3" topLeftCell="C16" activePane="bottomRight" state="frozen"/>
      <selection pane="topRight" activeCell="C1" sqref="C1"/>
      <selection pane="bottomLeft" activeCell="A4" sqref="A4"/>
      <selection pane="bottomRight" activeCell="AA1" sqref="AA1"/>
    </sheetView>
  </sheetViews>
  <sheetFormatPr defaultColWidth="7.625" defaultRowHeight="16.5"/>
  <cols>
    <col min="1" max="1" width="5.875" style="612" customWidth="1"/>
    <col min="2" max="2" width="4.5" style="348" customWidth="1"/>
    <col min="3" max="26" width="7.625" style="612" customWidth="1"/>
    <col min="27" max="27" width="12.625" bestFit="1" customWidth="1"/>
  </cols>
  <sheetData>
    <row r="1" spans="1:27" ht="27" customHeight="1">
      <c r="A1" s="1165" t="s">
        <v>550</v>
      </c>
      <c r="B1" s="1165"/>
      <c r="C1" s="1165"/>
      <c r="D1" s="1165"/>
      <c r="E1" s="1165"/>
      <c r="F1" s="1165"/>
      <c r="G1" s="1165"/>
      <c r="H1" s="1165"/>
      <c r="I1" s="1165"/>
      <c r="J1" s="1165"/>
      <c r="K1" s="1165"/>
      <c r="L1" s="1165"/>
      <c r="M1" s="1165"/>
      <c r="N1" s="1165"/>
      <c r="O1" s="1165"/>
      <c r="P1" s="1165"/>
      <c r="Q1" s="1165"/>
      <c r="R1" s="1165"/>
      <c r="S1" s="1165"/>
      <c r="T1" s="1165"/>
      <c r="U1" s="1165"/>
      <c r="V1" s="1165"/>
      <c r="W1" s="1165"/>
      <c r="X1" s="1165"/>
      <c r="Y1" s="1165"/>
      <c r="Z1" s="1165"/>
      <c r="AA1" s="853" t="s">
        <v>914</v>
      </c>
    </row>
    <row r="2" spans="1:27" ht="98.1" customHeight="1">
      <c r="A2" s="1166"/>
      <c r="B2" s="1166"/>
      <c r="C2" s="1168" t="s">
        <v>19</v>
      </c>
      <c r="D2" s="1168"/>
      <c r="E2" s="1168"/>
      <c r="F2" s="1168" t="s">
        <v>551</v>
      </c>
      <c r="G2" s="1168"/>
      <c r="H2" s="1168"/>
      <c r="I2" s="1168" t="s">
        <v>552</v>
      </c>
      <c r="J2" s="1168"/>
      <c r="K2" s="1168"/>
      <c r="L2" s="1168" t="s">
        <v>553</v>
      </c>
      <c r="M2" s="1168"/>
      <c r="N2" s="1168"/>
      <c r="O2" s="1168" t="s">
        <v>554</v>
      </c>
      <c r="P2" s="1168"/>
      <c r="Q2" s="1168"/>
      <c r="R2" s="1169" t="s">
        <v>555</v>
      </c>
      <c r="S2" s="1169"/>
      <c r="T2" s="1169"/>
      <c r="U2" s="1170" t="s">
        <v>556</v>
      </c>
      <c r="V2" s="1170"/>
      <c r="W2" s="1170"/>
      <c r="X2" s="1168" t="s">
        <v>557</v>
      </c>
      <c r="Y2" s="1168"/>
      <c r="Z2" s="1168"/>
    </row>
    <row r="3" spans="1:27">
      <c r="A3" s="1167"/>
      <c r="B3" s="1167"/>
      <c r="C3" s="357" t="s">
        <v>379</v>
      </c>
      <c r="D3" s="357" t="s">
        <v>122</v>
      </c>
      <c r="E3" s="357" t="s">
        <v>123</v>
      </c>
      <c r="F3" s="357" t="s">
        <v>379</v>
      </c>
      <c r="G3" s="357" t="s">
        <v>122</v>
      </c>
      <c r="H3" s="357" t="s">
        <v>123</v>
      </c>
      <c r="I3" s="357" t="s">
        <v>379</v>
      </c>
      <c r="J3" s="357" t="s">
        <v>122</v>
      </c>
      <c r="K3" s="357" t="s">
        <v>123</v>
      </c>
      <c r="L3" s="357" t="s">
        <v>379</v>
      </c>
      <c r="M3" s="357" t="s">
        <v>122</v>
      </c>
      <c r="N3" s="357" t="s">
        <v>123</v>
      </c>
      <c r="O3" s="357" t="s">
        <v>379</v>
      </c>
      <c r="P3" s="357" t="s">
        <v>122</v>
      </c>
      <c r="Q3" s="357" t="s">
        <v>123</v>
      </c>
      <c r="R3" s="357" t="s">
        <v>379</v>
      </c>
      <c r="S3" s="357" t="s">
        <v>122</v>
      </c>
      <c r="T3" s="357" t="s">
        <v>123</v>
      </c>
      <c r="U3" s="357" t="s">
        <v>379</v>
      </c>
      <c r="V3" s="357" t="s">
        <v>122</v>
      </c>
      <c r="W3" s="357" t="s">
        <v>123</v>
      </c>
      <c r="X3" s="357" t="s">
        <v>379</v>
      </c>
      <c r="Y3" s="357" t="s">
        <v>122</v>
      </c>
      <c r="Z3" s="357" t="s">
        <v>123</v>
      </c>
    </row>
    <row r="4" spans="1:27" ht="27" customHeight="1">
      <c r="A4" s="1065" t="s">
        <v>822</v>
      </c>
      <c r="B4" s="151" t="s">
        <v>114</v>
      </c>
      <c r="C4" s="358">
        <v>34187</v>
      </c>
      <c r="D4" s="358">
        <v>31038</v>
      </c>
      <c r="E4" s="358">
        <v>3149</v>
      </c>
      <c r="F4" s="358">
        <v>172</v>
      </c>
      <c r="G4" s="358">
        <v>127</v>
      </c>
      <c r="H4" s="358">
        <v>45</v>
      </c>
      <c r="I4" s="358">
        <v>1</v>
      </c>
      <c r="J4" s="358">
        <v>0</v>
      </c>
      <c r="K4" s="358">
        <v>1</v>
      </c>
      <c r="L4" s="358">
        <v>3852</v>
      </c>
      <c r="M4" s="358">
        <v>3498</v>
      </c>
      <c r="N4" s="358">
        <v>354</v>
      </c>
      <c r="O4" s="358">
        <v>15097</v>
      </c>
      <c r="P4" s="358">
        <v>13912</v>
      </c>
      <c r="Q4" s="358">
        <v>1185</v>
      </c>
      <c r="R4" s="358">
        <v>12706</v>
      </c>
      <c r="S4" s="358">
        <v>11436</v>
      </c>
      <c r="T4" s="358">
        <v>1270</v>
      </c>
      <c r="U4" s="358">
        <v>2322</v>
      </c>
      <c r="V4" s="358">
        <v>2055</v>
      </c>
      <c r="W4" s="358">
        <v>267</v>
      </c>
      <c r="X4" s="358">
        <v>37</v>
      </c>
      <c r="Y4" s="358">
        <v>10</v>
      </c>
      <c r="Z4" s="358">
        <v>27</v>
      </c>
    </row>
    <row r="5" spans="1:27" ht="27" customHeight="1">
      <c r="A5" s="1065"/>
      <c r="B5" s="151" t="s">
        <v>1</v>
      </c>
      <c r="C5" s="359">
        <f t="shared" ref="C5" si="0">SUM(F5,I5,L5,O5,R5,U5,X5)</f>
        <v>100</v>
      </c>
      <c r="D5" s="359">
        <f t="shared" ref="D5" si="1">SUM(G5,J5,M5,P5,S5,V5,Y5)</f>
        <v>99.999999999999986</v>
      </c>
      <c r="E5" s="359">
        <f t="shared" ref="E5" si="2">SUM(H5,K5,N5,Q5,T5,W5,Z5)</f>
        <v>99.968243886948244</v>
      </c>
      <c r="F5" s="360">
        <f>F4/$C4*100</f>
        <v>0.50311521923538183</v>
      </c>
      <c r="G5" s="360">
        <f>G4/$D4*100</f>
        <v>0.40917584895934012</v>
      </c>
      <c r="H5" s="360">
        <f>H4/$E4*100</f>
        <v>1.4290250873293109</v>
      </c>
      <c r="I5" s="360">
        <f>I4/$C4*100</f>
        <v>2.9250884839266389E-3</v>
      </c>
      <c r="J5" s="360">
        <f>J4/$D4*100</f>
        <v>0</v>
      </c>
      <c r="K5" s="360" t="s">
        <v>541</v>
      </c>
      <c r="L5" s="360">
        <f>L4/$C4*100</f>
        <v>11.267440840085413</v>
      </c>
      <c r="M5" s="360">
        <f>M4/$D4*100</f>
        <v>11.270056060313165</v>
      </c>
      <c r="N5" s="360">
        <f>N4/$E4*100</f>
        <v>11.241664020323912</v>
      </c>
      <c r="O5" s="360">
        <f>O4/$C4*100</f>
        <v>44.160060841840462</v>
      </c>
      <c r="P5" s="360">
        <f>P4/$D4*100</f>
        <v>44.82247567497906</v>
      </c>
      <c r="Q5" s="360">
        <f>Q4/$E4*100</f>
        <v>37.630993966338522</v>
      </c>
      <c r="R5" s="360">
        <f>R4/$C4*100</f>
        <v>37.166174276771876</v>
      </c>
      <c r="S5" s="360">
        <f>S4/$D4*100</f>
        <v>36.845157548811137</v>
      </c>
      <c r="T5" s="360">
        <f>T4/$E4*100</f>
        <v>40.330263575738329</v>
      </c>
      <c r="U5" s="360">
        <f>U4/$C4*100</f>
        <v>6.7920554596776554</v>
      </c>
      <c r="V5" s="360">
        <f>V4/$D4*100</f>
        <v>6.6209162961531023</v>
      </c>
      <c r="W5" s="360">
        <f>W4/$E4*100</f>
        <v>8.4788821848205789</v>
      </c>
      <c r="X5" s="360">
        <f>X4/$C4*100</f>
        <v>0.10822827390528564</v>
      </c>
      <c r="Y5" s="360">
        <f>Y4/$D4*100</f>
        <v>3.2218570784200012E-2</v>
      </c>
      <c r="Z5" s="360">
        <f>Z4/$E4*100</f>
        <v>0.85741505239758653</v>
      </c>
    </row>
    <row r="6" spans="1:27" ht="27" customHeight="1">
      <c r="A6" s="1065" t="s">
        <v>348</v>
      </c>
      <c r="B6" s="151" t="s">
        <v>114</v>
      </c>
      <c r="C6" s="358">
        <v>34442</v>
      </c>
      <c r="D6" s="358">
        <v>31522</v>
      </c>
      <c r="E6" s="358">
        <v>2920</v>
      </c>
      <c r="F6" s="358">
        <v>177</v>
      </c>
      <c r="G6" s="358">
        <v>136</v>
      </c>
      <c r="H6" s="358">
        <v>41</v>
      </c>
      <c r="I6" s="358">
        <v>0</v>
      </c>
      <c r="J6" s="358">
        <v>0</v>
      </c>
      <c r="K6" s="358">
        <v>0</v>
      </c>
      <c r="L6" s="358">
        <v>4060</v>
      </c>
      <c r="M6" s="358">
        <v>3692</v>
      </c>
      <c r="N6" s="358">
        <v>368</v>
      </c>
      <c r="O6" s="358">
        <v>14851</v>
      </c>
      <c r="P6" s="358">
        <v>13824</v>
      </c>
      <c r="Q6" s="358">
        <v>1027</v>
      </c>
      <c r="R6" s="358">
        <v>13094</v>
      </c>
      <c r="S6" s="358">
        <v>11871</v>
      </c>
      <c r="T6" s="358">
        <v>1223</v>
      </c>
      <c r="U6" s="358">
        <v>2235</v>
      </c>
      <c r="V6" s="358">
        <v>1984</v>
      </c>
      <c r="W6" s="358">
        <v>251</v>
      </c>
      <c r="X6" s="358">
        <v>25</v>
      </c>
      <c r="Y6" s="358">
        <v>15</v>
      </c>
      <c r="Z6" s="358">
        <v>10</v>
      </c>
    </row>
    <row r="7" spans="1:27" ht="27" customHeight="1">
      <c r="A7" s="1065"/>
      <c r="B7" s="151" t="s">
        <v>1</v>
      </c>
      <c r="C7" s="359">
        <f t="shared" ref="C7" si="3">SUM(F7,I7,L7,O7,R7,U7,X7)</f>
        <v>99.999999999999986</v>
      </c>
      <c r="D7" s="359">
        <f t="shared" ref="D7" si="4">SUM(G7,J7,M7,P7,S7,V7,Y7)</f>
        <v>100.00000000000001</v>
      </c>
      <c r="E7" s="359">
        <f t="shared" ref="E7" si="5">SUM(H7,K7,N7,Q7,T7,W7,Z7)</f>
        <v>99.999999999999986</v>
      </c>
      <c r="F7" s="360">
        <f>F6/$C6*100</f>
        <v>0.51390743859241617</v>
      </c>
      <c r="G7" s="360">
        <f>G6/$D6*100</f>
        <v>0.43144470528519763</v>
      </c>
      <c r="H7" s="360">
        <f>H6/$E6*100</f>
        <v>1.404109589041096</v>
      </c>
      <c r="I7" s="360">
        <f>I6/$C6*100</f>
        <v>0</v>
      </c>
      <c r="J7" s="360" t="s">
        <v>541</v>
      </c>
      <c r="K7" s="360">
        <f>K6/$E6*100</f>
        <v>0</v>
      </c>
      <c r="L7" s="360">
        <f>L6/$C6*100</f>
        <v>11.787933337204576</v>
      </c>
      <c r="M7" s="360">
        <f>M6/$D6*100</f>
        <v>11.712454793477571</v>
      </c>
      <c r="N7" s="360">
        <f>N6/$E6*100</f>
        <v>12.602739726027398</v>
      </c>
      <c r="O7" s="360">
        <f>O6/$C6*100</f>
        <v>43.118866500203239</v>
      </c>
      <c r="P7" s="360">
        <f>P6/$D6*100</f>
        <v>43.8550853372248</v>
      </c>
      <c r="Q7" s="360">
        <f>Q6/$E6*100</f>
        <v>35.171232876712324</v>
      </c>
      <c r="R7" s="360">
        <f>R6/$C6*100</f>
        <v>38.017536728412985</v>
      </c>
      <c r="S7" s="360">
        <f>S6/$D6*100</f>
        <v>37.6594124738278</v>
      </c>
      <c r="T7" s="360">
        <f>T6/$E6*100</f>
        <v>41.883561643835613</v>
      </c>
      <c r="U7" s="360">
        <f>U6/$C6*100</f>
        <v>6.489170199175426</v>
      </c>
      <c r="V7" s="360">
        <f>V6/$D6*100</f>
        <v>6.2940168771017078</v>
      </c>
      <c r="W7" s="360">
        <f>W6/$E6*100</f>
        <v>8.5958904109589032</v>
      </c>
      <c r="X7" s="360">
        <f>X6/$C6*100</f>
        <v>7.2585796411358233E-2</v>
      </c>
      <c r="Y7" s="360">
        <f>Y6/$D6*100</f>
        <v>4.7585813082926212E-2</v>
      </c>
      <c r="Z7" s="360">
        <f>Z6/$E6*100</f>
        <v>0.34246575342465752</v>
      </c>
    </row>
    <row r="8" spans="1:27" ht="27" customHeight="1">
      <c r="A8" s="1065" t="s">
        <v>349</v>
      </c>
      <c r="B8" s="151" t="s">
        <v>114</v>
      </c>
      <c r="C8" s="358">
        <v>33949</v>
      </c>
      <c r="D8" s="358">
        <v>31034</v>
      </c>
      <c r="E8" s="358">
        <v>2915</v>
      </c>
      <c r="F8" s="358">
        <v>190</v>
      </c>
      <c r="G8" s="358">
        <v>138</v>
      </c>
      <c r="H8" s="358">
        <v>52</v>
      </c>
      <c r="I8" s="358">
        <v>0</v>
      </c>
      <c r="J8" s="358">
        <v>0</v>
      </c>
      <c r="K8" s="358">
        <v>0</v>
      </c>
      <c r="L8" s="358">
        <v>3746</v>
      </c>
      <c r="M8" s="358">
        <v>3437</v>
      </c>
      <c r="N8" s="358">
        <v>309</v>
      </c>
      <c r="O8" s="358">
        <v>14648</v>
      </c>
      <c r="P8" s="358">
        <v>13612</v>
      </c>
      <c r="Q8" s="358">
        <v>1036</v>
      </c>
      <c r="R8" s="358">
        <v>13139</v>
      </c>
      <c r="S8" s="358">
        <v>11882</v>
      </c>
      <c r="T8" s="358">
        <v>1257</v>
      </c>
      <c r="U8" s="358">
        <v>2204</v>
      </c>
      <c r="V8" s="358">
        <v>1955</v>
      </c>
      <c r="W8" s="358">
        <v>249</v>
      </c>
      <c r="X8" s="358">
        <v>22</v>
      </c>
      <c r="Y8" s="358">
        <v>10</v>
      </c>
      <c r="Z8" s="358">
        <v>12</v>
      </c>
    </row>
    <row r="9" spans="1:27" ht="27" customHeight="1">
      <c r="A9" s="1065"/>
      <c r="B9" s="151" t="s">
        <v>1</v>
      </c>
      <c r="C9" s="359">
        <f t="shared" ref="C9" si="6">SUM(F9,I9,L9,O9,R9,U9,X9)</f>
        <v>100.00000000000001</v>
      </c>
      <c r="D9" s="359">
        <f t="shared" ref="D9" si="7">SUM(G9,J9,M9,P9,S9,V9,Y9)</f>
        <v>100</v>
      </c>
      <c r="E9" s="359">
        <f t="shared" ref="E9" si="8">SUM(H9,K9,N9,Q9,T9,W9,Z9)</f>
        <v>100</v>
      </c>
      <c r="F9" s="360">
        <f>F8/$C8*100</f>
        <v>0.55966302394768619</v>
      </c>
      <c r="G9" s="360">
        <f>G8/$D8*100</f>
        <v>0.44467358381130373</v>
      </c>
      <c r="H9" s="360">
        <f>H8/$E8*100</f>
        <v>1.7838765008576329</v>
      </c>
      <c r="I9" s="360" t="s">
        <v>541</v>
      </c>
      <c r="J9" s="360" t="s">
        <v>541</v>
      </c>
      <c r="K9" s="360" t="s">
        <v>541</v>
      </c>
      <c r="L9" s="360">
        <f>L8/$C8*100</f>
        <v>11.034198356358067</v>
      </c>
      <c r="M9" s="360">
        <f>M8/$D8*100</f>
        <v>11.074950054778631</v>
      </c>
      <c r="N9" s="360">
        <f>N8/$E8*100</f>
        <v>10.600343053173242</v>
      </c>
      <c r="O9" s="360">
        <f>O8/$C8*100</f>
        <v>43.14707355150373</v>
      </c>
      <c r="P9" s="360">
        <f>P8/$D8*100</f>
        <v>43.861571179996133</v>
      </c>
      <c r="Q9" s="360">
        <f>Q8/$E8*100</f>
        <v>35.540308747855917</v>
      </c>
      <c r="R9" s="360">
        <f>R8/$C8*100</f>
        <v>38.702170903413943</v>
      </c>
      <c r="S9" s="360">
        <f>S8/$D8*100</f>
        <v>38.287040020622541</v>
      </c>
      <c r="T9" s="360">
        <f>T8/$E8*100</f>
        <v>43.121783876500857</v>
      </c>
      <c r="U9" s="360">
        <f>U8/$C8*100</f>
        <v>6.4920910777931606</v>
      </c>
      <c r="V9" s="360">
        <f>V8/$D8*100</f>
        <v>6.2995424373268021</v>
      </c>
      <c r="W9" s="360">
        <f>W8/$E8*100</f>
        <v>8.5420240137221271</v>
      </c>
      <c r="X9" s="360">
        <f>X8/$C8*100</f>
        <v>6.4803086983416303E-2</v>
      </c>
      <c r="Y9" s="360">
        <f>Y8/$D8*100</f>
        <v>3.2222723464587225E-2</v>
      </c>
      <c r="Z9" s="360">
        <f>Z8/$E8*100</f>
        <v>0.411663807890223</v>
      </c>
    </row>
    <row r="10" spans="1:27" ht="27" customHeight="1">
      <c r="A10" s="1065" t="s">
        <v>350</v>
      </c>
      <c r="B10" s="151" t="s">
        <v>114</v>
      </c>
      <c r="C10" s="358">
        <v>34585</v>
      </c>
      <c r="D10" s="358">
        <v>31491</v>
      </c>
      <c r="E10" s="358">
        <v>3094</v>
      </c>
      <c r="F10" s="358">
        <v>186</v>
      </c>
      <c r="G10" s="358">
        <v>144</v>
      </c>
      <c r="H10" s="358">
        <v>42</v>
      </c>
      <c r="I10" s="358">
        <v>0</v>
      </c>
      <c r="J10" s="358">
        <v>0</v>
      </c>
      <c r="K10" s="358">
        <v>0</v>
      </c>
      <c r="L10" s="358">
        <v>3546</v>
      </c>
      <c r="M10" s="358">
        <v>3222</v>
      </c>
      <c r="N10" s="358">
        <v>324</v>
      </c>
      <c r="O10" s="358">
        <v>14820</v>
      </c>
      <c r="P10" s="358">
        <v>13716</v>
      </c>
      <c r="Q10" s="358">
        <v>1104</v>
      </c>
      <c r="R10" s="358">
        <v>13717</v>
      </c>
      <c r="S10" s="358">
        <v>12365</v>
      </c>
      <c r="T10" s="358">
        <v>1352</v>
      </c>
      <c r="U10" s="358">
        <v>2284</v>
      </c>
      <c r="V10" s="358">
        <v>2015</v>
      </c>
      <c r="W10" s="358">
        <v>269</v>
      </c>
      <c r="X10" s="358">
        <v>32</v>
      </c>
      <c r="Y10" s="358">
        <v>29</v>
      </c>
      <c r="Z10" s="358">
        <v>3</v>
      </c>
    </row>
    <row r="11" spans="1:27" ht="27" customHeight="1">
      <c r="A11" s="1065"/>
      <c r="B11" s="151" t="s">
        <v>1</v>
      </c>
      <c r="C11" s="359">
        <f t="shared" ref="C11:C13" si="9">SUM(F11,I11,L11,O11,R11,U11,X11)</f>
        <v>99.999999999999986</v>
      </c>
      <c r="D11" s="359">
        <f t="shared" ref="D11:D13" si="10">SUM(G11,J11,M11,P11,S11,V11,Y11)</f>
        <v>99.999999999999986</v>
      </c>
      <c r="E11" s="359">
        <f t="shared" ref="E11:E13" si="11">SUM(H11,K11,N11,Q11,T11,W11,Z11)</f>
        <v>100.00000000000001</v>
      </c>
      <c r="F11" s="360">
        <f>F10/$C10*100</f>
        <v>0.53780540696833889</v>
      </c>
      <c r="G11" s="360">
        <f>G10/$D10*100</f>
        <v>0.45727350671620465</v>
      </c>
      <c r="H11" s="360">
        <f>H10/$E10*100</f>
        <v>1.3574660633484164</v>
      </c>
      <c r="I11" s="360" t="s">
        <v>541</v>
      </c>
      <c r="J11" s="360" t="s">
        <v>541</v>
      </c>
      <c r="K11" s="360" t="s">
        <v>541</v>
      </c>
      <c r="L11" s="360">
        <f>L10/$C10*100</f>
        <v>10.252999855428655</v>
      </c>
      <c r="M11" s="360">
        <f>M10/$D10*100</f>
        <v>10.231494712775078</v>
      </c>
      <c r="N11" s="360">
        <f>N10/$E10*100</f>
        <v>10.471881060116354</v>
      </c>
      <c r="O11" s="360">
        <f>O10/$C10*100</f>
        <v>42.850946942316028</v>
      </c>
      <c r="P11" s="360">
        <f>P10/$D10*100</f>
        <v>43.555301514718494</v>
      </c>
      <c r="Q11" s="360">
        <f>Q10/$E10*100</f>
        <v>35.681965093729801</v>
      </c>
      <c r="R11" s="360">
        <f>R10/$C10*100</f>
        <v>39.661703050455401</v>
      </c>
      <c r="S11" s="360">
        <f>S10/$D10*100</f>
        <v>39.265186878790765</v>
      </c>
      <c r="T11" s="360">
        <f>T10/$E10*100</f>
        <v>43.69747899159664</v>
      </c>
      <c r="U11" s="360">
        <f>U10/$C10*100</f>
        <v>6.6040190834176666</v>
      </c>
      <c r="V11" s="360">
        <f>V10/$D10*100</f>
        <v>6.398653583563557</v>
      </c>
      <c r="W11" s="360">
        <f>W10/$E10*100</f>
        <v>8.6942469295410465</v>
      </c>
      <c r="X11" s="360">
        <f>X10/$C10*100</f>
        <v>9.2525661413907764E-2</v>
      </c>
      <c r="Y11" s="360">
        <f>Y10/$D10*100</f>
        <v>9.2089803435902312E-2</v>
      </c>
      <c r="Z11" s="360">
        <f>Z10/$E10*100</f>
        <v>9.6961861667744023E-2</v>
      </c>
    </row>
    <row r="12" spans="1:27" ht="27" customHeight="1">
      <c r="A12" s="1065" t="s">
        <v>351</v>
      </c>
      <c r="B12" s="151" t="s">
        <v>114</v>
      </c>
      <c r="C12" s="358">
        <f t="shared" si="9"/>
        <v>36294</v>
      </c>
      <c r="D12" s="358">
        <f t="shared" si="10"/>
        <v>32897</v>
      </c>
      <c r="E12" s="358">
        <f t="shared" si="11"/>
        <v>3397</v>
      </c>
      <c r="F12" s="358">
        <f>G12+H12</f>
        <v>185</v>
      </c>
      <c r="G12" s="358">
        <v>128</v>
      </c>
      <c r="H12" s="358">
        <v>57</v>
      </c>
      <c r="I12" s="358">
        <f>J12+K12</f>
        <v>19</v>
      </c>
      <c r="J12" s="358">
        <v>18</v>
      </c>
      <c r="K12" s="358">
        <v>1</v>
      </c>
      <c r="L12" s="358">
        <f>M12+N12</f>
        <v>3522</v>
      </c>
      <c r="M12" s="358">
        <v>3175</v>
      </c>
      <c r="N12" s="358">
        <v>347</v>
      </c>
      <c r="O12" s="358">
        <f>P12+Q12</f>
        <v>15492</v>
      </c>
      <c r="P12" s="358">
        <v>14265</v>
      </c>
      <c r="Q12" s="358">
        <v>1227</v>
      </c>
      <c r="R12" s="358">
        <f>S12+T12</f>
        <v>14590</v>
      </c>
      <c r="S12" s="358">
        <v>13122</v>
      </c>
      <c r="T12" s="358">
        <v>1468</v>
      </c>
      <c r="U12" s="358">
        <f>V12+W12</f>
        <v>2436</v>
      </c>
      <c r="V12" s="358">
        <v>2150</v>
      </c>
      <c r="W12" s="358">
        <v>286</v>
      </c>
      <c r="X12" s="358">
        <f>Y12+Z12</f>
        <v>50</v>
      </c>
      <c r="Y12" s="358">
        <v>39</v>
      </c>
      <c r="Z12" s="358">
        <v>11</v>
      </c>
    </row>
    <row r="13" spans="1:27" ht="27" customHeight="1">
      <c r="A13" s="1065"/>
      <c r="B13" s="151" t="s">
        <v>1</v>
      </c>
      <c r="C13" s="359">
        <f t="shared" si="9"/>
        <v>100</v>
      </c>
      <c r="D13" s="359">
        <f t="shared" si="10"/>
        <v>100</v>
      </c>
      <c r="E13" s="359">
        <f t="shared" si="11"/>
        <v>100.00000000000001</v>
      </c>
      <c r="F13" s="360">
        <f>F12/$C12*100</f>
        <v>0.50972612553039065</v>
      </c>
      <c r="G13" s="360">
        <f>G12/$D12*100</f>
        <v>0.38909323038574944</v>
      </c>
      <c r="H13" s="360">
        <f>H12/$E12*100</f>
        <v>1.6779511333529586</v>
      </c>
      <c r="I13" s="360">
        <f t="shared" ref="I13" si="12">I12/$C12*100</f>
        <v>5.2350250730148228E-2</v>
      </c>
      <c r="J13" s="360">
        <f>J12/$D12*100</f>
        <v>5.4716235522996017E-2</v>
      </c>
      <c r="K13" s="360">
        <f>K12/$E12*100</f>
        <v>2.9437739181630854E-2</v>
      </c>
      <c r="L13" s="360">
        <f>L12/$C12*100</f>
        <v>9.7040833195569505</v>
      </c>
      <c r="M13" s="360">
        <f>M12/$D12*100</f>
        <v>9.6513359880840195</v>
      </c>
      <c r="N13" s="360">
        <f>N12/$E12*100</f>
        <v>10.214895496025905</v>
      </c>
      <c r="O13" s="360">
        <f>O12/$C12*100</f>
        <v>42.684741279550337</v>
      </c>
      <c r="P13" s="360">
        <f>P12/$D12*100</f>
        <v>43.362616651974342</v>
      </c>
      <c r="Q13" s="360">
        <f>Q12/$E12*100</f>
        <v>36.120105975861058</v>
      </c>
      <c r="R13" s="360">
        <f>R12/$C12*100</f>
        <v>40.199482008045408</v>
      </c>
      <c r="S13" s="360">
        <f>S12/$D12*100</f>
        <v>39.888135696264101</v>
      </c>
      <c r="T13" s="360">
        <f>T12/$E12*100</f>
        <v>43.214601118634086</v>
      </c>
      <c r="U13" s="360">
        <f>U12/$C12*100</f>
        <v>6.711853198875847</v>
      </c>
      <c r="V13" s="360">
        <f>V12/$D12*100</f>
        <v>6.5355503541356361</v>
      </c>
      <c r="W13" s="360">
        <f>W12/$E12*100</f>
        <v>8.4191934059464231</v>
      </c>
      <c r="X13" s="360">
        <f>X12/$C12*100</f>
        <v>0.13776381771091639</v>
      </c>
      <c r="Y13" s="360">
        <f>Y12/$D12*100</f>
        <v>0.11855184363315804</v>
      </c>
      <c r="Z13" s="360">
        <f>Z12/$E12*100</f>
        <v>0.32381513099793935</v>
      </c>
    </row>
    <row r="14" spans="1:27" ht="27" customHeight="1">
      <c r="A14" s="1065" t="s">
        <v>311</v>
      </c>
      <c r="B14" s="151" t="s">
        <v>114</v>
      </c>
      <c r="C14" s="358">
        <v>36161</v>
      </c>
      <c r="D14" s="358">
        <v>32692</v>
      </c>
      <c r="E14" s="358">
        <v>3469</v>
      </c>
      <c r="F14" s="358">
        <v>221</v>
      </c>
      <c r="G14" s="358">
        <v>160</v>
      </c>
      <c r="H14" s="358">
        <v>61</v>
      </c>
      <c r="I14" s="358">
        <v>5</v>
      </c>
      <c r="J14" s="358">
        <v>5</v>
      </c>
      <c r="K14" s="358">
        <v>0</v>
      </c>
      <c r="L14" s="358">
        <v>3502</v>
      </c>
      <c r="M14" s="358">
        <v>3149</v>
      </c>
      <c r="N14" s="358">
        <v>353</v>
      </c>
      <c r="O14" s="358">
        <v>14825</v>
      </c>
      <c r="P14" s="358">
        <v>13672</v>
      </c>
      <c r="Q14" s="358">
        <v>1153</v>
      </c>
      <c r="R14" s="358">
        <v>15056</v>
      </c>
      <c r="S14" s="358">
        <v>13464</v>
      </c>
      <c r="T14" s="358">
        <v>1592</v>
      </c>
      <c r="U14" s="358">
        <v>2531</v>
      </c>
      <c r="V14" s="358">
        <v>2222</v>
      </c>
      <c r="W14" s="358">
        <v>309</v>
      </c>
      <c r="X14" s="358">
        <v>21</v>
      </c>
      <c r="Y14" s="358">
        <v>20</v>
      </c>
      <c r="Z14" s="358">
        <v>1</v>
      </c>
    </row>
    <row r="15" spans="1:27" ht="27" customHeight="1">
      <c r="A15" s="1065"/>
      <c r="B15" s="151" t="s">
        <v>1</v>
      </c>
      <c r="C15" s="359">
        <f t="shared" ref="C15" si="13">SUM(F15,I15,L15,O15,R15,U15,X15)</f>
        <v>100.00000000000001</v>
      </c>
      <c r="D15" s="359">
        <f t="shared" ref="D15" si="14">SUM(G15,J15,M15,P15,S15,V15,Y15)</f>
        <v>100.00000000000001</v>
      </c>
      <c r="E15" s="359">
        <f t="shared" ref="E15" si="15">SUM(H15,K15,N15,Q15,T15,W15,Z15)</f>
        <v>100.00000000000001</v>
      </c>
      <c r="F15" s="360">
        <f>F14/$C14*100</f>
        <v>0.61115566494289431</v>
      </c>
      <c r="G15" s="360">
        <f>G14/$D14*100</f>
        <v>0.48941637097760921</v>
      </c>
      <c r="H15" s="360">
        <f>H14/$E14*100</f>
        <v>1.7584318247333526</v>
      </c>
      <c r="I15" s="360">
        <f>I14/$C14*100</f>
        <v>1.3827051243051907E-2</v>
      </c>
      <c r="J15" s="360">
        <f>J14/$D14*100</f>
        <v>1.5294261593050288E-2</v>
      </c>
      <c r="K15" s="360">
        <f>K14/$E14*100</f>
        <v>0</v>
      </c>
      <c r="L15" s="360">
        <f>L14/$C14*100</f>
        <v>9.6844666906335561</v>
      </c>
      <c r="M15" s="360">
        <f>M14/$D14*100</f>
        <v>9.6323259513030717</v>
      </c>
      <c r="N15" s="360">
        <f>N14/$E14*100</f>
        <v>10.175843182473335</v>
      </c>
      <c r="O15" s="360">
        <f>O14/$C14*100</f>
        <v>40.997206935648904</v>
      </c>
      <c r="P15" s="360">
        <f>P14/$D14*100</f>
        <v>41.820628900036702</v>
      </c>
      <c r="Q15" s="360">
        <f>Q14/$E14*100</f>
        <v>33.237244162582883</v>
      </c>
      <c r="R15" s="360">
        <f>R14/$C14*100</f>
        <v>41.6360167030779</v>
      </c>
      <c r="S15" s="360">
        <f>S14/$D14*100</f>
        <v>41.184387617765815</v>
      </c>
      <c r="T15" s="360">
        <f>T14/$E14*100</f>
        <v>45.892187950417991</v>
      </c>
      <c r="U15" s="360">
        <f>U14/$C14*100</f>
        <v>6.9992533392328751</v>
      </c>
      <c r="V15" s="360">
        <f>V14/$D14*100</f>
        <v>6.7967698519515478</v>
      </c>
      <c r="W15" s="360">
        <f>W14/$E14*100</f>
        <v>8.9074661285673109</v>
      </c>
      <c r="X15" s="360">
        <f>X14/$C14*100</f>
        <v>5.8073615220818005E-2</v>
      </c>
      <c r="Y15" s="360">
        <f>Y14/$D14*100</f>
        <v>6.1177046372201151E-2</v>
      </c>
      <c r="Z15" s="360">
        <f>Z14/$E14*100</f>
        <v>2.8826751225136928E-2</v>
      </c>
    </row>
    <row r="16" spans="1:27" ht="27" customHeight="1">
      <c r="A16" s="1065" t="s">
        <v>312</v>
      </c>
      <c r="B16" s="151" t="s">
        <v>114</v>
      </c>
      <c r="C16" s="358">
        <v>34771</v>
      </c>
      <c r="D16" s="358">
        <v>31428</v>
      </c>
      <c r="E16" s="358">
        <v>3343</v>
      </c>
      <c r="F16" s="358">
        <v>232</v>
      </c>
      <c r="G16" s="358">
        <v>177</v>
      </c>
      <c r="H16" s="358">
        <v>55</v>
      </c>
      <c r="I16" s="358">
        <v>2</v>
      </c>
      <c r="J16" s="358">
        <v>2</v>
      </c>
      <c r="K16" s="358">
        <v>0</v>
      </c>
      <c r="L16" s="358">
        <v>3164</v>
      </c>
      <c r="M16" s="358">
        <v>2814</v>
      </c>
      <c r="N16" s="358">
        <v>350</v>
      </c>
      <c r="O16" s="358">
        <v>14339</v>
      </c>
      <c r="P16" s="358">
        <v>13210</v>
      </c>
      <c r="Q16" s="358">
        <v>1129</v>
      </c>
      <c r="R16" s="358">
        <v>14449</v>
      </c>
      <c r="S16" s="358">
        <v>12989</v>
      </c>
      <c r="T16" s="358">
        <v>1460</v>
      </c>
      <c r="U16" s="358">
        <v>2577</v>
      </c>
      <c r="V16" s="358">
        <v>2231</v>
      </c>
      <c r="W16" s="358">
        <v>346</v>
      </c>
      <c r="X16" s="358">
        <v>8</v>
      </c>
      <c r="Y16" s="358">
        <v>5</v>
      </c>
      <c r="Z16" s="358">
        <v>3</v>
      </c>
    </row>
    <row r="17" spans="1:26" ht="27" customHeight="1">
      <c r="A17" s="1065"/>
      <c r="B17" s="151" t="s">
        <v>1</v>
      </c>
      <c r="C17" s="359">
        <f t="shared" ref="C17" si="16">SUM(F17,I17,L17,O17,R17,U17,X17)</f>
        <v>100</v>
      </c>
      <c r="D17" s="359">
        <f t="shared" ref="D17" si="17">SUM(G17,J17,M17,P17,S17,V17,Y17)</f>
        <v>99.999999999999986</v>
      </c>
      <c r="E17" s="359">
        <f t="shared" ref="E17" si="18">SUM(H17,K17,N17,Q17,T17,W17,Z17)</f>
        <v>100</v>
      </c>
      <c r="F17" s="360">
        <f>F16/$C16*100</f>
        <v>0.66722268557130937</v>
      </c>
      <c r="G17" s="360">
        <f>G16/$D16*100</f>
        <v>0.56319205803741879</v>
      </c>
      <c r="H17" s="360">
        <f>H16/$E16*100</f>
        <v>1.645228836374514</v>
      </c>
      <c r="I17" s="360">
        <f>I16/$C16*100</f>
        <v>5.7519197032009431E-3</v>
      </c>
      <c r="J17" s="360">
        <f>J16/$D16*100</f>
        <v>6.3637520682194217E-3</v>
      </c>
      <c r="K17" s="360" t="s">
        <v>541</v>
      </c>
      <c r="L17" s="360">
        <f>L16/$C16*100</f>
        <v>9.0995369704638929</v>
      </c>
      <c r="M17" s="360">
        <f>M16/$D16*100</f>
        <v>8.953799159984726</v>
      </c>
      <c r="N17" s="360">
        <f>N16/$E16*100</f>
        <v>10.469638049655998</v>
      </c>
      <c r="O17" s="360">
        <f>O16/$C16*100</f>
        <v>41.238388312099161</v>
      </c>
      <c r="P17" s="360">
        <f>P16/$D16*100</f>
        <v>42.032582410589278</v>
      </c>
      <c r="Q17" s="360">
        <f>Q16/$E16*100</f>
        <v>33.772061023033203</v>
      </c>
      <c r="R17" s="360">
        <f>R16/$C16*100</f>
        <v>41.554743895775218</v>
      </c>
      <c r="S17" s="360">
        <f>S16/$D16*100</f>
        <v>41.329387807051035</v>
      </c>
      <c r="T17" s="360">
        <f>T16/$E16*100</f>
        <v>43.673347292850735</v>
      </c>
      <c r="U17" s="360">
        <f>U16/$C16*100</f>
        <v>7.4113485375744155</v>
      </c>
      <c r="V17" s="360">
        <f>V16/$D16*100</f>
        <v>7.098765432098765</v>
      </c>
      <c r="W17" s="360">
        <f>W16/$E16*100</f>
        <v>10.349985043374215</v>
      </c>
      <c r="X17" s="360">
        <f>X16/$C16*100</f>
        <v>2.3007678812803772E-2</v>
      </c>
      <c r="Y17" s="360">
        <f>Y16/$D16*100</f>
        <v>1.5909380170548555E-2</v>
      </c>
      <c r="Z17" s="360">
        <f>Z16/$E16*100</f>
        <v>8.9739754711337119E-2</v>
      </c>
    </row>
    <row r="18" spans="1:26" ht="27" customHeight="1">
      <c r="A18" s="1065" t="s">
        <v>265</v>
      </c>
      <c r="B18" s="151" t="s">
        <v>114</v>
      </c>
      <c r="C18" s="358">
        <v>32547</v>
      </c>
      <c r="D18" s="358">
        <v>29275</v>
      </c>
      <c r="E18" s="358">
        <v>3272</v>
      </c>
      <c r="F18" s="358">
        <v>204</v>
      </c>
      <c r="G18" s="358">
        <v>155</v>
      </c>
      <c r="H18" s="358">
        <v>49</v>
      </c>
      <c r="I18" s="358">
        <v>2</v>
      </c>
      <c r="J18" s="358">
        <v>1</v>
      </c>
      <c r="K18" s="358">
        <v>1</v>
      </c>
      <c r="L18" s="358">
        <v>2770</v>
      </c>
      <c r="M18" s="358">
        <v>2447</v>
      </c>
      <c r="N18" s="358">
        <v>323</v>
      </c>
      <c r="O18" s="358">
        <v>12881</v>
      </c>
      <c r="P18" s="358">
        <v>11834</v>
      </c>
      <c r="Q18" s="358">
        <v>1047</v>
      </c>
      <c r="R18" s="358">
        <v>13986</v>
      </c>
      <c r="S18" s="358">
        <v>12467</v>
      </c>
      <c r="T18" s="358">
        <v>1519</v>
      </c>
      <c r="U18" s="358">
        <v>2691</v>
      </c>
      <c r="V18" s="358">
        <v>2362</v>
      </c>
      <c r="W18" s="358">
        <v>329</v>
      </c>
      <c r="X18" s="358">
        <v>13</v>
      </c>
      <c r="Y18" s="358">
        <v>9</v>
      </c>
      <c r="Z18" s="358">
        <v>4</v>
      </c>
    </row>
    <row r="19" spans="1:26" ht="27" customHeight="1">
      <c r="A19" s="1065"/>
      <c r="B19" s="151" t="s">
        <v>1</v>
      </c>
      <c r="C19" s="359">
        <f t="shared" ref="C19" si="19">SUM(F19,I19,L19,O19,R19,U19,X19)</f>
        <v>100</v>
      </c>
      <c r="D19" s="359">
        <f t="shared" ref="D19" si="20">SUM(G19,J19,M19,P19,S19,V19,Y19)</f>
        <v>100</v>
      </c>
      <c r="E19" s="359">
        <f t="shared" ref="E19" si="21">SUM(H19,K19,N19,Q19,T19,W19,Z19)</f>
        <v>100</v>
      </c>
      <c r="F19" s="360">
        <f>F18/$C18*100</f>
        <v>0.62678587888284643</v>
      </c>
      <c r="G19" s="360">
        <f>G18/$D18*100</f>
        <v>0.52946199829205809</v>
      </c>
      <c r="H19" s="360">
        <f>H18/$E18*100</f>
        <v>1.4975550122249388</v>
      </c>
      <c r="I19" s="360">
        <f>I18/$C18*100</f>
        <v>6.1449595968906508E-3</v>
      </c>
      <c r="J19" s="360">
        <f>J18/$D18*100</f>
        <v>3.4158838599487617E-3</v>
      </c>
      <c r="K19" s="360">
        <f>K18/$E18*100</f>
        <v>3.0562347188264057E-2</v>
      </c>
      <c r="L19" s="360">
        <f>L18/$C18*100</f>
        <v>8.5107690416935515</v>
      </c>
      <c r="M19" s="360">
        <f>M18/$D18*100</f>
        <v>8.3586678052946208</v>
      </c>
      <c r="N19" s="360">
        <f>N18/$E18*100</f>
        <v>9.8716381418092922</v>
      </c>
      <c r="O19" s="360">
        <f>O18/$C18*100</f>
        <v>39.576612283774232</v>
      </c>
      <c r="P19" s="360">
        <f>P18/$D18*100</f>
        <v>40.423569598633648</v>
      </c>
      <c r="Q19" s="360">
        <f>Q18/$E18*100</f>
        <v>31.998777506112468</v>
      </c>
      <c r="R19" s="360">
        <f>R18/$C18*100</f>
        <v>42.971702461056317</v>
      </c>
      <c r="S19" s="360">
        <f>S18/$D18*100</f>
        <v>42.585824081981208</v>
      </c>
      <c r="T19" s="360">
        <f>T18/$E18*100</f>
        <v>46.424205378973106</v>
      </c>
      <c r="U19" s="360">
        <f>U18/$C18*100</f>
        <v>8.2680431376163703</v>
      </c>
      <c r="V19" s="360">
        <f>V18/$D18*100</f>
        <v>8.0683176771989764</v>
      </c>
      <c r="W19" s="360">
        <f>W18/$E18*100</f>
        <v>10.055012224938874</v>
      </c>
      <c r="X19" s="360">
        <f>X18/$C18*100</f>
        <v>3.9942237379789226E-2</v>
      </c>
      <c r="Y19" s="360">
        <f>Y18/$D18*100</f>
        <v>3.0742954739538857E-2</v>
      </c>
      <c r="Z19" s="360">
        <f>Z18/$E18*100</f>
        <v>0.12224938875305623</v>
      </c>
    </row>
    <row r="20" spans="1:26" ht="27" customHeight="1">
      <c r="A20" s="1065" t="s">
        <v>266</v>
      </c>
      <c r="B20" s="151" t="s">
        <v>114</v>
      </c>
      <c r="C20" s="358">
        <v>25221</v>
      </c>
      <c r="D20" s="358">
        <v>22682</v>
      </c>
      <c r="E20" s="358">
        <v>2539</v>
      </c>
      <c r="F20" s="358">
        <v>126</v>
      </c>
      <c r="G20" s="358">
        <v>99</v>
      </c>
      <c r="H20" s="358">
        <v>27</v>
      </c>
      <c r="I20" s="358">
        <v>1</v>
      </c>
      <c r="J20" s="358">
        <v>1</v>
      </c>
      <c r="K20" s="358">
        <v>0</v>
      </c>
      <c r="L20" s="358">
        <v>2086</v>
      </c>
      <c r="M20" s="358">
        <v>1857</v>
      </c>
      <c r="N20" s="358">
        <v>229</v>
      </c>
      <c r="O20" s="358">
        <v>9406</v>
      </c>
      <c r="P20" s="358">
        <v>8663</v>
      </c>
      <c r="Q20" s="358">
        <v>743</v>
      </c>
      <c r="R20" s="358">
        <v>11155</v>
      </c>
      <c r="S20" s="358">
        <v>9958</v>
      </c>
      <c r="T20" s="358">
        <v>1197</v>
      </c>
      <c r="U20" s="358">
        <v>2441</v>
      </c>
      <c r="V20" s="358">
        <v>2099</v>
      </c>
      <c r="W20" s="358">
        <v>342</v>
      </c>
      <c r="X20" s="358">
        <v>6</v>
      </c>
      <c r="Y20" s="358">
        <v>5</v>
      </c>
      <c r="Z20" s="358">
        <v>1</v>
      </c>
    </row>
    <row r="21" spans="1:26" ht="27" customHeight="1">
      <c r="A21" s="1065"/>
      <c r="B21" s="151" t="s">
        <v>1</v>
      </c>
      <c r="C21" s="359">
        <f t="shared" ref="C21" si="22">SUM(F21,I21,L21,O21,R21,U21,X21)</f>
        <v>100</v>
      </c>
      <c r="D21" s="359">
        <f t="shared" ref="D21" si="23">SUM(G21,J21,M21,P21,S21,V21,Y21)</f>
        <v>100</v>
      </c>
      <c r="E21" s="359">
        <f t="shared" ref="E21" si="24">SUM(H21,K21,N21,Q21,T21,W21,Z21)</f>
        <v>99.999999999999986</v>
      </c>
      <c r="F21" s="360">
        <f>F20/$C20*100</f>
        <v>0.49958368026644462</v>
      </c>
      <c r="G21" s="360">
        <f>G20/$D20*100</f>
        <v>0.43646944713870028</v>
      </c>
      <c r="H21" s="360">
        <f>H20/$E20*100</f>
        <v>1.063410791650256</v>
      </c>
      <c r="I21" s="360">
        <f>I20/$C20*100</f>
        <v>3.9649498433844809E-3</v>
      </c>
      <c r="J21" s="360">
        <f>J20/$D20*100</f>
        <v>4.4087822943303058E-3</v>
      </c>
      <c r="K21" s="360">
        <f>K20/$E20*100</f>
        <v>0</v>
      </c>
      <c r="L21" s="360">
        <f>L20/$C20*100</f>
        <v>8.2708853733000289</v>
      </c>
      <c r="M21" s="360">
        <f>M20/$D20*100</f>
        <v>8.1871087205713788</v>
      </c>
      <c r="N21" s="360">
        <f>N20/$E20*100</f>
        <v>9.0192989365892089</v>
      </c>
      <c r="O21" s="360">
        <f>O20/$C20*100</f>
        <v>37.294318226874431</v>
      </c>
      <c r="P21" s="360">
        <f>P20/$D20*100</f>
        <v>38.193281015783441</v>
      </c>
      <c r="Q21" s="360">
        <f>Q20/$E20*100</f>
        <v>29.263489562820006</v>
      </c>
      <c r="R21" s="360">
        <f>R20/$C20*100</f>
        <v>44.229015502953892</v>
      </c>
      <c r="S21" s="360">
        <f>S20/$D20*100</f>
        <v>43.902654086941183</v>
      </c>
      <c r="T21" s="360">
        <f>T20/$E20*100</f>
        <v>47.144545096494682</v>
      </c>
      <c r="U21" s="360">
        <f>U20/$C20*100</f>
        <v>9.6784425677015182</v>
      </c>
      <c r="V21" s="360">
        <f>V20/$D20*100</f>
        <v>9.2540340357993127</v>
      </c>
      <c r="W21" s="360">
        <f>W20/$E20*100</f>
        <v>13.469870027569911</v>
      </c>
      <c r="X21" s="360">
        <f>X20/$C20*100</f>
        <v>2.3789699060306885E-2</v>
      </c>
      <c r="Y21" s="360">
        <f>Y20/$D20*100</f>
        <v>2.204391147165153E-2</v>
      </c>
      <c r="Z21" s="360">
        <f>Z20/$E20*100</f>
        <v>3.9385584875935409E-2</v>
      </c>
    </row>
    <row r="22" spans="1:26" ht="27" customHeight="1">
      <c r="A22" s="1065" t="s">
        <v>17</v>
      </c>
      <c r="B22" s="151" t="s">
        <v>114</v>
      </c>
      <c r="C22" s="358">
        <v>30196</v>
      </c>
      <c r="D22" s="358">
        <v>27286</v>
      </c>
      <c r="E22" s="358">
        <v>2910</v>
      </c>
      <c r="F22" s="358">
        <v>94</v>
      </c>
      <c r="G22" s="358">
        <v>60</v>
      </c>
      <c r="H22" s="358">
        <v>34</v>
      </c>
      <c r="I22" s="358">
        <v>1</v>
      </c>
      <c r="J22" s="358">
        <v>1</v>
      </c>
      <c r="K22" s="358">
        <v>0</v>
      </c>
      <c r="L22" s="358">
        <v>2377</v>
      </c>
      <c r="M22" s="358">
        <v>2106</v>
      </c>
      <c r="N22" s="358">
        <v>271</v>
      </c>
      <c r="O22" s="358">
        <v>10846</v>
      </c>
      <c r="P22" s="358">
        <v>10008</v>
      </c>
      <c r="Q22" s="358">
        <v>838</v>
      </c>
      <c r="R22" s="358">
        <v>14016</v>
      </c>
      <c r="S22" s="358">
        <v>12657</v>
      </c>
      <c r="T22" s="358">
        <v>1359</v>
      </c>
      <c r="U22" s="358">
        <v>2855</v>
      </c>
      <c r="V22" s="358">
        <v>2449</v>
      </c>
      <c r="W22" s="358">
        <v>406</v>
      </c>
      <c r="X22" s="358">
        <v>7</v>
      </c>
      <c r="Y22" s="358">
        <v>5</v>
      </c>
      <c r="Z22" s="358">
        <v>2</v>
      </c>
    </row>
    <row r="23" spans="1:26" ht="27" customHeight="1">
      <c r="A23" s="1066"/>
      <c r="B23" s="191" t="s">
        <v>1</v>
      </c>
      <c r="C23" s="361">
        <f t="shared" ref="C23:E23" si="25">SUM(F23,I23,L23,O23,R23,U23,X23)</f>
        <v>100.00000000000001</v>
      </c>
      <c r="D23" s="361">
        <f t="shared" si="25"/>
        <v>100</v>
      </c>
      <c r="E23" s="361">
        <f t="shared" si="25"/>
        <v>99.999999999999986</v>
      </c>
      <c r="F23" s="362">
        <f>F22/$C22*100</f>
        <v>0.31129950986885679</v>
      </c>
      <c r="G23" s="362">
        <f>G22/$D22*100</f>
        <v>0.21989298541376531</v>
      </c>
      <c r="H23" s="362">
        <f>H22/$E22*100</f>
        <v>1.168384879725086</v>
      </c>
      <c r="I23" s="362">
        <f>I22/$C22*100</f>
        <v>3.3116969134984768E-3</v>
      </c>
      <c r="J23" s="362">
        <f>J22/$D22*100</f>
        <v>3.6648830902294219E-3</v>
      </c>
      <c r="K23" s="362">
        <f>K22/$E22*100</f>
        <v>0</v>
      </c>
      <c r="L23" s="362">
        <f>L22/$C22*100</f>
        <v>7.8719035633858789</v>
      </c>
      <c r="M23" s="362">
        <f>M22/$D22*100</f>
        <v>7.7182437880231616</v>
      </c>
      <c r="N23" s="362">
        <f>N22/$E22*100</f>
        <v>9.3127147766323031</v>
      </c>
      <c r="O23" s="362">
        <f>O22/$C22*100</f>
        <v>35.918664723804476</v>
      </c>
      <c r="P23" s="362">
        <f>P22/$D22*100</f>
        <v>36.678149967016054</v>
      </c>
      <c r="Q23" s="362">
        <f>Q22/$E22*100</f>
        <v>28.797250859106526</v>
      </c>
      <c r="R23" s="362">
        <f>R22/$C22*100</f>
        <v>46.416743939594646</v>
      </c>
      <c r="S23" s="362">
        <f>S22/$D22*100</f>
        <v>46.386425273033787</v>
      </c>
      <c r="T23" s="362">
        <f>T22/$E22*100</f>
        <v>46.701030927835049</v>
      </c>
      <c r="U23" s="362">
        <f>U22/$C22*100</f>
        <v>9.4548946880381521</v>
      </c>
      <c r="V23" s="362">
        <f>V22/$D22*100</f>
        <v>8.9752986879718542</v>
      </c>
      <c r="W23" s="362">
        <f>W22/$E22*100</f>
        <v>13.951890034364261</v>
      </c>
      <c r="X23" s="362">
        <f>X22/$C22*100</f>
        <v>2.3181878394489337E-2</v>
      </c>
      <c r="Y23" s="362">
        <f>Y22/$D22*100</f>
        <v>1.8324415451147109E-2</v>
      </c>
      <c r="Z23" s="362">
        <f>Z22/$E22*100</f>
        <v>6.8728522336769765E-2</v>
      </c>
    </row>
    <row r="24" spans="1:26" ht="12.95" customHeight="1">
      <c r="A24" s="363" t="s">
        <v>548</v>
      </c>
      <c r="B24" s="364"/>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row>
    <row r="25" spans="1:26">
      <c r="D25" s="613"/>
    </row>
    <row r="28" spans="1:26">
      <c r="B28" s="195"/>
    </row>
  </sheetData>
  <mergeCells count="20">
    <mergeCell ref="A16:A17"/>
    <mergeCell ref="A18:A19"/>
    <mergeCell ref="A20:A21"/>
    <mergeCell ref="A22:A23"/>
    <mergeCell ref="A4:A5"/>
    <mergeCell ref="A6:A7"/>
    <mergeCell ref="A8:A9"/>
    <mergeCell ref="A10:A11"/>
    <mergeCell ref="A12:A13"/>
    <mergeCell ref="A14:A15"/>
    <mergeCell ref="A1:Z1"/>
    <mergeCell ref="A2:B3"/>
    <mergeCell ref="C2:E2"/>
    <mergeCell ref="F2:H2"/>
    <mergeCell ref="I2:K2"/>
    <mergeCell ref="L2:N2"/>
    <mergeCell ref="O2:Q2"/>
    <mergeCell ref="R2:T2"/>
    <mergeCell ref="U2:W2"/>
    <mergeCell ref="X2:Z2"/>
  </mergeCells>
  <phoneticPr fontId="16" type="noConversion"/>
  <hyperlinks>
    <hyperlink ref="AA1" location="本篇表次!A1" display="回本篇表次"/>
  </hyperlink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D35"/>
  <sheetViews>
    <sheetView showGridLines="0" zoomScaleNormal="100" workbookViewId="0">
      <pane xSplit="2" ySplit="2" topLeftCell="C18" activePane="bottomRight" state="frozen"/>
      <selection pane="topRight" activeCell="C1" sqref="C1"/>
      <selection pane="bottomLeft" activeCell="A3" sqref="A3"/>
      <selection pane="bottomRight" activeCell="K1" sqref="K1"/>
    </sheetView>
  </sheetViews>
  <sheetFormatPr defaultColWidth="15.625" defaultRowHeight="15.75"/>
  <cols>
    <col min="1" max="1" width="5.625" style="342" customWidth="1"/>
    <col min="2" max="2" width="5.125" style="378" customWidth="1"/>
    <col min="3" max="3" width="16.375" style="342" customWidth="1"/>
    <col min="4" max="10" width="15.625" style="342" customWidth="1"/>
    <col min="11" max="11" width="12.625" style="342" bestFit="1" customWidth="1"/>
    <col min="12" max="12" width="2.625" style="342" customWidth="1"/>
    <col min="13" max="19" width="8.625" style="342" hidden="1" customWidth="1"/>
    <col min="20" max="20" width="9.625" style="342" hidden="1" customWidth="1"/>
    <col min="21" max="27" width="8.625" style="342" hidden="1" customWidth="1"/>
    <col min="28" max="28" width="9.375" style="342" hidden="1" customWidth="1"/>
    <col min="29" max="43" width="8.625" style="342" customWidth="1"/>
    <col min="44" max="16384" width="15.625" style="342"/>
  </cols>
  <sheetData>
    <row r="1" spans="1:30" ht="29.1" customHeight="1">
      <c r="A1" s="1172" t="s">
        <v>558</v>
      </c>
      <c r="B1" s="1172"/>
      <c r="C1" s="1172"/>
      <c r="D1" s="1172"/>
      <c r="E1" s="1172"/>
      <c r="F1" s="1172"/>
      <c r="G1" s="1172"/>
      <c r="H1" s="1172"/>
      <c r="I1" s="1172"/>
      <c r="J1" s="1172"/>
      <c r="K1" s="853" t="s">
        <v>914</v>
      </c>
    </row>
    <row r="2" spans="1:30" ht="30" customHeight="1">
      <c r="A2" s="1164"/>
      <c r="B2" s="1173"/>
      <c r="C2" s="367" t="s">
        <v>44</v>
      </c>
      <c r="D2" s="379" t="s">
        <v>565</v>
      </c>
      <c r="E2" s="379" t="s">
        <v>566</v>
      </c>
      <c r="F2" s="379" t="s">
        <v>567</v>
      </c>
      <c r="G2" s="379" t="s">
        <v>568</v>
      </c>
      <c r="H2" s="379" t="s">
        <v>569</v>
      </c>
      <c r="I2" s="379" t="s">
        <v>570</v>
      </c>
      <c r="J2" s="368" t="s">
        <v>571</v>
      </c>
      <c r="M2" s="369" t="s">
        <v>44</v>
      </c>
      <c r="N2" s="370"/>
      <c r="O2" s="1174">
        <v>20</v>
      </c>
      <c r="P2" s="1174"/>
      <c r="Q2" s="1174" t="s">
        <v>559</v>
      </c>
      <c r="R2" s="1174"/>
      <c r="S2" s="1174" t="s">
        <v>560</v>
      </c>
      <c r="T2" s="1174"/>
      <c r="U2" s="1174" t="s">
        <v>561</v>
      </c>
      <c r="V2" s="1174"/>
      <c r="W2" s="1174" t="s">
        <v>562</v>
      </c>
      <c r="X2" s="1174"/>
      <c r="Y2" s="1174" t="s">
        <v>563</v>
      </c>
      <c r="Z2" s="1174"/>
      <c r="AA2" s="1174" t="s">
        <v>564</v>
      </c>
      <c r="AB2" s="1174"/>
    </row>
    <row r="3" spans="1:30" ht="17.100000000000001" customHeight="1">
      <c r="A3" s="1065" t="s">
        <v>347</v>
      </c>
      <c r="B3" s="348" t="s">
        <v>379</v>
      </c>
      <c r="C3" s="371" t="str">
        <f t="shared" ref="C3:C29" si="0">IF(M3=0,"-",CONCATENATE(TEXT(M3,"#,##0")," ","(",TEXT(N3,"#,##0.00"),"%",")"))</f>
        <v>34,187 (100.00%)</v>
      </c>
      <c r="D3" s="371" t="str">
        <f t="shared" ref="D3:D29" si="1">IF(O3=0,"-",CONCATENATE(TEXT(O3,"#,##0")," ","(",TEXT(P3,"#,##0.00"),"%",")"))</f>
        <v>327 (0.96%)</v>
      </c>
      <c r="E3" s="371" t="str">
        <f t="shared" ref="E3:E29" si="2">IF(Q3=0,"-",CONCATENATE(TEXT(Q3,"#,##0")," ","(",TEXT(R3,"#,##0.00"),"%",")"))</f>
        <v>6,432 (18.81%)</v>
      </c>
      <c r="F3" s="371" t="str">
        <f t="shared" ref="F3:F29" si="3">IF(S3=0,"-",CONCATENATE(TEXT(S3,"#,##0")," ","(",TEXT(T3,"#,##0.00"),"%",")"))</f>
        <v>11,716 (34.27%)</v>
      </c>
      <c r="G3" s="371" t="str">
        <f t="shared" ref="G3:G29" si="4">IF(U3=0,"-",CONCATENATE(TEXT(U3,"#,##0")," ","(",TEXT(V3,"#,##0.00"),"%",")"))</f>
        <v>9,215 (26.95%)</v>
      </c>
      <c r="H3" s="371" t="str">
        <f t="shared" ref="H3:H29" si="5">IF(W3=0,"-",CONCATENATE(TEXT(W3,"#,##0")," ","(",TEXT(X3,"#,##0.00"),"%",")"))</f>
        <v>5,062 (14.81%)</v>
      </c>
      <c r="I3" s="371" t="str">
        <f t="shared" ref="I3:I29" si="6">IF(Y3=0,"-",CONCATENATE(TEXT(Y3,"#,##0")," ","(",TEXT(Z3,"#,##0.00"),"%",")"))</f>
        <v>1,215 (3.55%)</v>
      </c>
      <c r="J3" s="371" t="str">
        <f>IF(AA3=0,"-",CONCATENATE(TEXT(AA3,"#,##0")," ","(",TEXT(AB3,"#,##0.00"),"%",")"))</f>
        <v>220 (0.64%)</v>
      </c>
      <c r="M3" s="371">
        <v>34187</v>
      </c>
      <c r="N3" s="372">
        <f>IFERROR(ROUND(M3/$M3*100,2),"-")</f>
        <v>100</v>
      </c>
      <c r="O3" s="371">
        <v>327</v>
      </c>
      <c r="P3" s="372">
        <f>IFERROR(ROUND(O3/$M3*100,2),"-")</f>
        <v>0.96</v>
      </c>
      <c r="Q3" s="371">
        <v>6432</v>
      </c>
      <c r="R3" s="372">
        <f>IFERROR(ROUND(Q3/$M3*100,2),"-")</f>
        <v>18.809999999999999</v>
      </c>
      <c r="S3" s="371">
        <v>11716</v>
      </c>
      <c r="T3" s="372">
        <f>IFERROR(ROUND(S3/$M3*100,2),"-")</f>
        <v>34.270000000000003</v>
      </c>
      <c r="U3" s="371">
        <v>9215</v>
      </c>
      <c r="V3" s="372">
        <f>IFERROR(ROUND(U3/$M3*100,2),"-")</f>
        <v>26.95</v>
      </c>
      <c r="W3" s="371">
        <v>5062</v>
      </c>
      <c r="X3" s="372">
        <f>IFERROR(ROUND(W3/$M3*100,2),"-")</f>
        <v>14.81</v>
      </c>
      <c r="Y3" s="371">
        <v>1215</v>
      </c>
      <c r="Z3" s="372">
        <f>IFERROR(ROUND(Y3/$M3*100,2),"-")</f>
        <v>3.55</v>
      </c>
      <c r="AA3" s="371">
        <v>220</v>
      </c>
      <c r="AB3" s="372">
        <f>IFERROR(ROUND(AA3/$M3*100,2),"-")</f>
        <v>0.64</v>
      </c>
      <c r="AD3" s="380"/>
    </row>
    <row r="4" spans="1:30" ht="17.100000000000001" customHeight="1">
      <c r="A4" s="1065"/>
      <c r="B4" s="348" t="s">
        <v>122</v>
      </c>
      <c r="C4" s="371" t="str">
        <f t="shared" si="0"/>
        <v>31,038 (100.00%)</v>
      </c>
      <c r="D4" s="371" t="str">
        <f t="shared" si="1"/>
        <v>310 (1.00%)</v>
      </c>
      <c r="E4" s="371" t="str">
        <f t="shared" si="2"/>
        <v>5,746 (18.51%)</v>
      </c>
      <c r="F4" s="371" t="str">
        <f t="shared" si="3"/>
        <v>10,469 (33.73%)</v>
      </c>
      <c r="G4" s="371" t="str">
        <f t="shared" si="4"/>
        <v>8,489 (27.35%)</v>
      </c>
      <c r="H4" s="371" t="str">
        <f t="shared" si="5"/>
        <v>4,685 (15.09%)</v>
      </c>
      <c r="I4" s="371" t="str">
        <f t="shared" si="6"/>
        <v>1,134 (3.65%)</v>
      </c>
      <c r="J4" s="371" t="str">
        <f t="shared" ref="J4:J32" si="7">IF(AA4=0,"-",CONCATENATE(TEXT(AA4,"#,##0")," ","(",TEXT(AB4,"#,##0.00"),"%",")"))</f>
        <v>205 (0.66%)</v>
      </c>
      <c r="M4" s="371">
        <v>31038</v>
      </c>
      <c r="N4" s="372">
        <f t="shared" ref="N4:N32" si="8">IFERROR(ROUND(M4/$M4*100,2),"-")</f>
        <v>100</v>
      </c>
      <c r="O4" s="371">
        <v>310</v>
      </c>
      <c r="P4" s="372">
        <f t="shared" ref="P4:P32" si="9">IFERROR(ROUND(O4/$M4*100,2),"-")</f>
        <v>1</v>
      </c>
      <c r="Q4" s="371">
        <v>5746</v>
      </c>
      <c r="R4" s="372">
        <f t="shared" ref="R4:R32" si="10">IFERROR(ROUND(Q4/$M4*100,2),"-")</f>
        <v>18.510000000000002</v>
      </c>
      <c r="S4" s="371">
        <v>10469</v>
      </c>
      <c r="T4" s="372">
        <f t="shared" ref="T4:T32" si="11">IFERROR(ROUND(S4/$M4*100,2),"-")</f>
        <v>33.729999999999997</v>
      </c>
      <c r="U4" s="371">
        <v>8489</v>
      </c>
      <c r="V4" s="372">
        <f t="shared" ref="V4:V32" si="12">IFERROR(ROUND(U4/$M4*100,2),"-")</f>
        <v>27.35</v>
      </c>
      <c r="W4" s="371">
        <v>4685</v>
      </c>
      <c r="X4" s="372">
        <f t="shared" ref="X4:X32" si="13">IFERROR(ROUND(W4/$M4*100,2),"-")</f>
        <v>15.09</v>
      </c>
      <c r="Y4" s="371">
        <v>1134</v>
      </c>
      <c r="Z4" s="372">
        <f t="shared" ref="Z4:Z32" si="14">IFERROR(ROUND(Y4/$M4*100,2),"-")</f>
        <v>3.65</v>
      </c>
      <c r="AA4" s="371">
        <v>205</v>
      </c>
      <c r="AB4" s="372">
        <f t="shared" ref="AB4:AB32" si="15">IFERROR(ROUND(AA4/$M4*100,2),"-")</f>
        <v>0.66</v>
      </c>
      <c r="AD4" s="380"/>
    </row>
    <row r="5" spans="1:30" ht="17.100000000000001" customHeight="1">
      <c r="A5" s="1065"/>
      <c r="B5" s="348" t="s">
        <v>123</v>
      </c>
      <c r="C5" s="371" t="str">
        <f t="shared" si="0"/>
        <v>3,149 (100.00%)</v>
      </c>
      <c r="D5" s="371" t="str">
        <f t="shared" si="1"/>
        <v>17 (0.54%)</v>
      </c>
      <c r="E5" s="371" t="str">
        <f t="shared" si="2"/>
        <v>686 (21.78%)</v>
      </c>
      <c r="F5" s="371" t="str">
        <f t="shared" si="3"/>
        <v>1,247 (39.60%)</v>
      </c>
      <c r="G5" s="371" t="str">
        <f t="shared" si="4"/>
        <v>726 (23.05%)</v>
      </c>
      <c r="H5" s="371" t="str">
        <f t="shared" si="5"/>
        <v>377 (11.97%)</v>
      </c>
      <c r="I5" s="371" t="str">
        <f t="shared" si="6"/>
        <v>81 (2.57%)</v>
      </c>
      <c r="J5" s="371" t="str">
        <f t="shared" si="7"/>
        <v>15 (0.48%)</v>
      </c>
      <c r="M5" s="371">
        <v>3149</v>
      </c>
      <c r="N5" s="372">
        <f t="shared" si="8"/>
        <v>100</v>
      </c>
      <c r="O5" s="371">
        <v>17</v>
      </c>
      <c r="P5" s="372">
        <f t="shared" si="9"/>
        <v>0.54</v>
      </c>
      <c r="Q5" s="371">
        <v>686</v>
      </c>
      <c r="R5" s="372">
        <f t="shared" si="10"/>
        <v>21.78</v>
      </c>
      <c r="S5" s="371">
        <v>1247</v>
      </c>
      <c r="T5" s="372">
        <f t="shared" si="11"/>
        <v>39.6</v>
      </c>
      <c r="U5" s="371">
        <v>726</v>
      </c>
      <c r="V5" s="372">
        <f t="shared" si="12"/>
        <v>23.05</v>
      </c>
      <c r="W5" s="371">
        <v>377</v>
      </c>
      <c r="X5" s="372">
        <f t="shared" si="13"/>
        <v>11.97</v>
      </c>
      <c r="Y5" s="371">
        <v>81</v>
      </c>
      <c r="Z5" s="372">
        <f t="shared" si="14"/>
        <v>2.57</v>
      </c>
      <c r="AA5" s="371">
        <v>15</v>
      </c>
      <c r="AB5" s="372">
        <f t="shared" si="15"/>
        <v>0.48</v>
      </c>
      <c r="AD5" s="380"/>
    </row>
    <row r="6" spans="1:30" ht="17.100000000000001" customHeight="1">
      <c r="A6" s="1065" t="s">
        <v>348</v>
      </c>
      <c r="B6" s="348" t="s">
        <v>379</v>
      </c>
      <c r="C6" s="371" t="str">
        <f t="shared" si="0"/>
        <v>34,442 (100.00%)</v>
      </c>
      <c r="D6" s="371" t="str">
        <f t="shared" si="1"/>
        <v>326 (0.95%)</v>
      </c>
      <c r="E6" s="371" t="str">
        <f t="shared" si="2"/>
        <v>6,150 (17.86%)</v>
      </c>
      <c r="F6" s="371" t="str">
        <f t="shared" si="3"/>
        <v>11,365 (33.00%)</v>
      </c>
      <c r="G6" s="371" t="str">
        <f t="shared" si="4"/>
        <v>9,443 (27.42%)</v>
      </c>
      <c r="H6" s="371" t="str">
        <f t="shared" si="5"/>
        <v>5,493 (15.95%)</v>
      </c>
      <c r="I6" s="371" t="str">
        <f t="shared" si="6"/>
        <v>1,453 (4.22%)</v>
      </c>
      <c r="J6" s="371" t="str">
        <f t="shared" si="7"/>
        <v>212 (0.62%)</v>
      </c>
      <c r="M6" s="371">
        <v>34442</v>
      </c>
      <c r="N6" s="372">
        <f t="shared" si="8"/>
        <v>100</v>
      </c>
      <c r="O6" s="371">
        <v>326</v>
      </c>
      <c r="P6" s="372">
        <f t="shared" si="9"/>
        <v>0.95</v>
      </c>
      <c r="Q6" s="371">
        <v>6150</v>
      </c>
      <c r="R6" s="372">
        <f t="shared" si="10"/>
        <v>17.86</v>
      </c>
      <c r="S6" s="371">
        <v>11365</v>
      </c>
      <c r="T6" s="372">
        <f t="shared" si="11"/>
        <v>33</v>
      </c>
      <c r="U6" s="371">
        <v>9443</v>
      </c>
      <c r="V6" s="372">
        <f t="shared" si="12"/>
        <v>27.42</v>
      </c>
      <c r="W6" s="371">
        <v>5493</v>
      </c>
      <c r="X6" s="372">
        <f t="shared" si="13"/>
        <v>15.95</v>
      </c>
      <c r="Y6" s="371">
        <v>1453</v>
      </c>
      <c r="Z6" s="372">
        <f t="shared" si="14"/>
        <v>4.22</v>
      </c>
      <c r="AA6" s="371">
        <v>212</v>
      </c>
      <c r="AB6" s="372">
        <f t="shared" si="15"/>
        <v>0.62</v>
      </c>
      <c r="AD6" s="380"/>
    </row>
    <row r="7" spans="1:30" ht="17.100000000000001" customHeight="1">
      <c r="A7" s="1065"/>
      <c r="B7" s="348" t="s">
        <v>122</v>
      </c>
      <c r="C7" s="371" t="str">
        <f t="shared" si="0"/>
        <v>31,522 (100.00%)</v>
      </c>
      <c r="D7" s="371" t="str">
        <f t="shared" si="1"/>
        <v>301 (0.95%)</v>
      </c>
      <c r="E7" s="371" t="str">
        <f t="shared" si="2"/>
        <v>5,550 (17.61%)</v>
      </c>
      <c r="F7" s="371" t="str">
        <f t="shared" si="3"/>
        <v>10,227 (32.44%)</v>
      </c>
      <c r="G7" s="371" t="str">
        <f t="shared" si="4"/>
        <v>8,752 (27.76%)</v>
      </c>
      <c r="H7" s="371" t="str">
        <f t="shared" si="5"/>
        <v>5,147 (16.33%)</v>
      </c>
      <c r="I7" s="371" t="str">
        <f t="shared" si="6"/>
        <v>1,352 (4.29%)</v>
      </c>
      <c r="J7" s="371" t="str">
        <f t="shared" si="7"/>
        <v>193 (0.61%)</v>
      </c>
      <c r="M7" s="371">
        <v>31522</v>
      </c>
      <c r="N7" s="372">
        <f t="shared" si="8"/>
        <v>100</v>
      </c>
      <c r="O7" s="371">
        <v>301</v>
      </c>
      <c r="P7" s="372">
        <f t="shared" si="9"/>
        <v>0.95</v>
      </c>
      <c r="Q7" s="371">
        <v>5550</v>
      </c>
      <c r="R7" s="372">
        <f t="shared" si="10"/>
        <v>17.61</v>
      </c>
      <c r="S7" s="371">
        <v>10227</v>
      </c>
      <c r="T7" s="372">
        <f t="shared" si="11"/>
        <v>32.44</v>
      </c>
      <c r="U7" s="371">
        <v>8752</v>
      </c>
      <c r="V7" s="372">
        <f t="shared" si="12"/>
        <v>27.76</v>
      </c>
      <c r="W7" s="371">
        <v>5147</v>
      </c>
      <c r="X7" s="372">
        <f t="shared" si="13"/>
        <v>16.329999999999998</v>
      </c>
      <c r="Y7" s="371">
        <v>1352</v>
      </c>
      <c r="Z7" s="372">
        <f t="shared" si="14"/>
        <v>4.29</v>
      </c>
      <c r="AA7" s="371">
        <v>193</v>
      </c>
      <c r="AB7" s="372">
        <f t="shared" si="15"/>
        <v>0.61</v>
      </c>
      <c r="AD7" s="380"/>
    </row>
    <row r="8" spans="1:30" ht="17.100000000000001" customHeight="1">
      <c r="A8" s="1065"/>
      <c r="B8" s="348" t="s">
        <v>123</v>
      </c>
      <c r="C8" s="371" t="str">
        <f t="shared" si="0"/>
        <v>2,920 (100.00%)</v>
      </c>
      <c r="D8" s="371" t="str">
        <f t="shared" si="1"/>
        <v>25 (0.86%)</v>
      </c>
      <c r="E8" s="371" t="str">
        <f t="shared" si="2"/>
        <v>600 (20.55%)</v>
      </c>
      <c r="F8" s="371" t="str">
        <f t="shared" si="3"/>
        <v>1,138 (38.97%)</v>
      </c>
      <c r="G8" s="371" t="str">
        <f t="shared" si="4"/>
        <v>691 (23.66%)</v>
      </c>
      <c r="H8" s="371" t="str">
        <f t="shared" si="5"/>
        <v>346 (11.85%)</v>
      </c>
      <c r="I8" s="371" t="str">
        <f t="shared" si="6"/>
        <v>101 (3.46%)</v>
      </c>
      <c r="J8" s="371" t="str">
        <f t="shared" si="7"/>
        <v>19 (0.65%)</v>
      </c>
      <c r="M8" s="371">
        <v>2920</v>
      </c>
      <c r="N8" s="372">
        <f t="shared" si="8"/>
        <v>100</v>
      </c>
      <c r="O8" s="371">
        <v>25</v>
      </c>
      <c r="P8" s="372">
        <f t="shared" si="9"/>
        <v>0.86</v>
      </c>
      <c r="Q8" s="371">
        <v>600</v>
      </c>
      <c r="R8" s="372">
        <f t="shared" si="10"/>
        <v>20.55</v>
      </c>
      <c r="S8" s="371">
        <v>1138</v>
      </c>
      <c r="T8" s="372">
        <f t="shared" si="11"/>
        <v>38.97</v>
      </c>
      <c r="U8" s="371">
        <v>691</v>
      </c>
      <c r="V8" s="372">
        <f t="shared" si="12"/>
        <v>23.66</v>
      </c>
      <c r="W8" s="371">
        <v>346</v>
      </c>
      <c r="X8" s="372">
        <f t="shared" si="13"/>
        <v>11.85</v>
      </c>
      <c r="Y8" s="371">
        <v>101</v>
      </c>
      <c r="Z8" s="372">
        <f t="shared" si="14"/>
        <v>3.46</v>
      </c>
      <c r="AA8" s="371">
        <v>19</v>
      </c>
      <c r="AB8" s="372">
        <f t="shared" si="15"/>
        <v>0.65</v>
      </c>
      <c r="AD8" s="380"/>
    </row>
    <row r="9" spans="1:30" ht="17.100000000000001" customHeight="1">
      <c r="A9" s="1065" t="s">
        <v>349</v>
      </c>
      <c r="B9" s="348" t="s">
        <v>379</v>
      </c>
      <c r="C9" s="371" t="str">
        <f t="shared" si="0"/>
        <v>33,949 (100.00%)</v>
      </c>
      <c r="D9" s="371" t="str">
        <f t="shared" si="1"/>
        <v>289 (0.85%)</v>
      </c>
      <c r="E9" s="371" t="str">
        <f t="shared" si="2"/>
        <v>5,914 (17.42%)</v>
      </c>
      <c r="F9" s="371" t="str">
        <f t="shared" si="3"/>
        <v>11,024 (32.47%)</v>
      </c>
      <c r="G9" s="371" t="str">
        <f t="shared" si="4"/>
        <v>9,305 (27.41%)</v>
      </c>
      <c r="H9" s="371" t="str">
        <f t="shared" si="5"/>
        <v>5,578 (16.43%)</v>
      </c>
      <c r="I9" s="371" t="str">
        <f t="shared" si="6"/>
        <v>1,581 (4.66%)</v>
      </c>
      <c r="J9" s="371" t="str">
        <f t="shared" si="7"/>
        <v>258 (0.76%)</v>
      </c>
      <c r="M9" s="371">
        <v>33949</v>
      </c>
      <c r="N9" s="372">
        <f t="shared" si="8"/>
        <v>100</v>
      </c>
      <c r="O9" s="371">
        <v>289</v>
      </c>
      <c r="P9" s="372">
        <f t="shared" si="9"/>
        <v>0.85</v>
      </c>
      <c r="Q9" s="371">
        <v>5914</v>
      </c>
      <c r="R9" s="372">
        <f t="shared" si="10"/>
        <v>17.420000000000002</v>
      </c>
      <c r="S9" s="371">
        <v>11024</v>
      </c>
      <c r="T9" s="372">
        <f t="shared" si="11"/>
        <v>32.47</v>
      </c>
      <c r="U9" s="371">
        <v>9305</v>
      </c>
      <c r="V9" s="372">
        <f t="shared" si="12"/>
        <v>27.41</v>
      </c>
      <c r="W9" s="371">
        <v>5578</v>
      </c>
      <c r="X9" s="372">
        <f t="shared" si="13"/>
        <v>16.43</v>
      </c>
      <c r="Y9" s="371">
        <v>1581</v>
      </c>
      <c r="Z9" s="372">
        <f t="shared" si="14"/>
        <v>4.66</v>
      </c>
      <c r="AA9" s="371">
        <v>258</v>
      </c>
      <c r="AB9" s="372">
        <f t="shared" si="15"/>
        <v>0.76</v>
      </c>
      <c r="AD9" s="380"/>
    </row>
    <row r="10" spans="1:30" ht="17.100000000000001" customHeight="1">
      <c r="A10" s="1065"/>
      <c r="B10" s="348" t="s">
        <v>122</v>
      </c>
      <c r="C10" s="371" t="str">
        <f t="shared" si="0"/>
        <v>31,034 (100.00%)</v>
      </c>
      <c r="D10" s="371" t="str">
        <f t="shared" si="1"/>
        <v>267 (0.86%)</v>
      </c>
      <c r="E10" s="371" t="str">
        <f t="shared" si="2"/>
        <v>5,356 (17.26%)</v>
      </c>
      <c r="F10" s="371" t="str">
        <f t="shared" si="3"/>
        <v>9,867 (31.79%)</v>
      </c>
      <c r="G10" s="371" t="str">
        <f t="shared" si="4"/>
        <v>8,612 (27.75%)</v>
      </c>
      <c r="H10" s="371" t="str">
        <f t="shared" si="5"/>
        <v>5,211 (16.79%)</v>
      </c>
      <c r="I10" s="371" t="str">
        <f t="shared" si="6"/>
        <v>1,484 (4.78%)</v>
      </c>
      <c r="J10" s="371" t="str">
        <f t="shared" si="7"/>
        <v>237 (0.76%)</v>
      </c>
      <c r="M10" s="371">
        <v>31034</v>
      </c>
      <c r="N10" s="372">
        <f t="shared" si="8"/>
        <v>100</v>
      </c>
      <c r="O10" s="371">
        <v>267</v>
      </c>
      <c r="P10" s="372">
        <f t="shared" si="9"/>
        <v>0.86</v>
      </c>
      <c r="Q10" s="371">
        <v>5356</v>
      </c>
      <c r="R10" s="372">
        <f t="shared" si="10"/>
        <v>17.260000000000002</v>
      </c>
      <c r="S10" s="371">
        <v>9867</v>
      </c>
      <c r="T10" s="372">
        <f t="shared" si="11"/>
        <v>31.79</v>
      </c>
      <c r="U10" s="371">
        <v>8612</v>
      </c>
      <c r="V10" s="372">
        <f t="shared" si="12"/>
        <v>27.75</v>
      </c>
      <c r="W10" s="371">
        <v>5211</v>
      </c>
      <c r="X10" s="372">
        <f t="shared" si="13"/>
        <v>16.79</v>
      </c>
      <c r="Y10" s="371">
        <v>1484</v>
      </c>
      <c r="Z10" s="372">
        <f t="shared" si="14"/>
        <v>4.78</v>
      </c>
      <c r="AA10" s="371">
        <v>237</v>
      </c>
      <c r="AB10" s="372">
        <f t="shared" si="15"/>
        <v>0.76</v>
      </c>
      <c r="AD10" s="380"/>
    </row>
    <row r="11" spans="1:30" ht="17.100000000000001" customHeight="1">
      <c r="A11" s="1065"/>
      <c r="B11" s="348" t="s">
        <v>123</v>
      </c>
      <c r="C11" s="371" t="str">
        <f t="shared" si="0"/>
        <v>2,915 (100.00%)</v>
      </c>
      <c r="D11" s="371" t="str">
        <f t="shared" si="1"/>
        <v>22 (0.75%)</v>
      </c>
      <c r="E11" s="371" t="str">
        <f t="shared" si="2"/>
        <v>558 (19.14%)</v>
      </c>
      <c r="F11" s="371" t="str">
        <f t="shared" si="3"/>
        <v>1,157 (39.69%)</v>
      </c>
      <c r="G11" s="371" t="str">
        <f t="shared" si="4"/>
        <v>693 (23.77%)</v>
      </c>
      <c r="H11" s="371" t="str">
        <f t="shared" si="5"/>
        <v>367 (12.59%)</v>
      </c>
      <c r="I11" s="371" t="str">
        <f t="shared" si="6"/>
        <v>97 (3.33%)</v>
      </c>
      <c r="J11" s="371" t="str">
        <f t="shared" si="7"/>
        <v>21 (0.72%)</v>
      </c>
      <c r="M11" s="371">
        <v>2915</v>
      </c>
      <c r="N11" s="372">
        <f t="shared" si="8"/>
        <v>100</v>
      </c>
      <c r="O11" s="371">
        <v>22</v>
      </c>
      <c r="P11" s="372">
        <f t="shared" si="9"/>
        <v>0.75</v>
      </c>
      <c r="Q11" s="371">
        <v>558</v>
      </c>
      <c r="R11" s="372">
        <f t="shared" si="10"/>
        <v>19.14</v>
      </c>
      <c r="S11" s="371">
        <v>1157</v>
      </c>
      <c r="T11" s="372">
        <f t="shared" si="11"/>
        <v>39.69</v>
      </c>
      <c r="U11" s="371">
        <v>693</v>
      </c>
      <c r="V11" s="372">
        <f t="shared" si="12"/>
        <v>23.77</v>
      </c>
      <c r="W11" s="371">
        <v>367</v>
      </c>
      <c r="X11" s="372">
        <f t="shared" si="13"/>
        <v>12.59</v>
      </c>
      <c r="Y11" s="371">
        <v>97</v>
      </c>
      <c r="Z11" s="372">
        <f t="shared" si="14"/>
        <v>3.33</v>
      </c>
      <c r="AA11" s="371">
        <v>21</v>
      </c>
      <c r="AB11" s="372">
        <f t="shared" si="15"/>
        <v>0.72</v>
      </c>
      <c r="AD11" s="380"/>
    </row>
    <row r="12" spans="1:30" ht="17.100000000000001" customHeight="1">
      <c r="A12" s="1065" t="s">
        <v>350</v>
      </c>
      <c r="B12" s="348" t="s">
        <v>379</v>
      </c>
      <c r="C12" s="371" t="str">
        <f t="shared" si="0"/>
        <v>34,585 (100.00%)</v>
      </c>
      <c r="D12" s="371" t="str">
        <f t="shared" si="1"/>
        <v>276 (0.80%)</v>
      </c>
      <c r="E12" s="371" t="str">
        <f t="shared" si="2"/>
        <v>6,132 (17.73%)</v>
      </c>
      <c r="F12" s="371" t="str">
        <f t="shared" si="3"/>
        <v>10,715 (30.98%)</v>
      </c>
      <c r="G12" s="371" t="str">
        <f t="shared" si="4"/>
        <v>9,787 (28.30%)</v>
      </c>
      <c r="H12" s="371" t="str">
        <f t="shared" si="5"/>
        <v>5,645 (16.32%)</v>
      </c>
      <c r="I12" s="371" t="str">
        <f t="shared" si="6"/>
        <v>1,787 (5.17%)</v>
      </c>
      <c r="J12" s="371" t="str">
        <f t="shared" si="7"/>
        <v>243 (0.70%)</v>
      </c>
      <c r="M12" s="371">
        <v>34585</v>
      </c>
      <c r="N12" s="372">
        <f t="shared" si="8"/>
        <v>100</v>
      </c>
      <c r="O12" s="371">
        <v>276</v>
      </c>
      <c r="P12" s="372">
        <f t="shared" si="9"/>
        <v>0.8</v>
      </c>
      <c r="Q12" s="371">
        <v>6132</v>
      </c>
      <c r="R12" s="372">
        <f t="shared" si="10"/>
        <v>17.73</v>
      </c>
      <c r="S12" s="371">
        <v>10715</v>
      </c>
      <c r="T12" s="372">
        <f t="shared" si="11"/>
        <v>30.98</v>
      </c>
      <c r="U12" s="371">
        <v>9787</v>
      </c>
      <c r="V12" s="372">
        <f t="shared" si="12"/>
        <v>28.3</v>
      </c>
      <c r="W12" s="371">
        <v>5645</v>
      </c>
      <c r="X12" s="372">
        <f t="shared" si="13"/>
        <v>16.32</v>
      </c>
      <c r="Y12" s="371">
        <v>1787</v>
      </c>
      <c r="Z12" s="372">
        <f t="shared" si="14"/>
        <v>5.17</v>
      </c>
      <c r="AA12" s="371">
        <v>243</v>
      </c>
      <c r="AB12" s="372">
        <f t="shared" si="15"/>
        <v>0.7</v>
      </c>
      <c r="AD12" s="380"/>
    </row>
    <row r="13" spans="1:30" ht="17.100000000000001" customHeight="1">
      <c r="A13" s="1065"/>
      <c r="B13" s="348" t="s">
        <v>122</v>
      </c>
      <c r="C13" s="371" t="str">
        <f t="shared" si="0"/>
        <v>31,491 (100.00%)</v>
      </c>
      <c r="D13" s="371" t="str">
        <f t="shared" si="1"/>
        <v>258 (0.82%)</v>
      </c>
      <c r="E13" s="371" t="str">
        <f t="shared" si="2"/>
        <v>5,525 (17.54%)</v>
      </c>
      <c r="F13" s="371" t="str">
        <f t="shared" si="3"/>
        <v>9,600 (30.48%)</v>
      </c>
      <c r="G13" s="371" t="str">
        <f t="shared" si="4"/>
        <v>8,989 (28.54%)</v>
      </c>
      <c r="H13" s="371" t="str">
        <f t="shared" si="5"/>
        <v>5,231 (16.61%)</v>
      </c>
      <c r="I13" s="371" t="str">
        <f t="shared" si="6"/>
        <v>1,659 (5.27%)</v>
      </c>
      <c r="J13" s="371" t="str">
        <f t="shared" si="7"/>
        <v>229 (0.73%)</v>
      </c>
      <c r="M13" s="371">
        <v>31491</v>
      </c>
      <c r="N13" s="372">
        <f t="shared" si="8"/>
        <v>100</v>
      </c>
      <c r="O13" s="371">
        <v>258</v>
      </c>
      <c r="P13" s="372">
        <f t="shared" si="9"/>
        <v>0.82</v>
      </c>
      <c r="Q13" s="371">
        <v>5525</v>
      </c>
      <c r="R13" s="372">
        <f t="shared" si="10"/>
        <v>17.54</v>
      </c>
      <c r="S13" s="371">
        <v>9600</v>
      </c>
      <c r="T13" s="372">
        <f t="shared" si="11"/>
        <v>30.48</v>
      </c>
      <c r="U13" s="371">
        <v>8989</v>
      </c>
      <c r="V13" s="372">
        <f t="shared" si="12"/>
        <v>28.54</v>
      </c>
      <c r="W13" s="371">
        <v>5231</v>
      </c>
      <c r="X13" s="372">
        <f t="shared" si="13"/>
        <v>16.61</v>
      </c>
      <c r="Y13" s="371">
        <v>1659</v>
      </c>
      <c r="Z13" s="372">
        <f t="shared" si="14"/>
        <v>5.27</v>
      </c>
      <c r="AA13" s="371">
        <v>229</v>
      </c>
      <c r="AB13" s="372">
        <f t="shared" si="15"/>
        <v>0.73</v>
      </c>
      <c r="AD13" s="380"/>
    </row>
    <row r="14" spans="1:30" ht="17.100000000000001" customHeight="1">
      <c r="A14" s="1065"/>
      <c r="B14" s="348" t="s">
        <v>123</v>
      </c>
      <c r="C14" s="371" t="str">
        <f t="shared" si="0"/>
        <v>3,094 (100.00%)</v>
      </c>
      <c r="D14" s="371" t="str">
        <f t="shared" si="1"/>
        <v>18 (0.58%)</v>
      </c>
      <c r="E14" s="371" t="str">
        <f t="shared" si="2"/>
        <v>607 (19.62%)</v>
      </c>
      <c r="F14" s="371" t="str">
        <f t="shared" si="3"/>
        <v>1,115 (36.04%)</v>
      </c>
      <c r="G14" s="371" t="str">
        <f t="shared" si="4"/>
        <v>798 (25.79%)</v>
      </c>
      <c r="H14" s="371" t="str">
        <f t="shared" si="5"/>
        <v>414 (13.38%)</v>
      </c>
      <c r="I14" s="371" t="str">
        <f t="shared" si="6"/>
        <v>128 (4.14%)</v>
      </c>
      <c r="J14" s="371" t="str">
        <f t="shared" si="7"/>
        <v>14 (0.45%)</v>
      </c>
      <c r="M14" s="371">
        <v>3094</v>
      </c>
      <c r="N14" s="372">
        <f t="shared" si="8"/>
        <v>100</v>
      </c>
      <c r="O14" s="371">
        <v>18</v>
      </c>
      <c r="P14" s="372">
        <f t="shared" si="9"/>
        <v>0.57999999999999996</v>
      </c>
      <c r="Q14" s="371">
        <v>607</v>
      </c>
      <c r="R14" s="372">
        <f t="shared" si="10"/>
        <v>19.62</v>
      </c>
      <c r="S14" s="371">
        <v>1115</v>
      </c>
      <c r="T14" s="372">
        <f t="shared" si="11"/>
        <v>36.04</v>
      </c>
      <c r="U14" s="371">
        <v>798</v>
      </c>
      <c r="V14" s="372">
        <f t="shared" si="12"/>
        <v>25.79</v>
      </c>
      <c r="W14" s="371">
        <v>414</v>
      </c>
      <c r="X14" s="372">
        <f t="shared" si="13"/>
        <v>13.38</v>
      </c>
      <c r="Y14" s="371">
        <v>128</v>
      </c>
      <c r="Z14" s="372">
        <f t="shared" si="14"/>
        <v>4.1399999999999997</v>
      </c>
      <c r="AA14" s="371">
        <v>14</v>
      </c>
      <c r="AB14" s="372">
        <f t="shared" si="15"/>
        <v>0.45</v>
      </c>
      <c r="AD14" s="380"/>
    </row>
    <row r="15" spans="1:30" ht="17.100000000000001" customHeight="1">
      <c r="A15" s="1065" t="s">
        <v>351</v>
      </c>
      <c r="B15" s="348" t="s">
        <v>379</v>
      </c>
      <c r="C15" s="371" t="str">
        <f t="shared" si="0"/>
        <v>36,294 (100.00%)</v>
      </c>
      <c r="D15" s="371" t="str">
        <f t="shared" si="1"/>
        <v>261 (0.72%)</v>
      </c>
      <c r="E15" s="371" t="str">
        <f t="shared" si="2"/>
        <v>6,877 (18.95%)</v>
      </c>
      <c r="F15" s="371" t="str">
        <f t="shared" si="3"/>
        <v>10,461 (28.82%)</v>
      </c>
      <c r="G15" s="371" t="str">
        <f t="shared" si="4"/>
        <v>10,342 (28.50%)</v>
      </c>
      <c r="H15" s="371" t="str">
        <f t="shared" si="5"/>
        <v>6,121 (16.87%)</v>
      </c>
      <c r="I15" s="371" t="str">
        <f t="shared" si="6"/>
        <v>1,978 (5.45%)</v>
      </c>
      <c r="J15" s="371" t="str">
        <f t="shared" si="7"/>
        <v>254 (0.70%)</v>
      </c>
      <c r="M15" s="371">
        <v>36294</v>
      </c>
      <c r="N15" s="372">
        <f t="shared" si="8"/>
        <v>100</v>
      </c>
      <c r="O15" s="371">
        <v>261</v>
      </c>
      <c r="P15" s="372">
        <f t="shared" si="9"/>
        <v>0.72</v>
      </c>
      <c r="Q15" s="371">
        <v>6877</v>
      </c>
      <c r="R15" s="372">
        <f t="shared" si="10"/>
        <v>18.95</v>
      </c>
      <c r="S15" s="371">
        <v>10461</v>
      </c>
      <c r="T15" s="372">
        <f t="shared" si="11"/>
        <v>28.82</v>
      </c>
      <c r="U15" s="371">
        <v>10342</v>
      </c>
      <c r="V15" s="372">
        <f t="shared" si="12"/>
        <v>28.5</v>
      </c>
      <c r="W15" s="371">
        <v>6121</v>
      </c>
      <c r="X15" s="372">
        <f t="shared" si="13"/>
        <v>16.87</v>
      </c>
      <c r="Y15" s="371">
        <v>1978</v>
      </c>
      <c r="Z15" s="372">
        <f t="shared" si="14"/>
        <v>5.45</v>
      </c>
      <c r="AA15" s="371">
        <v>254</v>
      </c>
      <c r="AB15" s="372">
        <f t="shared" si="15"/>
        <v>0.7</v>
      </c>
      <c r="AD15" s="380"/>
    </row>
    <row r="16" spans="1:30" ht="17.100000000000001" customHeight="1">
      <c r="A16" s="1065"/>
      <c r="B16" s="348" t="s">
        <v>122</v>
      </c>
      <c r="C16" s="371" t="str">
        <f t="shared" si="0"/>
        <v>32,897 (100.00%)</v>
      </c>
      <c r="D16" s="371" t="str">
        <f t="shared" si="1"/>
        <v>248 (0.75%)</v>
      </c>
      <c r="E16" s="371" t="str">
        <f t="shared" si="2"/>
        <v>6,231 (18.94%)</v>
      </c>
      <c r="F16" s="371" t="str">
        <f t="shared" si="3"/>
        <v>9,243 (28.10%)</v>
      </c>
      <c r="G16" s="371" t="str">
        <f t="shared" si="4"/>
        <v>9,460 (28.76%)</v>
      </c>
      <c r="H16" s="371" t="str">
        <f t="shared" si="5"/>
        <v>5,674 (17.25%)</v>
      </c>
      <c r="I16" s="371" t="str">
        <f t="shared" si="6"/>
        <v>1,807 (5.49%)</v>
      </c>
      <c r="J16" s="371" t="str">
        <f t="shared" si="7"/>
        <v>234 (0.71%)</v>
      </c>
      <c r="M16" s="371">
        <v>32897</v>
      </c>
      <c r="N16" s="372">
        <f t="shared" si="8"/>
        <v>100</v>
      </c>
      <c r="O16" s="371">
        <v>248</v>
      </c>
      <c r="P16" s="372">
        <f t="shared" si="9"/>
        <v>0.75</v>
      </c>
      <c r="Q16" s="371">
        <v>6231</v>
      </c>
      <c r="R16" s="372">
        <f t="shared" si="10"/>
        <v>18.940000000000001</v>
      </c>
      <c r="S16" s="371">
        <v>9243</v>
      </c>
      <c r="T16" s="372">
        <f t="shared" si="11"/>
        <v>28.1</v>
      </c>
      <c r="U16" s="371">
        <v>9460</v>
      </c>
      <c r="V16" s="372">
        <f t="shared" si="12"/>
        <v>28.76</v>
      </c>
      <c r="W16" s="371">
        <v>5674</v>
      </c>
      <c r="X16" s="372">
        <f t="shared" si="13"/>
        <v>17.25</v>
      </c>
      <c r="Y16" s="371">
        <v>1807</v>
      </c>
      <c r="Z16" s="372">
        <f t="shared" si="14"/>
        <v>5.49</v>
      </c>
      <c r="AA16" s="371">
        <v>234</v>
      </c>
      <c r="AB16" s="372">
        <f t="shared" si="15"/>
        <v>0.71</v>
      </c>
      <c r="AD16" s="380"/>
    </row>
    <row r="17" spans="1:30" ht="17.100000000000001" customHeight="1">
      <c r="A17" s="1065"/>
      <c r="B17" s="348" t="s">
        <v>123</v>
      </c>
      <c r="C17" s="371" t="str">
        <f t="shared" si="0"/>
        <v>3,397 (100.00%)</v>
      </c>
      <c r="D17" s="371" t="str">
        <f t="shared" si="1"/>
        <v>13 (0.38%)</v>
      </c>
      <c r="E17" s="371" t="str">
        <f t="shared" si="2"/>
        <v>646 (19.02%)</v>
      </c>
      <c r="F17" s="371" t="str">
        <f t="shared" si="3"/>
        <v>1,218 (35.86%)</v>
      </c>
      <c r="G17" s="371" t="str">
        <f t="shared" si="4"/>
        <v>882 (25.96%)</v>
      </c>
      <c r="H17" s="371" t="str">
        <f t="shared" si="5"/>
        <v>447 (13.16%)</v>
      </c>
      <c r="I17" s="371" t="str">
        <f t="shared" si="6"/>
        <v>171 (5.03%)</v>
      </c>
      <c r="J17" s="371" t="str">
        <f t="shared" si="7"/>
        <v>20 (0.59%)</v>
      </c>
      <c r="M17" s="371">
        <v>3397</v>
      </c>
      <c r="N17" s="372">
        <f t="shared" si="8"/>
        <v>100</v>
      </c>
      <c r="O17" s="371">
        <v>13</v>
      </c>
      <c r="P17" s="372">
        <f t="shared" si="9"/>
        <v>0.38</v>
      </c>
      <c r="Q17" s="371">
        <v>646</v>
      </c>
      <c r="R17" s="372">
        <f t="shared" si="10"/>
        <v>19.02</v>
      </c>
      <c r="S17" s="371">
        <v>1218</v>
      </c>
      <c r="T17" s="372">
        <f t="shared" si="11"/>
        <v>35.86</v>
      </c>
      <c r="U17" s="371">
        <v>882</v>
      </c>
      <c r="V17" s="372">
        <f t="shared" si="12"/>
        <v>25.96</v>
      </c>
      <c r="W17" s="371">
        <v>447</v>
      </c>
      <c r="X17" s="372">
        <f t="shared" si="13"/>
        <v>13.16</v>
      </c>
      <c r="Y17" s="371">
        <v>171</v>
      </c>
      <c r="Z17" s="372">
        <f t="shared" si="14"/>
        <v>5.03</v>
      </c>
      <c r="AA17" s="371">
        <v>20</v>
      </c>
      <c r="AB17" s="372">
        <f t="shared" si="15"/>
        <v>0.59</v>
      </c>
      <c r="AD17" s="380"/>
    </row>
    <row r="18" spans="1:30" ht="17.100000000000001" customHeight="1">
      <c r="A18" s="1065" t="s">
        <v>311</v>
      </c>
      <c r="B18" s="348" t="s">
        <v>379</v>
      </c>
      <c r="C18" s="371" t="str">
        <f t="shared" si="0"/>
        <v>36,161 (100.00%)</v>
      </c>
      <c r="D18" s="371" t="str">
        <f t="shared" si="1"/>
        <v>215 (0.59%)</v>
      </c>
      <c r="E18" s="371" t="str">
        <f t="shared" si="2"/>
        <v>6,883 (19.03%)</v>
      </c>
      <c r="F18" s="371" t="str">
        <f t="shared" si="3"/>
        <v>9,849 (27.24%)</v>
      </c>
      <c r="G18" s="758" t="str">
        <f t="shared" si="4"/>
        <v>10,527 (29.11%)</v>
      </c>
      <c r="H18" s="371" t="str">
        <f t="shared" si="5"/>
        <v>6,292 (17.40%)</v>
      </c>
      <c r="I18" s="371" t="str">
        <f t="shared" si="6"/>
        <v>2,107 (5.83%)</v>
      </c>
      <c r="J18" s="371" t="str">
        <f t="shared" si="7"/>
        <v>288 (0.80%)</v>
      </c>
      <c r="M18" s="371">
        <v>36161</v>
      </c>
      <c r="N18" s="372">
        <f t="shared" si="8"/>
        <v>100</v>
      </c>
      <c r="O18" s="371">
        <v>215</v>
      </c>
      <c r="P18" s="372">
        <f t="shared" si="9"/>
        <v>0.59</v>
      </c>
      <c r="Q18" s="371">
        <v>6883</v>
      </c>
      <c r="R18" s="372">
        <f t="shared" si="10"/>
        <v>19.03</v>
      </c>
      <c r="S18" s="371">
        <v>9849</v>
      </c>
      <c r="T18" s="372">
        <f t="shared" si="11"/>
        <v>27.24</v>
      </c>
      <c r="U18" s="371">
        <v>10527</v>
      </c>
      <c r="V18" s="372">
        <f t="shared" si="12"/>
        <v>29.11</v>
      </c>
      <c r="W18" s="371">
        <v>6292</v>
      </c>
      <c r="X18" s="372">
        <f t="shared" si="13"/>
        <v>17.399999999999999</v>
      </c>
      <c r="Y18" s="371">
        <v>2107</v>
      </c>
      <c r="Z18" s="372">
        <f t="shared" si="14"/>
        <v>5.83</v>
      </c>
      <c r="AA18" s="371">
        <v>288</v>
      </c>
      <c r="AB18" s="372">
        <f t="shared" si="15"/>
        <v>0.8</v>
      </c>
      <c r="AD18" s="380"/>
    </row>
    <row r="19" spans="1:30" ht="17.100000000000001" customHeight="1">
      <c r="A19" s="1065"/>
      <c r="B19" s="348" t="s">
        <v>122</v>
      </c>
      <c r="C19" s="371" t="str">
        <f t="shared" si="0"/>
        <v>32,692 (100.00%)</v>
      </c>
      <c r="D19" s="371" t="str">
        <f t="shared" si="1"/>
        <v>202 (0.62%)</v>
      </c>
      <c r="E19" s="371" t="str">
        <f t="shared" si="2"/>
        <v>6,222 (19.03%)</v>
      </c>
      <c r="F19" s="371" t="str">
        <f t="shared" si="3"/>
        <v>8,634 (26.41%)</v>
      </c>
      <c r="G19" s="371" t="str">
        <f t="shared" si="4"/>
        <v>9,605 (29.38%)</v>
      </c>
      <c r="H19" s="371" t="str">
        <f t="shared" si="5"/>
        <v>5,831 (17.84%)</v>
      </c>
      <c r="I19" s="371" t="str">
        <f t="shared" si="6"/>
        <v>1,933 (5.91%)</v>
      </c>
      <c r="J19" s="371" t="str">
        <f t="shared" si="7"/>
        <v>265 (0.81%)</v>
      </c>
      <c r="M19" s="371">
        <v>32692</v>
      </c>
      <c r="N19" s="372">
        <f t="shared" si="8"/>
        <v>100</v>
      </c>
      <c r="O19" s="371">
        <v>202</v>
      </c>
      <c r="P19" s="372">
        <f t="shared" si="9"/>
        <v>0.62</v>
      </c>
      <c r="Q19" s="371">
        <v>6222</v>
      </c>
      <c r="R19" s="372">
        <f t="shared" si="10"/>
        <v>19.03</v>
      </c>
      <c r="S19" s="371">
        <v>8634</v>
      </c>
      <c r="T19" s="372">
        <f t="shared" si="11"/>
        <v>26.41</v>
      </c>
      <c r="U19" s="371">
        <v>9605</v>
      </c>
      <c r="V19" s="372">
        <f t="shared" si="12"/>
        <v>29.38</v>
      </c>
      <c r="W19" s="371">
        <v>5831</v>
      </c>
      <c r="X19" s="372">
        <f t="shared" si="13"/>
        <v>17.84</v>
      </c>
      <c r="Y19" s="371">
        <v>1933</v>
      </c>
      <c r="Z19" s="372">
        <f t="shared" si="14"/>
        <v>5.91</v>
      </c>
      <c r="AA19" s="371">
        <v>265</v>
      </c>
      <c r="AB19" s="372">
        <f t="shared" si="15"/>
        <v>0.81</v>
      </c>
      <c r="AD19" s="380"/>
    </row>
    <row r="20" spans="1:30" ht="17.100000000000001" customHeight="1">
      <c r="A20" s="1065"/>
      <c r="B20" s="348" t="s">
        <v>123</v>
      </c>
      <c r="C20" s="371" t="str">
        <f t="shared" si="0"/>
        <v>3,469 (100.00%)</v>
      </c>
      <c r="D20" s="371" t="str">
        <f t="shared" si="1"/>
        <v>13 (0.37%)</v>
      </c>
      <c r="E20" s="371" t="str">
        <f t="shared" si="2"/>
        <v>661 (19.05%)</v>
      </c>
      <c r="F20" s="758" t="str">
        <f t="shared" si="3"/>
        <v>1,215 (35.02%)</v>
      </c>
      <c r="G20" s="371" t="str">
        <f t="shared" si="4"/>
        <v>922 (26.58%)</v>
      </c>
      <c r="H20" s="371" t="str">
        <f t="shared" si="5"/>
        <v>461 (13.29%)</v>
      </c>
      <c r="I20" s="371" t="str">
        <f t="shared" si="6"/>
        <v>174 (5.02%)</v>
      </c>
      <c r="J20" s="371" t="str">
        <f t="shared" si="7"/>
        <v>23 (0.66%)</v>
      </c>
      <c r="M20" s="371">
        <v>3469</v>
      </c>
      <c r="N20" s="372">
        <f t="shared" si="8"/>
        <v>100</v>
      </c>
      <c r="O20" s="371">
        <v>13</v>
      </c>
      <c r="P20" s="372">
        <f t="shared" si="9"/>
        <v>0.37</v>
      </c>
      <c r="Q20" s="371">
        <v>661</v>
      </c>
      <c r="R20" s="372">
        <f t="shared" si="10"/>
        <v>19.05</v>
      </c>
      <c r="S20" s="371">
        <v>1215</v>
      </c>
      <c r="T20" s="372">
        <f t="shared" si="11"/>
        <v>35.020000000000003</v>
      </c>
      <c r="U20" s="371">
        <v>922</v>
      </c>
      <c r="V20" s="372">
        <f t="shared" si="12"/>
        <v>26.58</v>
      </c>
      <c r="W20" s="371">
        <v>461</v>
      </c>
      <c r="X20" s="372">
        <f t="shared" si="13"/>
        <v>13.29</v>
      </c>
      <c r="Y20" s="371">
        <v>174</v>
      </c>
      <c r="Z20" s="372">
        <f t="shared" si="14"/>
        <v>5.0199999999999996</v>
      </c>
      <c r="AA20" s="371">
        <v>23</v>
      </c>
      <c r="AB20" s="372">
        <f t="shared" si="15"/>
        <v>0.66</v>
      </c>
      <c r="AD20" s="380"/>
    </row>
    <row r="21" spans="1:30" ht="17.100000000000001" customHeight="1">
      <c r="A21" s="1065" t="s">
        <v>312</v>
      </c>
      <c r="B21" s="348" t="s">
        <v>379</v>
      </c>
      <c r="C21" s="371" t="str">
        <f t="shared" si="0"/>
        <v>34,771 (100.00%)</v>
      </c>
      <c r="D21" s="371" t="str">
        <f t="shared" si="1"/>
        <v>200 (0.58%)</v>
      </c>
      <c r="E21" s="371" t="str">
        <f t="shared" si="2"/>
        <v>6,612 (19.02%)</v>
      </c>
      <c r="F21" s="371" t="str">
        <f t="shared" si="3"/>
        <v>8,822 (25.37%)</v>
      </c>
      <c r="G21" s="371" t="str">
        <f t="shared" si="4"/>
        <v>10,447 (30.05%)</v>
      </c>
      <c r="H21" s="371" t="str">
        <f t="shared" si="5"/>
        <v>6,143 (17.67%)</v>
      </c>
      <c r="I21" s="371" t="str">
        <f t="shared" si="6"/>
        <v>2,200 (6.33%)</v>
      </c>
      <c r="J21" s="371" t="str">
        <f t="shared" si="7"/>
        <v>347 (1.00%)</v>
      </c>
      <c r="M21" s="371">
        <v>34771</v>
      </c>
      <c r="N21" s="372">
        <f t="shared" si="8"/>
        <v>100</v>
      </c>
      <c r="O21" s="371">
        <v>200</v>
      </c>
      <c r="P21" s="372">
        <f t="shared" si="9"/>
        <v>0.57999999999999996</v>
      </c>
      <c r="Q21" s="371">
        <v>6612</v>
      </c>
      <c r="R21" s="372">
        <f t="shared" si="10"/>
        <v>19.02</v>
      </c>
      <c r="S21" s="371">
        <v>8822</v>
      </c>
      <c r="T21" s="372">
        <f t="shared" si="11"/>
        <v>25.37</v>
      </c>
      <c r="U21" s="371">
        <v>10447</v>
      </c>
      <c r="V21" s="372">
        <f t="shared" si="12"/>
        <v>30.05</v>
      </c>
      <c r="W21" s="371">
        <v>6143</v>
      </c>
      <c r="X21" s="372">
        <f t="shared" si="13"/>
        <v>17.670000000000002</v>
      </c>
      <c r="Y21" s="371">
        <v>2200</v>
      </c>
      <c r="Z21" s="372">
        <f t="shared" si="14"/>
        <v>6.33</v>
      </c>
      <c r="AA21" s="371">
        <v>347</v>
      </c>
      <c r="AB21" s="372">
        <f t="shared" si="15"/>
        <v>1</v>
      </c>
      <c r="AD21" s="380"/>
    </row>
    <row r="22" spans="1:30" ht="17.100000000000001" customHeight="1">
      <c r="A22" s="1065"/>
      <c r="B22" s="348" t="s">
        <v>122</v>
      </c>
      <c r="C22" s="371" t="str">
        <f t="shared" si="0"/>
        <v>31,428 (100.00%)</v>
      </c>
      <c r="D22" s="371" t="str">
        <f t="shared" si="1"/>
        <v>195 (0.62%)</v>
      </c>
      <c r="E22" s="371" t="str">
        <f t="shared" si="2"/>
        <v>5,999 (19.09%)</v>
      </c>
      <c r="F22" s="371" t="str">
        <f t="shared" si="3"/>
        <v>7,811 (24.85%)</v>
      </c>
      <c r="G22" s="371" t="str">
        <f t="shared" si="4"/>
        <v>9,431 (30.01%)</v>
      </c>
      <c r="H22" s="371" t="str">
        <f t="shared" si="5"/>
        <v>5,679 (18.07%)</v>
      </c>
      <c r="I22" s="371" t="str">
        <f t="shared" si="6"/>
        <v>2,002 (6.37%)</v>
      </c>
      <c r="J22" s="371" t="str">
        <f t="shared" si="7"/>
        <v>311 (0.99%)</v>
      </c>
      <c r="M22" s="371">
        <v>31428</v>
      </c>
      <c r="N22" s="372">
        <f t="shared" si="8"/>
        <v>100</v>
      </c>
      <c r="O22" s="371">
        <v>195</v>
      </c>
      <c r="P22" s="372">
        <f t="shared" si="9"/>
        <v>0.62</v>
      </c>
      <c r="Q22" s="371">
        <v>5999</v>
      </c>
      <c r="R22" s="372">
        <f t="shared" si="10"/>
        <v>19.09</v>
      </c>
      <c r="S22" s="371">
        <v>7811</v>
      </c>
      <c r="T22" s="372">
        <f t="shared" si="11"/>
        <v>24.85</v>
      </c>
      <c r="U22" s="371">
        <v>9431</v>
      </c>
      <c r="V22" s="372">
        <f t="shared" si="12"/>
        <v>30.01</v>
      </c>
      <c r="W22" s="371">
        <v>5679</v>
      </c>
      <c r="X22" s="372">
        <f t="shared" si="13"/>
        <v>18.07</v>
      </c>
      <c r="Y22" s="371">
        <v>2002</v>
      </c>
      <c r="Z22" s="372">
        <f t="shared" si="14"/>
        <v>6.37</v>
      </c>
      <c r="AA22" s="371">
        <v>311</v>
      </c>
      <c r="AB22" s="372">
        <f t="shared" si="15"/>
        <v>0.99</v>
      </c>
      <c r="AD22" s="380"/>
    </row>
    <row r="23" spans="1:30" ht="17.100000000000001" customHeight="1">
      <c r="A23" s="1065"/>
      <c r="B23" s="348" t="s">
        <v>123</v>
      </c>
      <c r="C23" s="371" t="str">
        <f t="shared" si="0"/>
        <v>3,343 (100.00%)</v>
      </c>
      <c r="D23" s="371" t="str">
        <f t="shared" si="1"/>
        <v>5 (0.15%)</v>
      </c>
      <c r="E23" s="371" t="str">
        <f t="shared" si="2"/>
        <v>613 (18.34%)</v>
      </c>
      <c r="F23" s="371" t="str">
        <f t="shared" si="3"/>
        <v>1,011 (30.24%)</v>
      </c>
      <c r="G23" s="371" t="str">
        <f t="shared" si="4"/>
        <v>1,016 (30.39%)</v>
      </c>
      <c r="H23" s="371" t="str">
        <f t="shared" si="5"/>
        <v>464 (13.88%)</v>
      </c>
      <c r="I23" s="371" t="str">
        <f t="shared" si="6"/>
        <v>198 (5.92%)</v>
      </c>
      <c r="J23" s="371" t="str">
        <f t="shared" si="7"/>
        <v>36 (1.08%)</v>
      </c>
      <c r="M23" s="371">
        <v>3343</v>
      </c>
      <c r="N23" s="372">
        <f t="shared" si="8"/>
        <v>100</v>
      </c>
      <c r="O23" s="371">
        <v>5</v>
      </c>
      <c r="P23" s="372">
        <f t="shared" si="9"/>
        <v>0.15</v>
      </c>
      <c r="Q23" s="371">
        <v>613</v>
      </c>
      <c r="R23" s="372">
        <f t="shared" si="10"/>
        <v>18.34</v>
      </c>
      <c r="S23" s="371">
        <v>1011</v>
      </c>
      <c r="T23" s="372">
        <f t="shared" si="11"/>
        <v>30.24</v>
      </c>
      <c r="U23" s="371">
        <v>1016</v>
      </c>
      <c r="V23" s="372">
        <f t="shared" si="12"/>
        <v>30.39</v>
      </c>
      <c r="W23" s="371">
        <v>464</v>
      </c>
      <c r="X23" s="372">
        <f t="shared" si="13"/>
        <v>13.88</v>
      </c>
      <c r="Y23" s="371">
        <v>198</v>
      </c>
      <c r="Z23" s="372">
        <f t="shared" si="14"/>
        <v>5.92</v>
      </c>
      <c r="AA23" s="371">
        <v>36</v>
      </c>
      <c r="AB23" s="372">
        <f t="shared" si="15"/>
        <v>1.08</v>
      </c>
      <c r="AD23" s="380"/>
    </row>
    <row r="24" spans="1:30" ht="17.100000000000001" customHeight="1">
      <c r="A24" s="1065" t="s">
        <v>265</v>
      </c>
      <c r="B24" s="348" t="s">
        <v>379</v>
      </c>
      <c r="C24" s="371" t="str">
        <f t="shared" si="0"/>
        <v>32,547 (100.00%)</v>
      </c>
      <c r="D24" s="371" t="str">
        <f t="shared" si="1"/>
        <v>203 (0.62%)</v>
      </c>
      <c r="E24" s="371" t="str">
        <f t="shared" si="2"/>
        <v>6,362 (19.55%)</v>
      </c>
      <c r="F24" s="371" t="str">
        <f t="shared" si="3"/>
        <v>7,956 (24.44%)</v>
      </c>
      <c r="G24" s="371" t="str">
        <f t="shared" si="4"/>
        <v>9,533 (29.29%)</v>
      </c>
      <c r="H24" s="371" t="str">
        <f t="shared" si="5"/>
        <v>5,928 (18.21%)</v>
      </c>
      <c r="I24" s="371" t="str">
        <f t="shared" si="6"/>
        <v>2,186 (6.72%)</v>
      </c>
      <c r="J24" s="371" t="str">
        <f t="shared" si="7"/>
        <v>379 (1.16%)</v>
      </c>
      <c r="M24" s="371">
        <v>32547</v>
      </c>
      <c r="N24" s="372">
        <f t="shared" si="8"/>
        <v>100</v>
      </c>
      <c r="O24" s="371">
        <v>203</v>
      </c>
      <c r="P24" s="372">
        <f t="shared" si="9"/>
        <v>0.62</v>
      </c>
      <c r="Q24" s="371">
        <v>6362</v>
      </c>
      <c r="R24" s="372">
        <f t="shared" si="10"/>
        <v>19.55</v>
      </c>
      <c r="S24" s="371">
        <v>7956</v>
      </c>
      <c r="T24" s="372">
        <f t="shared" si="11"/>
        <v>24.44</v>
      </c>
      <c r="U24" s="371">
        <v>9533</v>
      </c>
      <c r="V24" s="372">
        <f t="shared" si="12"/>
        <v>29.29</v>
      </c>
      <c r="W24" s="371">
        <v>5928</v>
      </c>
      <c r="X24" s="372">
        <f t="shared" si="13"/>
        <v>18.21</v>
      </c>
      <c r="Y24" s="371">
        <v>2186</v>
      </c>
      <c r="Z24" s="372">
        <f t="shared" si="14"/>
        <v>6.72</v>
      </c>
      <c r="AA24" s="371">
        <v>379</v>
      </c>
      <c r="AB24" s="372">
        <f t="shared" si="15"/>
        <v>1.1599999999999999</v>
      </c>
      <c r="AD24" s="380"/>
    </row>
    <row r="25" spans="1:30" ht="17.100000000000001" customHeight="1">
      <c r="A25" s="1065"/>
      <c r="B25" s="348" t="s">
        <v>122</v>
      </c>
      <c r="C25" s="371" t="str">
        <f t="shared" si="0"/>
        <v>29,275 (100.00%)</v>
      </c>
      <c r="D25" s="371" t="str">
        <f t="shared" si="1"/>
        <v>190 (0.65%)</v>
      </c>
      <c r="E25" s="371" t="str">
        <f t="shared" si="2"/>
        <v>5,769 (19.71%)</v>
      </c>
      <c r="F25" s="371" t="str">
        <f t="shared" si="3"/>
        <v>7,030 (24.01%)</v>
      </c>
      <c r="G25" s="371" t="str">
        <f t="shared" si="4"/>
        <v>8,501 (29.04%)</v>
      </c>
      <c r="H25" s="371" t="str">
        <f t="shared" si="5"/>
        <v>5,449 (18.61%)</v>
      </c>
      <c r="I25" s="371" t="str">
        <f t="shared" si="6"/>
        <v>1,993 (6.81%)</v>
      </c>
      <c r="J25" s="371" t="str">
        <f t="shared" si="7"/>
        <v>343 (1.17%)</v>
      </c>
      <c r="M25" s="371">
        <v>29275</v>
      </c>
      <c r="N25" s="372">
        <f t="shared" si="8"/>
        <v>100</v>
      </c>
      <c r="O25" s="371">
        <v>190</v>
      </c>
      <c r="P25" s="372">
        <f t="shared" si="9"/>
        <v>0.65</v>
      </c>
      <c r="Q25" s="371">
        <v>5769</v>
      </c>
      <c r="R25" s="372">
        <f t="shared" si="10"/>
        <v>19.71</v>
      </c>
      <c r="S25" s="371">
        <v>7030</v>
      </c>
      <c r="T25" s="372">
        <f t="shared" si="11"/>
        <v>24.01</v>
      </c>
      <c r="U25" s="371">
        <v>8501</v>
      </c>
      <c r="V25" s="372">
        <f t="shared" si="12"/>
        <v>29.04</v>
      </c>
      <c r="W25" s="371">
        <v>5449</v>
      </c>
      <c r="X25" s="372">
        <f t="shared" si="13"/>
        <v>18.61</v>
      </c>
      <c r="Y25" s="371">
        <v>1993</v>
      </c>
      <c r="Z25" s="372">
        <f t="shared" si="14"/>
        <v>6.81</v>
      </c>
      <c r="AA25" s="371">
        <v>343</v>
      </c>
      <c r="AB25" s="372">
        <f t="shared" si="15"/>
        <v>1.17</v>
      </c>
      <c r="AD25" s="380"/>
    </row>
    <row r="26" spans="1:30" ht="17.100000000000001" customHeight="1">
      <c r="A26" s="1065"/>
      <c r="B26" s="348" t="s">
        <v>123</v>
      </c>
      <c r="C26" s="371" t="str">
        <f t="shared" si="0"/>
        <v>3,272 (100.00%)</v>
      </c>
      <c r="D26" s="371" t="str">
        <f t="shared" si="1"/>
        <v>13 (0.40%)</v>
      </c>
      <c r="E26" s="371" t="str">
        <f t="shared" si="2"/>
        <v>593 (18.12%)</v>
      </c>
      <c r="F26" s="371" t="str">
        <f t="shared" si="3"/>
        <v>926 (28.30%)</v>
      </c>
      <c r="G26" s="371" t="str">
        <f t="shared" si="4"/>
        <v>1,032 (31.54%)</v>
      </c>
      <c r="H26" s="371" t="str">
        <f t="shared" si="5"/>
        <v>479 (14.64%)</v>
      </c>
      <c r="I26" s="371" t="str">
        <f t="shared" si="6"/>
        <v>193 (5.90%)</v>
      </c>
      <c r="J26" s="371" t="str">
        <f t="shared" si="7"/>
        <v>36 (1.10%)</v>
      </c>
      <c r="M26" s="371">
        <v>3272</v>
      </c>
      <c r="N26" s="372">
        <f t="shared" si="8"/>
        <v>100</v>
      </c>
      <c r="O26" s="371">
        <v>13</v>
      </c>
      <c r="P26" s="372">
        <f t="shared" si="9"/>
        <v>0.4</v>
      </c>
      <c r="Q26" s="371">
        <v>593</v>
      </c>
      <c r="R26" s="372">
        <f t="shared" si="10"/>
        <v>18.12</v>
      </c>
      <c r="S26" s="371">
        <v>926</v>
      </c>
      <c r="T26" s="372">
        <f t="shared" si="11"/>
        <v>28.3</v>
      </c>
      <c r="U26" s="371">
        <v>1032</v>
      </c>
      <c r="V26" s="372">
        <f t="shared" si="12"/>
        <v>31.54</v>
      </c>
      <c r="W26" s="371">
        <v>479</v>
      </c>
      <c r="X26" s="372">
        <f t="shared" si="13"/>
        <v>14.64</v>
      </c>
      <c r="Y26" s="371">
        <v>193</v>
      </c>
      <c r="Z26" s="372">
        <f t="shared" si="14"/>
        <v>5.9</v>
      </c>
      <c r="AA26" s="371">
        <v>36</v>
      </c>
      <c r="AB26" s="372">
        <f t="shared" si="15"/>
        <v>1.1000000000000001</v>
      </c>
      <c r="AD26" s="380"/>
    </row>
    <row r="27" spans="1:30" ht="17.100000000000001" customHeight="1">
      <c r="A27" s="1065" t="s">
        <v>266</v>
      </c>
      <c r="B27" s="348" t="s">
        <v>379</v>
      </c>
      <c r="C27" s="371" t="str">
        <f t="shared" si="0"/>
        <v>25,221 (100.00%)</v>
      </c>
      <c r="D27" s="371" t="str">
        <f t="shared" si="1"/>
        <v>169 (0.67%)</v>
      </c>
      <c r="E27" s="371" t="str">
        <f t="shared" si="2"/>
        <v>5,170 (20.50%)</v>
      </c>
      <c r="F27" s="371" t="str">
        <f t="shared" si="3"/>
        <v>5,843 (23.17%)</v>
      </c>
      <c r="G27" s="371" t="str">
        <f t="shared" si="4"/>
        <v>7,231 (28.67%)</v>
      </c>
      <c r="H27" s="371" t="str">
        <f t="shared" si="5"/>
        <v>4,418 (17.52%)</v>
      </c>
      <c r="I27" s="371" t="str">
        <f t="shared" si="6"/>
        <v>2,010 (7.97%)</v>
      </c>
      <c r="J27" s="371" t="str">
        <f t="shared" si="7"/>
        <v>380 (1.51%)</v>
      </c>
      <c r="M27" s="371">
        <v>25221</v>
      </c>
      <c r="N27" s="372">
        <f t="shared" si="8"/>
        <v>100</v>
      </c>
      <c r="O27" s="371">
        <v>169</v>
      </c>
      <c r="P27" s="372">
        <f t="shared" si="9"/>
        <v>0.67</v>
      </c>
      <c r="Q27" s="371">
        <v>5170</v>
      </c>
      <c r="R27" s="372">
        <f t="shared" si="10"/>
        <v>20.5</v>
      </c>
      <c r="S27" s="371">
        <v>5843</v>
      </c>
      <c r="T27" s="372">
        <f t="shared" si="11"/>
        <v>23.17</v>
      </c>
      <c r="U27" s="371">
        <v>7231</v>
      </c>
      <c r="V27" s="372">
        <f t="shared" si="12"/>
        <v>28.67</v>
      </c>
      <c r="W27" s="371">
        <v>4418</v>
      </c>
      <c r="X27" s="372">
        <f t="shared" si="13"/>
        <v>17.52</v>
      </c>
      <c r="Y27" s="371">
        <v>2010</v>
      </c>
      <c r="Z27" s="372">
        <f t="shared" si="14"/>
        <v>7.97</v>
      </c>
      <c r="AA27" s="371">
        <v>380</v>
      </c>
      <c r="AB27" s="372">
        <f t="shared" si="15"/>
        <v>1.51</v>
      </c>
      <c r="AD27" s="380"/>
    </row>
    <row r="28" spans="1:30" ht="17.100000000000001" customHeight="1">
      <c r="A28" s="1065"/>
      <c r="B28" s="348" t="s">
        <v>122</v>
      </c>
      <c r="C28" s="371" t="str">
        <f t="shared" si="0"/>
        <v>22,682 (100.00%)</v>
      </c>
      <c r="D28" s="371" t="str">
        <f t="shared" si="1"/>
        <v>160 (0.71%)</v>
      </c>
      <c r="E28" s="371" t="str">
        <f t="shared" si="2"/>
        <v>4,689 (20.67%)</v>
      </c>
      <c r="F28" s="371" t="str">
        <f t="shared" si="3"/>
        <v>5,167 (22.78%)</v>
      </c>
      <c r="G28" s="371" t="str">
        <f t="shared" si="4"/>
        <v>6,498 (28.65%)</v>
      </c>
      <c r="H28" s="371" t="str">
        <f t="shared" si="5"/>
        <v>3,995 (17.61%)</v>
      </c>
      <c r="I28" s="371" t="str">
        <f t="shared" si="6"/>
        <v>1,825 (8.05%)</v>
      </c>
      <c r="J28" s="371" t="str">
        <f t="shared" si="7"/>
        <v>348 (1.53%)</v>
      </c>
      <c r="M28" s="371">
        <v>22682</v>
      </c>
      <c r="N28" s="372">
        <f t="shared" si="8"/>
        <v>100</v>
      </c>
      <c r="O28" s="371">
        <v>160</v>
      </c>
      <c r="P28" s="372">
        <f t="shared" si="9"/>
        <v>0.71</v>
      </c>
      <c r="Q28" s="371">
        <v>4689</v>
      </c>
      <c r="R28" s="372">
        <f t="shared" si="10"/>
        <v>20.67</v>
      </c>
      <c r="S28" s="371">
        <v>5167</v>
      </c>
      <c r="T28" s="372">
        <f t="shared" si="11"/>
        <v>22.78</v>
      </c>
      <c r="U28" s="371">
        <v>6498</v>
      </c>
      <c r="V28" s="372">
        <f t="shared" si="12"/>
        <v>28.65</v>
      </c>
      <c r="W28" s="371">
        <v>3995</v>
      </c>
      <c r="X28" s="372">
        <f t="shared" si="13"/>
        <v>17.61</v>
      </c>
      <c r="Y28" s="371">
        <v>1825</v>
      </c>
      <c r="Z28" s="372">
        <f t="shared" si="14"/>
        <v>8.0500000000000007</v>
      </c>
      <c r="AA28" s="371">
        <v>348</v>
      </c>
      <c r="AB28" s="372">
        <f t="shared" si="15"/>
        <v>1.53</v>
      </c>
      <c r="AD28" s="380"/>
    </row>
    <row r="29" spans="1:30" ht="17.100000000000001" customHeight="1">
      <c r="A29" s="1065"/>
      <c r="B29" s="348" t="s">
        <v>123</v>
      </c>
      <c r="C29" s="371" t="str">
        <f t="shared" si="0"/>
        <v>2,539 (100.00%)</v>
      </c>
      <c r="D29" s="371" t="str">
        <f t="shared" si="1"/>
        <v>9 (0.35%)</v>
      </c>
      <c r="E29" s="371" t="str">
        <f t="shared" si="2"/>
        <v>481 (18.94%)</v>
      </c>
      <c r="F29" s="371" t="str">
        <f t="shared" si="3"/>
        <v>676 (26.62%)</v>
      </c>
      <c r="G29" s="371" t="str">
        <f t="shared" si="4"/>
        <v>733 (28.87%)</v>
      </c>
      <c r="H29" s="371" t="str">
        <f t="shared" si="5"/>
        <v>423 (16.66%)</v>
      </c>
      <c r="I29" s="371" t="str">
        <f t="shared" si="6"/>
        <v>185 (7.29%)</v>
      </c>
      <c r="J29" s="371" t="str">
        <f t="shared" si="7"/>
        <v>32 (1.26%)</v>
      </c>
      <c r="M29" s="371">
        <v>2539</v>
      </c>
      <c r="N29" s="372">
        <f t="shared" si="8"/>
        <v>100</v>
      </c>
      <c r="O29" s="371">
        <v>9</v>
      </c>
      <c r="P29" s="372">
        <f t="shared" si="9"/>
        <v>0.35</v>
      </c>
      <c r="Q29" s="371">
        <v>481</v>
      </c>
      <c r="R29" s="372">
        <f t="shared" si="10"/>
        <v>18.940000000000001</v>
      </c>
      <c r="S29" s="371">
        <v>676</v>
      </c>
      <c r="T29" s="372">
        <f t="shared" si="11"/>
        <v>26.62</v>
      </c>
      <c r="U29" s="371">
        <v>733</v>
      </c>
      <c r="V29" s="372">
        <f t="shared" si="12"/>
        <v>28.87</v>
      </c>
      <c r="W29" s="371">
        <v>423</v>
      </c>
      <c r="X29" s="372">
        <f t="shared" si="13"/>
        <v>16.66</v>
      </c>
      <c r="Y29" s="371">
        <v>185</v>
      </c>
      <c r="Z29" s="372">
        <f t="shared" si="14"/>
        <v>7.29</v>
      </c>
      <c r="AA29" s="371">
        <v>32</v>
      </c>
      <c r="AB29" s="372">
        <f t="shared" si="15"/>
        <v>1.26</v>
      </c>
      <c r="AD29" s="380"/>
    </row>
    <row r="30" spans="1:30" ht="17.100000000000001" customHeight="1">
      <c r="A30" s="1065" t="s">
        <v>17</v>
      </c>
      <c r="B30" s="348" t="s">
        <v>379</v>
      </c>
      <c r="C30" s="371" t="str">
        <f>IF(M30=0,"-",CONCATENATE(TEXT(M30,"#,##0")," ","(",TEXT(N30,"#,##0.00"),"%",")"))</f>
        <v>30,196 (100.00%)</v>
      </c>
      <c r="D30" s="371" t="str">
        <f>IF(O30=0,"-",CONCATENATE(TEXT(O30,"#,##0")," ","(",TEXT(P30,"#,##0.00"),"%",")"))</f>
        <v>213 (0.71%)</v>
      </c>
      <c r="E30" s="371" t="str">
        <f>IF(Q30=0,"-",CONCATENATE(TEXT(Q30,"#,##0")," ","(",TEXT(R30,"#,##0.00"),"%",")"))</f>
        <v>6,096 (20.19%)</v>
      </c>
      <c r="F30" s="371" t="str">
        <f>IF(S30=0,"-",CONCATENATE(TEXT(S30,"#,##0")," ","(",TEXT(T30,"#,##0.00"),"%",")"))</f>
        <v>6,696 (22.18%)</v>
      </c>
      <c r="G30" s="371" t="str">
        <f>IF(U30=0,"-",CONCATENATE(TEXT(U30,"#,##0")," ","(",TEXT(V30,"#,##0.00"),"%",")"))</f>
        <v>8,556 (28.33%)</v>
      </c>
      <c r="H30" s="371" t="str">
        <f>IF(W30=0,"-",CONCATENATE(TEXT(W30,"#,##0")," ","(",TEXT(X30,"#,##0.00"),"%",")"))</f>
        <v>5,605 (18.56%)</v>
      </c>
      <c r="I30" s="371" t="str">
        <f>IF(Y30=0,"-",CONCATENATE(TEXT(Y30,"#,##0")," ","(",TEXT(Z30,"#,##0.00"),"%",")"))</f>
        <v>2,511 (8.32%)</v>
      </c>
      <c r="J30" s="371" t="str">
        <f t="shared" si="7"/>
        <v>519 (1.72%)</v>
      </c>
      <c r="M30" s="371">
        <v>30196</v>
      </c>
      <c r="N30" s="372">
        <f t="shared" si="8"/>
        <v>100</v>
      </c>
      <c r="O30" s="371">
        <v>213</v>
      </c>
      <c r="P30" s="372">
        <f t="shared" si="9"/>
        <v>0.71</v>
      </c>
      <c r="Q30" s="371">
        <v>6096</v>
      </c>
      <c r="R30" s="372">
        <f t="shared" si="10"/>
        <v>20.190000000000001</v>
      </c>
      <c r="S30" s="371">
        <v>6696</v>
      </c>
      <c r="T30" s="372">
        <f t="shared" si="11"/>
        <v>22.18</v>
      </c>
      <c r="U30" s="371">
        <v>8556</v>
      </c>
      <c r="V30" s="372">
        <f t="shared" si="12"/>
        <v>28.33</v>
      </c>
      <c r="W30" s="371">
        <v>5605</v>
      </c>
      <c r="X30" s="372">
        <f t="shared" si="13"/>
        <v>18.559999999999999</v>
      </c>
      <c r="Y30" s="371">
        <v>2511</v>
      </c>
      <c r="Z30" s="372">
        <f t="shared" si="14"/>
        <v>8.32</v>
      </c>
      <c r="AA30" s="371">
        <v>519</v>
      </c>
      <c r="AB30" s="372">
        <f t="shared" si="15"/>
        <v>1.72</v>
      </c>
      <c r="AD30" s="380"/>
    </row>
    <row r="31" spans="1:30" ht="17.100000000000001" customHeight="1">
      <c r="A31" s="883"/>
      <c r="B31" s="348" t="s">
        <v>122</v>
      </c>
      <c r="C31" s="371" t="str">
        <f>IF(M31=0,"-",CONCATENATE(TEXT(M31,"#,##0")," ","(",TEXT(N31,"#,##0.00"),"%",")"))</f>
        <v>27,286 (100.00%)</v>
      </c>
      <c r="D31" s="371" t="str">
        <f>IF(O31=0,"-",CONCATENATE(TEXT(O31,"#,##0")," ","(",TEXT(P31,"#,##0.00"),"%",")"))</f>
        <v>206 (0.75%)</v>
      </c>
      <c r="E31" s="371" t="str">
        <f>IF(Q31=0,"-",CONCATENATE(TEXT(Q31,"#,##0")," ","(",TEXT(R31,"#,##0.00"),"%",")"))</f>
        <v>5,586 (20.47%)</v>
      </c>
      <c r="F31" s="371" t="str">
        <f>IF(S31=0,"-",CONCATENATE(TEXT(S31,"#,##0")," ","(",TEXT(T31,"#,##0.00"),"%",")"))</f>
        <v>5,946 (21.79%)</v>
      </c>
      <c r="G31" s="371" t="str">
        <f>IF(U31=0,"-",CONCATENATE(TEXT(U31,"#,##0")," ","(",TEXT(V31,"#,##0.00"),"%",")"))</f>
        <v>7,696 (28.20%)</v>
      </c>
      <c r="H31" s="371" t="str">
        <f>IF(W31=0,"-",CONCATENATE(TEXT(W31,"#,##0")," ","(",TEXT(X31,"#,##0.00"),"%",")"))</f>
        <v>5,109 (18.72%)</v>
      </c>
      <c r="I31" s="371" t="str">
        <f>IF(Y31=0,"-",CONCATENATE(TEXT(Y31,"#,##0")," ","(",TEXT(Z31,"#,##0.00"),"%",")"))</f>
        <v>2,283 (8.37%)</v>
      </c>
      <c r="J31" s="371" t="str">
        <f t="shared" si="7"/>
        <v>460 (1.69%)</v>
      </c>
      <c r="M31" s="371">
        <v>27286</v>
      </c>
      <c r="N31" s="372">
        <f t="shared" si="8"/>
        <v>100</v>
      </c>
      <c r="O31" s="371">
        <v>206</v>
      </c>
      <c r="P31" s="372">
        <f t="shared" si="9"/>
        <v>0.75</v>
      </c>
      <c r="Q31" s="371">
        <v>5586</v>
      </c>
      <c r="R31" s="372">
        <f t="shared" si="10"/>
        <v>20.47</v>
      </c>
      <c r="S31" s="371">
        <v>5946</v>
      </c>
      <c r="T31" s="372">
        <f t="shared" si="11"/>
        <v>21.79</v>
      </c>
      <c r="U31" s="371">
        <v>7696</v>
      </c>
      <c r="V31" s="372">
        <f t="shared" si="12"/>
        <v>28.2</v>
      </c>
      <c r="W31" s="371">
        <v>5109</v>
      </c>
      <c r="X31" s="372">
        <f t="shared" si="13"/>
        <v>18.72</v>
      </c>
      <c r="Y31" s="371">
        <v>2283</v>
      </c>
      <c r="Z31" s="372">
        <f t="shared" si="14"/>
        <v>8.3699999999999992</v>
      </c>
      <c r="AA31" s="371">
        <v>460</v>
      </c>
      <c r="AB31" s="372">
        <f t="shared" si="15"/>
        <v>1.69</v>
      </c>
      <c r="AD31" s="380"/>
    </row>
    <row r="32" spans="1:30" ht="17.100000000000001" customHeight="1">
      <c r="A32" s="1171"/>
      <c r="B32" s="353" t="s">
        <v>123</v>
      </c>
      <c r="C32" s="373" t="str">
        <f>IF(M32=0,"-",CONCATENATE(TEXT(M32,"#,##0")," ","(",TEXT(N32,"#,##0.00"),"%",")"))</f>
        <v>2,910 (100.00%)</v>
      </c>
      <c r="D32" s="373" t="str">
        <f>IF(O32=0,"-",CONCATENATE(TEXT(O32,"#,##0")," ","(",TEXT(P32,"#,##0.00"),"%",")"))</f>
        <v>7 (0.24%)</v>
      </c>
      <c r="E32" s="373" t="str">
        <f>IF(Q32=0,"-",CONCATENATE(TEXT(Q32,"#,##0")," ","(",TEXT(R32,"#,##0.00"),"%",")"))</f>
        <v>510 (17.53%)</v>
      </c>
      <c r="F32" s="373" t="str">
        <f>IF(S32=0,"-",CONCATENATE(TEXT(S32,"#,##0")," ","(",TEXT(T32,"#,##0.00"),"%",")"))</f>
        <v>750 (25.77%)</v>
      </c>
      <c r="G32" s="373" t="str">
        <f>IF(U32=0,"-",CONCATENATE(TEXT(U32,"#,##0")," ","(",TEXT(V32,"#,##0.00"),"%",")"))</f>
        <v>860 (29.55%)</v>
      </c>
      <c r="H32" s="373" t="str">
        <f>IF(W32=0,"-",CONCATENATE(TEXT(W32,"#,##0")," ","(",TEXT(X32,"#,##0.00"),"%",")"))</f>
        <v>496 (17.04%)</v>
      </c>
      <c r="I32" s="373" t="str">
        <f>IF(Y32=0,"-",CONCATENATE(TEXT(Y32,"#,##0")," ","(",TEXT(Z32,"#,##0.00"),"%",")"))</f>
        <v>228 (7.84%)</v>
      </c>
      <c r="J32" s="373" t="str">
        <f t="shared" si="7"/>
        <v>59 (2.03%)</v>
      </c>
      <c r="M32" s="373">
        <v>2910</v>
      </c>
      <c r="N32" s="381">
        <f t="shared" si="8"/>
        <v>100</v>
      </c>
      <c r="O32" s="373">
        <v>7</v>
      </c>
      <c r="P32" s="381">
        <f t="shared" si="9"/>
        <v>0.24</v>
      </c>
      <c r="Q32" s="373">
        <v>510</v>
      </c>
      <c r="R32" s="381">
        <f t="shared" si="10"/>
        <v>17.53</v>
      </c>
      <c r="S32" s="373">
        <v>750</v>
      </c>
      <c r="T32" s="381">
        <f t="shared" si="11"/>
        <v>25.77</v>
      </c>
      <c r="U32" s="373">
        <v>860</v>
      </c>
      <c r="V32" s="381">
        <f t="shared" si="12"/>
        <v>29.55</v>
      </c>
      <c r="W32" s="373">
        <v>496</v>
      </c>
      <c r="X32" s="381">
        <f t="shared" si="13"/>
        <v>17.04</v>
      </c>
      <c r="Y32" s="373">
        <v>228</v>
      </c>
      <c r="Z32" s="381">
        <f t="shared" si="14"/>
        <v>7.84</v>
      </c>
      <c r="AA32" s="373">
        <v>59</v>
      </c>
      <c r="AB32" s="381">
        <f t="shared" si="15"/>
        <v>2.0299999999999998</v>
      </c>
      <c r="AD32" s="380"/>
    </row>
    <row r="33" spans="1:24">
      <c r="A33" s="374" t="s">
        <v>11</v>
      </c>
      <c r="B33" s="375"/>
      <c r="C33" s="376"/>
      <c r="D33" s="377"/>
      <c r="X33" s="372"/>
    </row>
    <row r="34" spans="1:24">
      <c r="D34" s="377"/>
    </row>
    <row r="35" spans="1:24">
      <c r="D35" s="377"/>
    </row>
  </sheetData>
  <mergeCells count="19">
    <mergeCell ref="S2:T2"/>
    <mergeCell ref="U2:V2"/>
    <mergeCell ref="W2:X2"/>
    <mergeCell ref="Y2:Z2"/>
    <mergeCell ref="AA2:AB2"/>
    <mergeCell ref="A27:A29"/>
    <mergeCell ref="A30:A32"/>
    <mergeCell ref="A1:J1"/>
    <mergeCell ref="A2:B2"/>
    <mergeCell ref="Q2:R2"/>
    <mergeCell ref="A15:A17"/>
    <mergeCell ref="A18:A20"/>
    <mergeCell ref="A21:A23"/>
    <mergeCell ref="A24:A26"/>
    <mergeCell ref="A3:A5"/>
    <mergeCell ref="A6:A8"/>
    <mergeCell ref="A9:A11"/>
    <mergeCell ref="A12:A14"/>
    <mergeCell ref="O2:P2"/>
  </mergeCells>
  <phoneticPr fontId="2" type="noConversion"/>
  <hyperlinks>
    <hyperlink ref="K1" location="本篇表次!A1" display="回本篇表次"/>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U38"/>
  <sheetViews>
    <sheetView showGridLines="0" workbookViewId="0">
      <selection activeCell="U1" sqref="U1"/>
    </sheetView>
  </sheetViews>
  <sheetFormatPr defaultColWidth="15.875" defaultRowHeight="15"/>
  <cols>
    <col min="1" max="1" width="11.5" style="392" customWidth="1"/>
    <col min="2" max="4" width="6.625" style="392" customWidth="1"/>
    <col min="5" max="5" width="11.5" style="392" bestFit="1" customWidth="1"/>
    <col min="6" max="8" width="6.625" style="392" customWidth="1"/>
    <col min="9" max="9" width="11.5" style="392" bestFit="1" customWidth="1"/>
    <col min="10" max="12" width="6.625" style="392" customWidth="1"/>
    <col min="13" max="13" width="11.5" style="392" bestFit="1" customWidth="1"/>
    <col min="14" max="16" width="6.625" style="392" customWidth="1"/>
    <col min="17" max="17" width="11.5" style="392" bestFit="1" customWidth="1"/>
    <col min="18" max="20" width="6.625" style="392" customWidth="1"/>
    <col min="21" max="21" width="12.625" style="392" bestFit="1" customWidth="1"/>
    <col min="22" max="16384" width="15.875" style="392"/>
  </cols>
  <sheetData>
    <row r="1" spans="1:21" s="382" customFormat="1" ht="27" customHeight="1">
      <c r="A1" s="1172" t="s">
        <v>952</v>
      </c>
      <c r="B1" s="1172"/>
      <c r="C1" s="1172"/>
      <c r="D1" s="1172"/>
      <c r="E1" s="1172"/>
      <c r="F1" s="1172"/>
      <c r="G1" s="1172"/>
      <c r="H1" s="1172"/>
      <c r="I1" s="1172"/>
      <c r="J1" s="1172"/>
      <c r="K1" s="1172"/>
      <c r="L1" s="1172"/>
      <c r="M1" s="1172"/>
      <c r="N1" s="1172"/>
      <c r="O1" s="1172"/>
      <c r="P1" s="1172"/>
      <c r="Q1" s="1172"/>
      <c r="R1" s="1172"/>
      <c r="S1" s="1172"/>
      <c r="T1" s="1172"/>
      <c r="U1" s="853" t="s">
        <v>914</v>
      </c>
    </row>
    <row r="2" spans="1:21" s="382" customFormat="1" ht="19.5">
      <c r="A2" s="366"/>
      <c r="B2" s="356"/>
      <c r="C2" s="356"/>
      <c r="D2" s="356"/>
      <c r="E2" s="366"/>
      <c r="F2" s="356"/>
      <c r="G2" s="356"/>
      <c r="H2" s="356"/>
      <c r="I2" s="366"/>
      <c r="J2" s="356"/>
      <c r="K2" s="356"/>
      <c r="L2" s="356"/>
      <c r="M2" s="366"/>
      <c r="N2" s="356"/>
      <c r="O2" s="356"/>
      <c r="P2" s="356"/>
      <c r="Q2" s="366"/>
      <c r="R2" s="356"/>
      <c r="S2" s="1177" t="s">
        <v>572</v>
      </c>
      <c r="T2" s="1177"/>
    </row>
    <row r="3" spans="1:21" s="383" customFormat="1" ht="21" customHeight="1">
      <c r="A3" s="1178" t="s">
        <v>311</v>
      </c>
      <c r="B3" s="1178"/>
      <c r="C3" s="1178"/>
      <c r="D3" s="1178"/>
      <c r="E3" s="1178" t="s">
        <v>312</v>
      </c>
      <c r="F3" s="1178"/>
      <c r="G3" s="1178"/>
      <c r="H3" s="1178"/>
      <c r="I3" s="1178" t="s">
        <v>265</v>
      </c>
      <c r="J3" s="1178"/>
      <c r="K3" s="1178"/>
      <c r="L3" s="1178"/>
      <c r="M3" s="1164" t="s">
        <v>266</v>
      </c>
      <c r="N3" s="1178"/>
      <c r="O3" s="1178"/>
      <c r="P3" s="1178"/>
      <c r="Q3" s="1164" t="s">
        <v>17</v>
      </c>
      <c r="R3" s="1178"/>
      <c r="S3" s="1178"/>
      <c r="T3" s="1178"/>
    </row>
    <row r="4" spans="1:21" s="383" customFormat="1" ht="21" customHeight="1">
      <c r="A4" s="384" t="s">
        <v>573</v>
      </c>
      <c r="B4" s="351" t="s">
        <v>379</v>
      </c>
      <c r="C4" s="351" t="s">
        <v>122</v>
      </c>
      <c r="D4" s="351" t="s">
        <v>123</v>
      </c>
      <c r="E4" s="384" t="s">
        <v>573</v>
      </c>
      <c r="F4" s="351" t="s">
        <v>379</v>
      </c>
      <c r="G4" s="351" t="s">
        <v>122</v>
      </c>
      <c r="H4" s="351" t="s">
        <v>123</v>
      </c>
      <c r="I4" s="384" t="s">
        <v>573</v>
      </c>
      <c r="J4" s="351" t="s">
        <v>379</v>
      </c>
      <c r="K4" s="351" t="s">
        <v>122</v>
      </c>
      <c r="L4" s="351" t="s">
        <v>123</v>
      </c>
      <c r="M4" s="384" t="s">
        <v>573</v>
      </c>
      <c r="N4" s="351" t="s">
        <v>379</v>
      </c>
      <c r="O4" s="351" t="s">
        <v>122</v>
      </c>
      <c r="P4" s="351" t="s">
        <v>123</v>
      </c>
      <c r="Q4" s="384" t="s">
        <v>573</v>
      </c>
      <c r="R4" s="351" t="s">
        <v>379</v>
      </c>
      <c r="S4" s="351" t="s">
        <v>122</v>
      </c>
      <c r="T4" s="351" t="s">
        <v>123</v>
      </c>
    </row>
    <row r="5" spans="1:21" s="387" customFormat="1" ht="32.1" customHeight="1">
      <c r="A5" s="385" t="s">
        <v>47</v>
      </c>
      <c r="B5" s="386">
        <v>11061</v>
      </c>
      <c r="C5" s="386">
        <v>9626</v>
      </c>
      <c r="D5" s="386">
        <v>1435</v>
      </c>
      <c r="E5" s="385" t="s">
        <v>47</v>
      </c>
      <c r="F5" s="386">
        <v>10595</v>
      </c>
      <c r="G5" s="386">
        <v>9234</v>
      </c>
      <c r="H5" s="386">
        <v>1361</v>
      </c>
      <c r="I5" s="385" t="s">
        <v>47</v>
      </c>
      <c r="J5" s="386">
        <v>8954</v>
      </c>
      <c r="K5" s="386">
        <v>7674</v>
      </c>
      <c r="L5" s="386">
        <v>1280</v>
      </c>
      <c r="M5" s="385" t="s">
        <v>54</v>
      </c>
      <c r="N5" s="386">
        <v>6665</v>
      </c>
      <c r="O5" s="386">
        <v>6309</v>
      </c>
      <c r="P5" s="386">
        <v>356</v>
      </c>
      <c r="Q5" s="385" t="s">
        <v>54</v>
      </c>
      <c r="R5" s="386">
        <v>9356</v>
      </c>
      <c r="S5" s="386">
        <v>8944</v>
      </c>
      <c r="T5" s="386">
        <v>412</v>
      </c>
    </row>
    <row r="6" spans="1:21" s="387" customFormat="1" ht="32.1" customHeight="1">
      <c r="A6" s="385" t="s">
        <v>54</v>
      </c>
      <c r="B6" s="388">
        <v>9921</v>
      </c>
      <c r="C6" s="388">
        <v>9447</v>
      </c>
      <c r="D6" s="388">
        <v>474</v>
      </c>
      <c r="E6" s="385" t="s">
        <v>54</v>
      </c>
      <c r="F6" s="388">
        <v>9417</v>
      </c>
      <c r="G6" s="388">
        <v>8974</v>
      </c>
      <c r="H6" s="388">
        <v>443</v>
      </c>
      <c r="I6" s="385" t="s">
        <v>54</v>
      </c>
      <c r="J6" s="388">
        <v>8603</v>
      </c>
      <c r="K6" s="388">
        <v>8150</v>
      </c>
      <c r="L6" s="388">
        <v>453</v>
      </c>
      <c r="M6" s="385" t="s">
        <v>47</v>
      </c>
      <c r="N6" s="388">
        <v>4748</v>
      </c>
      <c r="O6" s="388">
        <v>4084</v>
      </c>
      <c r="P6" s="388">
        <v>664</v>
      </c>
      <c r="Q6" s="385" t="s">
        <v>575</v>
      </c>
      <c r="R6" s="388">
        <v>4390</v>
      </c>
      <c r="S6" s="388">
        <v>3833</v>
      </c>
      <c r="T6" s="388">
        <v>557</v>
      </c>
    </row>
    <row r="7" spans="1:21" s="387" customFormat="1" ht="32.1" customHeight="1">
      <c r="A7" s="385" t="s">
        <v>50</v>
      </c>
      <c r="B7" s="388">
        <v>4387</v>
      </c>
      <c r="C7" s="388">
        <v>3919</v>
      </c>
      <c r="D7" s="388">
        <v>468</v>
      </c>
      <c r="E7" s="385" t="s">
        <v>50</v>
      </c>
      <c r="F7" s="388">
        <v>4190</v>
      </c>
      <c r="G7" s="388">
        <v>3761</v>
      </c>
      <c r="H7" s="388">
        <v>429</v>
      </c>
      <c r="I7" s="385" t="s">
        <v>50</v>
      </c>
      <c r="J7" s="388">
        <v>4058</v>
      </c>
      <c r="K7" s="388">
        <v>3606</v>
      </c>
      <c r="L7" s="388">
        <v>452</v>
      </c>
      <c r="M7" s="385" t="s">
        <v>50</v>
      </c>
      <c r="N7" s="388">
        <v>3523</v>
      </c>
      <c r="O7" s="388">
        <v>3172</v>
      </c>
      <c r="P7" s="388">
        <v>351</v>
      </c>
      <c r="Q7" s="385" t="s">
        <v>50</v>
      </c>
      <c r="R7" s="388">
        <v>4248</v>
      </c>
      <c r="S7" s="388">
        <v>3770</v>
      </c>
      <c r="T7" s="388">
        <v>478</v>
      </c>
    </row>
    <row r="8" spans="1:21" s="387" customFormat="1" ht="32.1" customHeight="1">
      <c r="A8" s="385" t="s">
        <v>45</v>
      </c>
      <c r="B8" s="388">
        <v>2892</v>
      </c>
      <c r="C8" s="388">
        <v>2474</v>
      </c>
      <c r="D8" s="388">
        <v>418</v>
      </c>
      <c r="E8" s="385" t="s">
        <v>45</v>
      </c>
      <c r="F8" s="388">
        <v>2940</v>
      </c>
      <c r="G8" s="388">
        <v>2495</v>
      </c>
      <c r="H8" s="388">
        <v>445</v>
      </c>
      <c r="I8" s="385" t="s">
        <v>45</v>
      </c>
      <c r="J8" s="388">
        <v>3262</v>
      </c>
      <c r="K8" s="388">
        <v>2799</v>
      </c>
      <c r="L8" s="388">
        <v>463</v>
      </c>
      <c r="M8" s="385" t="s">
        <v>45</v>
      </c>
      <c r="N8" s="388">
        <v>3094</v>
      </c>
      <c r="O8" s="388">
        <v>2587</v>
      </c>
      <c r="P8" s="388">
        <v>507</v>
      </c>
      <c r="Q8" s="385" t="s">
        <v>45</v>
      </c>
      <c r="R8" s="388">
        <v>3300</v>
      </c>
      <c r="S8" s="388">
        <v>2782</v>
      </c>
      <c r="T8" s="388">
        <v>518</v>
      </c>
    </row>
    <row r="9" spans="1:21" s="387" customFormat="1" ht="32.1" customHeight="1">
      <c r="A9" s="385" t="s">
        <v>48</v>
      </c>
      <c r="B9" s="388">
        <v>1121</v>
      </c>
      <c r="C9" s="388">
        <v>1015</v>
      </c>
      <c r="D9" s="388">
        <v>106</v>
      </c>
      <c r="E9" s="385" t="s">
        <v>48</v>
      </c>
      <c r="F9" s="388">
        <v>1137</v>
      </c>
      <c r="G9" s="388">
        <v>1044</v>
      </c>
      <c r="H9" s="388">
        <v>93</v>
      </c>
      <c r="I9" s="385" t="s">
        <v>48</v>
      </c>
      <c r="J9" s="388">
        <v>1239</v>
      </c>
      <c r="K9" s="388">
        <v>1156</v>
      </c>
      <c r="L9" s="388">
        <v>83</v>
      </c>
      <c r="M9" s="385" t="s">
        <v>48</v>
      </c>
      <c r="N9" s="388">
        <v>1107</v>
      </c>
      <c r="O9" s="388">
        <v>1019</v>
      </c>
      <c r="P9" s="388">
        <v>88</v>
      </c>
      <c r="Q9" s="385" t="s">
        <v>139</v>
      </c>
      <c r="R9" s="388">
        <v>1421</v>
      </c>
      <c r="S9" s="388">
        <v>1122</v>
      </c>
      <c r="T9" s="388">
        <v>299</v>
      </c>
    </row>
    <row r="10" spans="1:21" s="387" customFormat="1" ht="32.1" customHeight="1">
      <c r="A10" s="385" t="s">
        <v>59</v>
      </c>
      <c r="B10" s="388">
        <v>888</v>
      </c>
      <c r="C10" s="388">
        <v>881</v>
      </c>
      <c r="D10" s="388">
        <v>7</v>
      </c>
      <c r="E10" s="385" t="s">
        <v>59</v>
      </c>
      <c r="F10" s="388">
        <v>962</v>
      </c>
      <c r="G10" s="388">
        <v>952</v>
      </c>
      <c r="H10" s="388">
        <v>10</v>
      </c>
      <c r="I10" s="385" t="s">
        <v>59</v>
      </c>
      <c r="J10" s="388">
        <v>930</v>
      </c>
      <c r="K10" s="388">
        <v>916</v>
      </c>
      <c r="L10" s="388">
        <v>14</v>
      </c>
      <c r="M10" s="385" t="s">
        <v>59</v>
      </c>
      <c r="N10" s="388">
        <v>875</v>
      </c>
      <c r="O10" s="388">
        <v>865</v>
      </c>
      <c r="P10" s="388">
        <v>10</v>
      </c>
      <c r="Q10" s="385" t="s">
        <v>48</v>
      </c>
      <c r="R10" s="388">
        <v>1344</v>
      </c>
      <c r="S10" s="388">
        <v>1222</v>
      </c>
      <c r="T10" s="388">
        <v>122</v>
      </c>
    </row>
    <row r="11" spans="1:21" s="387" customFormat="1" ht="32.1" customHeight="1">
      <c r="A11" s="759" t="s">
        <v>894</v>
      </c>
      <c r="B11" s="388">
        <v>713</v>
      </c>
      <c r="C11" s="388">
        <v>711</v>
      </c>
      <c r="D11" s="388">
        <v>2</v>
      </c>
      <c r="E11" s="759" t="s">
        <v>894</v>
      </c>
      <c r="F11" s="388">
        <v>664</v>
      </c>
      <c r="G11" s="388">
        <v>661</v>
      </c>
      <c r="H11" s="388">
        <v>3</v>
      </c>
      <c r="I11" s="759" t="s">
        <v>894</v>
      </c>
      <c r="J11" s="388">
        <v>703</v>
      </c>
      <c r="K11" s="388">
        <v>698</v>
      </c>
      <c r="L11" s="388">
        <v>5</v>
      </c>
      <c r="M11" s="759" t="s">
        <v>894</v>
      </c>
      <c r="N11" s="388">
        <v>603</v>
      </c>
      <c r="O11" s="388">
        <v>600</v>
      </c>
      <c r="P11" s="388">
        <v>3</v>
      </c>
      <c r="Q11" s="385" t="s">
        <v>59</v>
      </c>
      <c r="R11" s="388">
        <v>841</v>
      </c>
      <c r="S11" s="388">
        <v>826</v>
      </c>
      <c r="T11" s="388">
        <v>15</v>
      </c>
    </row>
    <row r="12" spans="1:21" s="387" customFormat="1" ht="32.1" customHeight="1">
      <c r="A12" s="385" t="s">
        <v>53</v>
      </c>
      <c r="B12" s="388">
        <v>525</v>
      </c>
      <c r="C12" s="388">
        <v>447</v>
      </c>
      <c r="D12" s="388">
        <v>78</v>
      </c>
      <c r="E12" s="385" t="s">
        <v>53</v>
      </c>
      <c r="F12" s="388">
        <v>534</v>
      </c>
      <c r="G12" s="388">
        <v>444</v>
      </c>
      <c r="H12" s="388">
        <v>90</v>
      </c>
      <c r="I12" s="385" t="s">
        <v>53</v>
      </c>
      <c r="J12" s="388">
        <v>521</v>
      </c>
      <c r="K12" s="388">
        <v>426</v>
      </c>
      <c r="L12" s="388">
        <v>95</v>
      </c>
      <c r="M12" s="385" t="s">
        <v>53</v>
      </c>
      <c r="N12" s="388">
        <v>438</v>
      </c>
      <c r="O12" s="388">
        <v>367</v>
      </c>
      <c r="P12" s="388">
        <v>71</v>
      </c>
      <c r="Q12" s="759" t="s">
        <v>894</v>
      </c>
      <c r="R12" s="388">
        <v>643</v>
      </c>
      <c r="S12" s="388">
        <v>638</v>
      </c>
      <c r="T12" s="388">
        <v>5</v>
      </c>
    </row>
    <row r="13" spans="1:21" s="387" customFormat="1" ht="35.1" customHeight="1">
      <c r="A13" s="385" t="s">
        <v>51</v>
      </c>
      <c r="B13" s="388">
        <v>449</v>
      </c>
      <c r="C13" s="388">
        <v>346</v>
      </c>
      <c r="D13" s="388">
        <v>103</v>
      </c>
      <c r="E13" s="385" t="s">
        <v>52</v>
      </c>
      <c r="F13" s="388">
        <v>435</v>
      </c>
      <c r="G13" s="388">
        <v>412</v>
      </c>
      <c r="H13" s="388">
        <v>23</v>
      </c>
      <c r="I13" s="385" t="s">
        <v>52</v>
      </c>
      <c r="J13" s="388">
        <v>371</v>
      </c>
      <c r="K13" s="388">
        <v>350</v>
      </c>
      <c r="L13" s="388">
        <v>21</v>
      </c>
      <c r="M13" s="385" t="s">
        <v>52</v>
      </c>
      <c r="N13" s="388">
        <v>378</v>
      </c>
      <c r="O13" s="388">
        <v>367</v>
      </c>
      <c r="P13" s="388">
        <v>11</v>
      </c>
      <c r="Q13" s="385" t="s">
        <v>53</v>
      </c>
      <c r="R13" s="388">
        <v>488</v>
      </c>
      <c r="S13" s="388">
        <v>398</v>
      </c>
      <c r="T13" s="388">
        <v>90</v>
      </c>
    </row>
    <row r="14" spans="1:21" s="387" customFormat="1" ht="32.1" customHeight="1">
      <c r="A14" s="389" t="s">
        <v>52</v>
      </c>
      <c r="B14" s="390">
        <v>417</v>
      </c>
      <c r="C14" s="390">
        <v>405</v>
      </c>
      <c r="D14" s="390">
        <v>12</v>
      </c>
      <c r="E14" s="389" t="s">
        <v>51</v>
      </c>
      <c r="F14" s="390">
        <v>370</v>
      </c>
      <c r="G14" s="390">
        <v>274</v>
      </c>
      <c r="H14" s="390">
        <v>96</v>
      </c>
      <c r="I14" s="389" t="s">
        <v>46</v>
      </c>
      <c r="J14" s="390">
        <v>355</v>
      </c>
      <c r="K14" s="390">
        <v>327</v>
      </c>
      <c r="L14" s="390">
        <v>28</v>
      </c>
      <c r="M14" s="389" t="s">
        <v>46</v>
      </c>
      <c r="N14" s="390">
        <v>314</v>
      </c>
      <c r="O14" s="390">
        <v>287</v>
      </c>
      <c r="P14" s="390">
        <v>27</v>
      </c>
      <c r="Q14" s="389" t="s">
        <v>52</v>
      </c>
      <c r="R14" s="390">
        <v>451</v>
      </c>
      <c r="S14" s="390">
        <v>431</v>
      </c>
      <c r="T14" s="390">
        <v>20</v>
      </c>
    </row>
    <row r="15" spans="1:21" s="354" customFormat="1" ht="14.25">
      <c r="A15" s="1175" t="s">
        <v>11</v>
      </c>
      <c r="B15" s="1175"/>
      <c r="C15" s="1175"/>
      <c r="D15" s="1175"/>
      <c r="E15" s="1175"/>
      <c r="F15" s="1175"/>
      <c r="G15" s="1175"/>
      <c r="H15" s="1175"/>
      <c r="I15" s="1175"/>
      <c r="J15" s="1175"/>
      <c r="K15" s="1175"/>
      <c r="L15" s="1175"/>
      <c r="M15" s="1175"/>
      <c r="N15" s="1175"/>
      <c r="O15" s="1175"/>
      <c r="P15" s="1175"/>
      <c r="Q15" s="1175"/>
      <c r="R15" s="1175"/>
      <c r="S15" s="1175"/>
      <c r="T15" s="1175"/>
    </row>
    <row r="16" spans="1:21" s="391" customFormat="1" ht="30" customHeight="1">
      <c r="A16" s="1176" t="s">
        <v>574</v>
      </c>
      <c r="B16" s="1176"/>
      <c r="C16" s="1176"/>
      <c r="D16" s="1176"/>
      <c r="E16" s="1176"/>
      <c r="F16" s="1176"/>
      <c r="G16" s="1176"/>
      <c r="H16" s="1176"/>
      <c r="I16" s="1176"/>
      <c r="J16" s="1176"/>
      <c r="K16" s="1176"/>
      <c r="L16" s="1176"/>
      <c r="M16" s="1176"/>
      <c r="N16" s="1176"/>
      <c r="O16" s="1176"/>
      <c r="P16" s="1176"/>
      <c r="Q16" s="1176"/>
      <c r="R16" s="1176"/>
      <c r="S16" s="1176"/>
      <c r="T16" s="1176"/>
    </row>
    <row r="17" s="339" customFormat="1"/>
    <row r="18" s="339" customFormat="1"/>
    <row r="19" s="339" customFormat="1"/>
    <row r="20" s="339" customFormat="1"/>
    <row r="21" s="339" customFormat="1"/>
    <row r="22" s="339" customFormat="1"/>
    <row r="23" s="339" customFormat="1"/>
    <row r="24" s="339" customFormat="1"/>
    <row r="25" s="339" customFormat="1"/>
    <row r="26" s="339" customFormat="1"/>
    <row r="27" s="339" customFormat="1"/>
    <row r="28" s="339" customFormat="1"/>
    <row r="29" s="339" customFormat="1"/>
    <row r="30" s="339" customFormat="1"/>
    <row r="31" s="339" customFormat="1"/>
    <row r="32" s="339" customFormat="1"/>
    <row r="33" s="339" customFormat="1"/>
    <row r="34" s="339" customFormat="1"/>
    <row r="35" s="339" customFormat="1"/>
    <row r="36" s="339" customFormat="1"/>
    <row r="37" s="339" customFormat="1"/>
    <row r="38" s="339" customFormat="1"/>
  </sheetData>
  <mergeCells count="9">
    <mergeCell ref="A15:T15"/>
    <mergeCell ref="A16:T16"/>
    <mergeCell ref="A1:T1"/>
    <mergeCell ref="S2:T2"/>
    <mergeCell ref="A3:D3"/>
    <mergeCell ref="E3:H3"/>
    <mergeCell ref="I3:L3"/>
    <mergeCell ref="M3:P3"/>
    <mergeCell ref="Q3:T3"/>
  </mergeCells>
  <phoneticPr fontId="2" type="noConversion"/>
  <hyperlinks>
    <hyperlink ref="U1" location="本篇表次!A1" display="回本篇表次"/>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N14"/>
  <sheetViews>
    <sheetView showGridLines="0" zoomScale="83" zoomScaleNormal="110" workbookViewId="0">
      <selection activeCell="N1" sqref="N1"/>
    </sheetView>
  </sheetViews>
  <sheetFormatPr defaultColWidth="8.875" defaultRowHeight="16.5"/>
  <cols>
    <col min="1" max="1" width="14.875" customWidth="1"/>
    <col min="2" max="5" width="9" bestFit="1" customWidth="1"/>
    <col min="6" max="6" width="11" bestFit="1" customWidth="1"/>
    <col min="7" max="8" width="10" bestFit="1" customWidth="1"/>
    <col min="9" max="9" width="9" bestFit="1" customWidth="1"/>
    <col min="10" max="10" width="9.625" bestFit="1" customWidth="1"/>
    <col min="11" max="11" width="9" bestFit="1" customWidth="1"/>
    <col min="12" max="12" width="9.625" bestFit="1" customWidth="1"/>
    <col min="13" max="13" width="9" customWidth="1"/>
    <col min="14" max="14" width="12.75" bestFit="1" customWidth="1"/>
  </cols>
  <sheetData>
    <row r="1" spans="1:14" ht="27.95" customHeight="1">
      <c r="A1" s="874" t="s">
        <v>66</v>
      </c>
      <c r="B1" s="874"/>
      <c r="C1" s="874"/>
      <c r="D1" s="874"/>
      <c r="E1" s="874"/>
      <c r="F1" s="874"/>
      <c r="G1" s="874"/>
      <c r="H1" s="874"/>
      <c r="I1" s="874"/>
      <c r="J1" s="874"/>
      <c r="K1" s="874"/>
      <c r="L1" s="874"/>
      <c r="M1" s="874"/>
      <c r="N1" s="853" t="s">
        <v>914</v>
      </c>
    </row>
    <row r="2" spans="1:14" ht="30.95" customHeight="1">
      <c r="A2" s="45"/>
      <c r="B2" s="891" t="s">
        <v>69</v>
      </c>
      <c r="C2" s="891"/>
      <c r="D2" s="885" t="s">
        <v>68</v>
      </c>
      <c r="E2" s="885"/>
      <c r="F2" s="889" t="s">
        <v>70</v>
      </c>
      <c r="G2" s="889"/>
      <c r="H2" s="875" t="s">
        <v>68</v>
      </c>
      <c r="I2" s="875"/>
      <c r="J2" s="889" t="s">
        <v>74</v>
      </c>
      <c r="K2" s="889"/>
      <c r="L2" s="890" t="s">
        <v>68</v>
      </c>
      <c r="M2" s="890"/>
    </row>
    <row r="3" spans="1:14" ht="30.95" customHeight="1">
      <c r="A3" s="46"/>
      <c r="B3" s="875" t="s">
        <v>0</v>
      </c>
      <c r="C3" s="875" t="s">
        <v>71</v>
      </c>
      <c r="D3" s="875" t="s">
        <v>0</v>
      </c>
      <c r="E3" s="875" t="s">
        <v>1</v>
      </c>
      <c r="F3" s="875" t="s">
        <v>0</v>
      </c>
      <c r="G3" s="875" t="s">
        <v>71</v>
      </c>
      <c r="H3" s="875" t="s">
        <v>0</v>
      </c>
      <c r="I3" s="875" t="s">
        <v>1</v>
      </c>
      <c r="J3" s="875" t="s">
        <v>0</v>
      </c>
      <c r="K3" s="875" t="s">
        <v>71</v>
      </c>
      <c r="L3" s="875" t="s">
        <v>0</v>
      </c>
      <c r="M3" s="875" t="s">
        <v>1</v>
      </c>
    </row>
    <row r="4" spans="1:14" ht="30.95" customHeight="1">
      <c r="A4" s="47"/>
      <c r="B4" s="887"/>
      <c r="C4" s="887" t="s">
        <v>1</v>
      </c>
      <c r="D4" s="887"/>
      <c r="E4" s="887" t="s">
        <v>1</v>
      </c>
      <c r="F4" s="887"/>
      <c r="G4" s="887" t="s">
        <v>1</v>
      </c>
      <c r="H4" s="887"/>
      <c r="I4" s="887" t="s">
        <v>1</v>
      </c>
      <c r="J4" s="887"/>
      <c r="K4" s="887" t="s">
        <v>1</v>
      </c>
      <c r="L4" s="887"/>
      <c r="M4" s="887" t="s">
        <v>1</v>
      </c>
    </row>
    <row r="5" spans="1:14" ht="36" customHeight="1">
      <c r="A5" s="48" t="s">
        <v>44</v>
      </c>
      <c r="B5" s="51">
        <v>482428</v>
      </c>
      <c r="C5" s="50">
        <v>100</v>
      </c>
      <c r="D5" s="51">
        <v>23208</v>
      </c>
      <c r="E5" s="50">
        <v>5.053786855973172</v>
      </c>
      <c r="F5" s="49">
        <v>486772</v>
      </c>
      <c r="G5" s="50">
        <v>100</v>
      </c>
      <c r="H5" s="51">
        <v>4344</v>
      </c>
      <c r="I5" s="50">
        <v>0.90044524778827106</v>
      </c>
      <c r="J5" s="49">
        <v>470896</v>
      </c>
      <c r="K5" s="50">
        <v>100</v>
      </c>
      <c r="L5" s="51">
        <v>-15876</v>
      </c>
      <c r="M5" s="50">
        <v>-3.2614858701815219</v>
      </c>
    </row>
    <row r="6" spans="1:14" ht="36" customHeight="1">
      <c r="A6" s="48" t="s">
        <v>72</v>
      </c>
      <c r="B6" s="51">
        <v>354192</v>
      </c>
      <c r="C6" s="50">
        <v>73.418624126294503</v>
      </c>
      <c r="D6" s="51">
        <v>15653</v>
      </c>
      <c r="E6" s="50">
        <v>4.6236918050800639</v>
      </c>
      <c r="F6" s="51">
        <v>361100</v>
      </c>
      <c r="G6" s="50">
        <v>74.182574182574186</v>
      </c>
      <c r="H6" s="51">
        <v>6908</v>
      </c>
      <c r="I6" s="50">
        <v>1.9503546099290781</v>
      </c>
      <c r="J6" s="51">
        <v>361436</v>
      </c>
      <c r="K6" s="50">
        <v>76.754952261221163</v>
      </c>
      <c r="L6" s="51">
        <v>336</v>
      </c>
      <c r="M6" s="50">
        <v>9.3049016892827477E-2</v>
      </c>
    </row>
    <row r="7" spans="1:14" ht="36" customHeight="1" thickBot="1">
      <c r="A7" s="48" t="s">
        <v>73</v>
      </c>
      <c r="B7" s="51">
        <v>128236</v>
      </c>
      <c r="C7" s="50">
        <v>26.581375873705504</v>
      </c>
      <c r="D7" s="51">
        <v>7555</v>
      </c>
      <c r="E7" s="50">
        <v>6.2603060962371879</v>
      </c>
      <c r="F7" s="51">
        <v>125672</v>
      </c>
      <c r="G7" s="50">
        <v>25.817425817425814</v>
      </c>
      <c r="H7" s="51">
        <v>-2564</v>
      </c>
      <c r="I7" s="50">
        <v>-1.9994385352007236</v>
      </c>
      <c r="J7" s="58">
        <v>109460</v>
      </c>
      <c r="K7" s="59">
        <v>23.245047738778837</v>
      </c>
      <c r="L7" s="58">
        <v>-16212</v>
      </c>
      <c r="M7" s="59">
        <v>-12.900248265325608</v>
      </c>
    </row>
    <row r="8" spans="1:14" ht="30.95" customHeight="1" thickTop="1">
      <c r="A8" s="52"/>
      <c r="B8" s="884" t="s">
        <v>75</v>
      </c>
      <c r="C8" s="884"/>
      <c r="D8" s="886" t="s">
        <v>68</v>
      </c>
      <c r="E8" s="886"/>
      <c r="F8" s="884" t="s">
        <v>76</v>
      </c>
      <c r="G8" s="884"/>
      <c r="H8" s="888" t="s">
        <v>68</v>
      </c>
      <c r="I8" s="888"/>
      <c r="J8" s="884" t="s">
        <v>77</v>
      </c>
      <c r="K8" s="884"/>
      <c r="L8" s="888" t="s">
        <v>68</v>
      </c>
      <c r="M8" s="888"/>
    </row>
    <row r="9" spans="1:14" ht="30.95" customHeight="1">
      <c r="A9" s="46"/>
      <c r="B9" s="875" t="s">
        <v>0</v>
      </c>
      <c r="C9" s="875" t="s">
        <v>71</v>
      </c>
      <c r="D9" s="875" t="s">
        <v>0</v>
      </c>
      <c r="E9" s="875" t="s">
        <v>1</v>
      </c>
      <c r="F9" s="875" t="s">
        <v>0</v>
      </c>
      <c r="G9" s="875" t="s">
        <v>71</v>
      </c>
      <c r="H9" s="875" t="s">
        <v>0</v>
      </c>
      <c r="I9" s="875" t="s">
        <v>1</v>
      </c>
      <c r="J9" s="875" t="s">
        <v>0</v>
      </c>
      <c r="K9" s="875" t="s">
        <v>71</v>
      </c>
      <c r="L9" s="875" t="s">
        <v>0</v>
      </c>
      <c r="M9" s="875" t="s">
        <v>1</v>
      </c>
    </row>
    <row r="10" spans="1:14" ht="30.95" customHeight="1">
      <c r="A10" s="47"/>
      <c r="B10" s="887"/>
      <c r="C10" s="887" t="s">
        <v>1</v>
      </c>
      <c r="D10" s="887"/>
      <c r="E10" s="887" t="s">
        <v>1</v>
      </c>
      <c r="F10" s="887"/>
      <c r="G10" s="887" t="s">
        <v>1</v>
      </c>
      <c r="H10" s="887"/>
      <c r="I10" s="887" t="s">
        <v>1</v>
      </c>
      <c r="J10" s="887"/>
      <c r="K10" s="887" t="s">
        <v>1</v>
      </c>
      <c r="L10" s="887"/>
      <c r="M10" s="887" t="s">
        <v>1</v>
      </c>
    </row>
    <row r="11" spans="1:14" ht="36" customHeight="1">
      <c r="A11" s="48" t="s">
        <v>44</v>
      </c>
      <c r="B11" s="51">
        <v>499607</v>
      </c>
      <c r="C11" s="50">
        <v>100</v>
      </c>
      <c r="D11" s="51">
        <v>28711</v>
      </c>
      <c r="E11" s="50">
        <v>6.0970999966022221</v>
      </c>
      <c r="F11" s="53">
        <v>533569</v>
      </c>
      <c r="G11" s="54">
        <v>100</v>
      </c>
      <c r="H11" s="53">
        <v>33962</v>
      </c>
      <c r="I11" s="54">
        <v>6.7977430260184502</v>
      </c>
      <c r="J11" s="66">
        <v>639301</v>
      </c>
      <c r="K11" s="64">
        <v>100</v>
      </c>
      <c r="L11" s="66">
        <v>105732</v>
      </c>
      <c r="M11" s="64">
        <v>19.815993807736206</v>
      </c>
    </row>
    <row r="12" spans="1:14" ht="36" customHeight="1">
      <c r="A12" s="48" t="s">
        <v>72</v>
      </c>
      <c r="B12" s="51">
        <v>386129</v>
      </c>
      <c r="C12" s="50">
        <v>77.286547226119723</v>
      </c>
      <c r="D12" s="51">
        <v>24693</v>
      </c>
      <c r="E12" s="50">
        <v>6.8319149171637577</v>
      </c>
      <c r="F12" s="55">
        <v>412785</v>
      </c>
      <c r="G12" s="56">
        <v>77.363002723171704</v>
      </c>
      <c r="H12" s="55">
        <v>26656</v>
      </c>
      <c r="I12" s="56">
        <v>6.9033923895900076</v>
      </c>
      <c r="J12" s="66">
        <v>504030</v>
      </c>
      <c r="K12" s="64">
        <v>78.840796432353457</v>
      </c>
      <c r="L12" s="66">
        <v>91245</v>
      </c>
      <c r="M12" s="64">
        <v>22.104727642719574</v>
      </c>
    </row>
    <row r="13" spans="1:14" ht="36" customHeight="1">
      <c r="A13" s="57" t="s">
        <v>73</v>
      </c>
      <c r="B13" s="58">
        <v>113478</v>
      </c>
      <c r="C13" s="59">
        <v>22.71345277388027</v>
      </c>
      <c r="D13" s="58">
        <v>4018</v>
      </c>
      <c r="E13" s="59">
        <v>3.6707473049515804</v>
      </c>
      <c r="F13" s="60">
        <v>120784</v>
      </c>
      <c r="G13" s="61">
        <v>22.636997276828303</v>
      </c>
      <c r="H13" s="60">
        <v>7306</v>
      </c>
      <c r="I13" s="61">
        <v>6.4382523484728322</v>
      </c>
      <c r="J13" s="67">
        <v>135271</v>
      </c>
      <c r="K13" s="65">
        <v>21.159203567646539</v>
      </c>
      <c r="L13" s="67">
        <v>14487</v>
      </c>
      <c r="M13" s="65">
        <v>11.994138296463108</v>
      </c>
    </row>
    <row r="14" spans="1:14" ht="15.95" customHeight="1">
      <c r="A14" s="62" t="s">
        <v>11</v>
      </c>
      <c r="B14" s="63"/>
      <c r="C14" s="63"/>
      <c r="D14" s="63"/>
      <c r="E14" s="63"/>
      <c r="F14" s="63"/>
      <c r="G14" s="63"/>
      <c r="H14" s="63"/>
      <c r="I14" s="63"/>
      <c r="J14" s="63"/>
      <c r="K14" s="63"/>
      <c r="L14" s="63"/>
      <c r="M14" s="63"/>
    </row>
  </sheetData>
  <mergeCells count="37">
    <mergeCell ref="B3:B4"/>
    <mergeCell ref="C3:C4"/>
    <mergeCell ref="D3:D4"/>
    <mergeCell ref="E3:E4"/>
    <mergeCell ref="F3:F4"/>
    <mergeCell ref="A1:M1"/>
    <mergeCell ref="F2:G2"/>
    <mergeCell ref="H2:I2"/>
    <mergeCell ref="J2:K2"/>
    <mergeCell ref="L2:M2"/>
    <mergeCell ref="B2:C2"/>
    <mergeCell ref="B9:B10"/>
    <mergeCell ref="C9:C10"/>
    <mergeCell ref="D9:D10"/>
    <mergeCell ref="E9:E10"/>
    <mergeCell ref="F9:F10"/>
    <mergeCell ref="H3:H4"/>
    <mergeCell ref="I3:I4"/>
    <mergeCell ref="J3:J4"/>
    <mergeCell ref="K3:K4"/>
    <mergeCell ref="L3:L4"/>
    <mergeCell ref="B8:C8"/>
    <mergeCell ref="D2:E2"/>
    <mergeCell ref="D8:E8"/>
    <mergeCell ref="M9:M10"/>
    <mergeCell ref="G9:G10"/>
    <mergeCell ref="H9:H10"/>
    <mergeCell ref="I9:I10"/>
    <mergeCell ref="J9:J10"/>
    <mergeCell ref="K9:K10"/>
    <mergeCell ref="L9:L10"/>
    <mergeCell ref="M3:M4"/>
    <mergeCell ref="F8:G8"/>
    <mergeCell ref="H8:I8"/>
    <mergeCell ref="J8:K8"/>
    <mergeCell ref="L8:M8"/>
    <mergeCell ref="G3:G4"/>
  </mergeCells>
  <phoneticPr fontId="2" type="noConversion"/>
  <hyperlinks>
    <hyperlink ref="N1" location="本篇表次!A1" display="回本篇表次"/>
  </hyperlink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T45"/>
  <sheetViews>
    <sheetView showGridLines="0" zoomScaleNormal="100" workbookViewId="0">
      <selection activeCell="R1" sqref="R1"/>
    </sheetView>
  </sheetViews>
  <sheetFormatPr defaultColWidth="8.875" defaultRowHeight="15.75"/>
  <cols>
    <col min="1" max="1" width="25.875" style="774" customWidth="1"/>
    <col min="2" max="2" width="9.125" style="774" customWidth="1"/>
    <col min="3" max="17" width="8.125" style="774" customWidth="1"/>
    <col min="18" max="18" width="12.625" style="774" bestFit="1" customWidth="1"/>
    <col min="19" max="16384" width="8.875" style="774"/>
  </cols>
  <sheetData>
    <row r="1" spans="1:20" s="761" customFormat="1" ht="20.25">
      <c r="A1" s="1181" t="s">
        <v>953</v>
      </c>
      <c r="B1" s="1182"/>
      <c r="C1" s="1182"/>
      <c r="D1" s="1182"/>
      <c r="E1" s="1182"/>
      <c r="F1" s="1182"/>
      <c r="G1" s="1182"/>
      <c r="H1" s="1182"/>
      <c r="I1" s="1182"/>
      <c r="J1" s="1182"/>
      <c r="K1" s="1182"/>
      <c r="L1" s="1182"/>
      <c r="M1" s="1182"/>
      <c r="N1" s="1182"/>
      <c r="O1" s="1182"/>
      <c r="P1" s="1182"/>
      <c r="Q1" s="1182"/>
      <c r="R1" s="853" t="s">
        <v>914</v>
      </c>
      <c r="S1" s="760"/>
      <c r="T1" s="760"/>
    </row>
    <row r="2" spans="1:20" s="761" customFormat="1" ht="19.5">
      <c r="A2" s="762"/>
      <c r="B2" s="762"/>
      <c r="C2" s="762"/>
      <c r="D2" s="762"/>
      <c r="E2" s="762"/>
      <c r="F2" s="762"/>
      <c r="G2" s="762"/>
      <c r="H2" s="762"/>
      <c r="I2" s="762"/>
      <c r="J2" s="762"/>
      <c r="K2" s="762"/>
      <c r="L2" s="762"/>
      <c r="M2" s="762"/>
      <c r="N2" s="762"/>
      <c r="O2" s="762"/>
      <c r="P2" s="1183" t="s">
        <v>572</v>
      </c>
      <c r="Q2" s="1183"/>
      <c r="R2" s="760"/>
      <c r="S2" s="760"/>
      <c r="T2" s="760"/>
    </row>
    <row r="3" spans="1:20" s="764" customFormat="1" ht="23.1" customHeight="1">
      <c r="A3" s="1184"/>
      <c r="B3" s="763"/>
      <c r="C3" s="1186" t="s">
        <v>311</v>
      </c>
      <c r="D3" s="1186"/>
      <c r="E3" s="1186"/>
      <c r="F3" s="1186" t="s">
        <v>312</v>
      </c>
      <c r="G3" s="1186"/>
      <c r="H3" s="1186"/>
      <c r="I3" s="1186" t="s">
        <v>265</v>
      </c>
      <c r="J3" s="1186"/>
      <c r="K3" s="1186"/>
      <c r="L3" s="1186" t="s">
        <v>266</v>
      </c>
      <c r="M3" s="1187"/>
      <c r="N3" s="1187"/>
      <c r="O3" s="1186" t="s">
        <v>17</v>
      </c>
      <c r="P3" s="1187"/>
      <c r="Q3" s="1187"/>
    </row>
    <row r="4" spans="1:20" s="764" customFormat="1" ht="23.1" customHeight="1">
      <c r="A4" s="1185"/>
      <c r="B4" s="765"/>
      <c r="C4" s="766" t="s">
        <v>576</v>
      </c>
      <c r="D4" s="766" t="s">
        <v>577</v>
      </c>
      <c r="E4" s="766" t="s">
        <v>578</v>
      </c>
      <c r="F4" s="766" t="s">
        <v>576</v>
      </c>
      <c r="G4" s="766" t="s">
        <v>577</v>
      </c>
      <c r="H4" s="766" t="s">
        <v>578</v>
      </c>
      <c r="I4" s="766" t="s">
        <v>576</v>
      </c>
      <c r="J4" s="766" t="s">
        <v>577</v>
      </c>
      <c r="K4" s="766" t="s">
        <v>578</v>
      </c>
      <c r="L4" s="766" t="s">
        <v>576</v>
      </c>
      <c r="M4" s="766" t="s">
        <v>577</v>
      </c>
      <c r="N4" s="766" t="s">
        <v>578</v>
      </c>
      <c r="O4" s="766" t="s">
        <v>576</v>
      </c>
      <c r="P4" s="766" t="s">
        <v>577</v>
      </c>
      <c r="Q4" s="766" t="s">
        <v>578</v>
      </c>
    </row>
    <row r="5" spans="1:20" s="764" customFormat="1" ht="20.100000000000001" customHeight="1">
      <c r="A5" s="767" t="s">
        <v>346</v>
      </c>
      <c r="B5" s="767"/>
      <c r="C5" s="768">
        <v>36161</v>
      </c>
      <c r="D5" s="768">
        <v>32692</v>
      </c>
      <c r="E5" s="768">
        <v>3469</v>
      </c>
      <c r="F5" s="768">
        <v>34771</v>
      </c>
      <c r="G5" s="768">
        <v>31428</v>
      </c>
      <c r="H5" s="768">
        <v>3343</v>
      </c>
      <c r="I5" s="768">
        <v>32547</v>
      </c>
      <c r="J5" s="768">
        <v>29275</v>
      </c>
      <c r="K5" s="768">
        <v>3272</v>
      </c>
      <c r="L5" s="768">
        <v>25221</v>
      </c>
      <c r="M5" s="768">
        <v>22682</v>
      </c>
      <c r="N5" s="768">
        <v>2539</v>
      </c>
      <c r="O5" s="768">
        <v>30196</v>
      </c>
      <c r="P5" s="768">
        <v>27286</v>
      </c>
      <c r="Q5" s="768">
        <v>2910</v>
      </c>
    </row>
    <row r="6" spans="1:20" s="764" customFormat="1" ht="20.100000000000001" customHeight="1">
      <c r="A6" s="769" t="s">
        <v>432</v>
      </c>
      <c r="B6" s="770"/>
      <c r="C6" s="771">
        <v>11062</v>
      </c>
      <c r="D6" s="771">
        <v>9627</v>
      </c>
      <c r="E6" s="771">
        <v>1435</v>
      </c>
      <c r="F6" s="771">
        <v>10598</v>
      </c>
      <c r="G6" s="771">
        <v>9236</v>
      </c>
      <c r="H6" s="771">
        <v>1362</v>
      </c>
      <c r="I6" s="771">
        <v>8957</v>
      </c>
      <c r="J6" s="771">
        <v>7677</v>
      </c>
      <c r="K6" s="771">
        <v>1280</v>
      </c>
      <c r="L6" s="771">
        <v>4748</v>
      </c>
      <c r="M6" s="771">
        <v>4084</v>
      </c>
      <c r="N6" s="771">
        <v>664</v>
      </c>
      <c r="O6" s="771">
        <v>4390</v>
      </c>
      <c r="P6" s="771">
        <v>3833</v>
      </c>
      <c r="Q6" s="771">
        <v>557</v>
      </c>
      <c r="S6" s="772"/>
    </row>
    <row r="7" spans="1:20" s="764" customFormat="1" ht="20.100000000000001" customHeight="1">
      <c r="A7" s="773"/>
      <c r="B7" s="769" t="s">
        <v>579</v>
      </c>
      <c r="C7" s="771">
        <v>8534</v>
      </c>
      <c r="D7" s="771">
        <v>7409</v>
      </c>
      <c r="E7" s="771">
        <v>1125</v>
      </c>
      <c r="F7" s="771">
        <v>7895</v>
      </c>
      <c r="G7" s="771">
        <v>6842</v>
      </c>
      <c r="H7" s="771">
        <v>1053</v>
      </c>
      <c r="I7" s="771">
        <v>6083</v>
      </c>
      <c r="J7" s="771">
        <v>5159</v>
      </c>
      <c r="K7" s="771">
        <v>924</v>
      </c>
      <c r="L7" s="771">
        <v>2111</v>
      </c>
      <c r="M7" s="771">
        <v>1742</v>
      </c>
      <c r="N7" s="771">
        <v>369</v>
      </c>
      <c r="O7" s="771">
        <v>1362</v>
      </c>
      <c r="P7" s="771">
        <v>1142</v>
      </c>
      <c r="Q7" s="771">
        <v>220</v>
      </c>
    </row>
    <row r="8" spans="1:20" ht="20.100000000000001" customHeight="1">
      <c r="A8" s="769" t="s">
        <v>54</v>
      </c>
      <c r="B8" s="770"/>
      <c r="C8" s="771">
        <v>9921</v>
      </c>
      <c r="D8" s="771">
        <v>9447</v>
      </c>
      <c r="E8" s="771">
        <v>474</v>
      </c>
      <c r="F8" s="771">
        <v>9417</v>
      </c>
      <c r="G8" s="771">
        <v>8974</v>
      </c>
      <c r="H8" s="771">
        <v>443</v>
      </c>
      <c r="I8" s="771">
        <v>8603</v>
      </c>
      <c r="J8" s="771">
        <v>8150</v>
      </c>
      <c r="K8" s="771">
        <v>453</v>
      </c>
      <c r="L8" s="771">
        <v>6665</v>
      </c>
      <c r="M8" s="771">
        <v>6309</v>
      </c>
      <c r="N8" s="771">
        <v>356</v>
      </c>
      <c r="O8" s="771">
        <v>9356</v>
      </c>
      <c r="P8" s="771">
        <v>8944</v>
      </c>
      <c r="Q8" s="771">
        <v>412</v>
      </c>
    </row>
    <row r="9" spans="1:20" ht="20.100000000000001" customHeight="1">
      <c r="A9" s="775"/>
      <c r="B9" s="776" t="s">
        <v>516</v>
      </c>
      <c r="C9" s="771">
        <v>9165</v>
      </c>
      <c r="D9" s="771">
        <v>8736</v>
      </c>
      <c r="E9" s="771">
        <v>429</v>
      </c>
      <c r="F9" s="771">
        <v>8766</v>
      </c>
      <c r="G9" s="771">
        <v>8356</v>
      </c>
      <c r="H9" s="771">
        <v>410</v>
      </c>
      <c r="I9" s="771">
        <v>8038</v>
      </c>
      <c r="J9" s="771">
        <v>7616</v>
      </c>
      <c r="K9" s="771">
        <v>422</v>
      </c>
      <c r="L9" s="771">
        <v>6181</v>
      </c>
      <c r="M9" s="771">
        <v>5849</v>
      </c>
      <c r="N9" s="771">
        <v>332</v>
      </c>
      <c r="O9" s="771">
        <v>8833</v>
      </c>
      <c r="P9" s="771">
        <v>8448</v>
      </c>
      <c r="Q9" s="771">
        <v>385</v>
      </c>
    </row>
    <row r="10" spans="1:20" ht="20.100000000000001" customHeight="1">
      <c r="A10" s="769" t="s">
        <v>50</v>
      </c>
      <c r="B10" s="770"/>
      <c r="C10" s="771">
        <v>4387</v>
      </c>
      <c r="D10" s="771">
        <v>3919</v>
      </c>
      <c r="E10" s="771">
        <v>468</v>
      </c>
      <c r="F10" s="771">
        <v>4190</v>
      </c>
      <c r="G10" s="771">
        <v>3761</v>
      </c>
      <c r="H10" s="771">
        <v>429</v>
      </c>
      <c r="I10" s="771">
        <v>4058</v>
      </c>
      <c r="J10" s="771">
        <v>3606</v>
      </c>
      <c r="K10" s="771">
        <v>452</v>
      </c>
      <c r="L10" s="771">
        <v>3523</v>
      </c>
      <c r="M10" s="771">
        <v>3172</v>
      </c>
      <c r="N10" s="771">
        <v>351</v>
      </c>
      <c r="O10" s="771">
        <v>4248</v>
      </c>
      <c r="P10" s="771">
        <v>3770</v>
      </c>
      <c r="Q10" s="771">
        <v>478</v>
      </c>
    </row>
    <row r="11" spans="1:20" ht="20.100000000000001" customHeight="1">
      <c r="A11" s="769" t="s">
        <v>45</v>
      </c>
      <c r="B11" s="770"/>
      <c r="C11" s="771">
        <v>2892</v>
      </c>
      <c r="D11" s="771">
        <v>2474</v>
      </c>
      <c r="E11" s="771">
        <v>418</v>
      </c>
      <c r="F11" s="771">
        <v>2940</v>
      </c>
      <c r="G11" s="771">
        <v>2495</v>
      </c>
      <c r="H11" s="771">
        <v>445</v>
      </c>
      <c r="I11" s="771">
        <v>3262</v>
      </c>
      <c r="J11" s="771">
        <v>2799</v>
      </c>
      <c r="K11" s="771">
        <v>463</v>
      </c>
      <c r="L11" s="771">
        <v>3094</v>
      </c>
      <c r="M11" s="771">
        <v>2587</v>
      </c>
      <c r="N11" s="771">
        <v>507</v>
      </c>
      <c r="O11" s="771">
        <v>3300</v>
      </c>
      <c r="P11" s="771">
        <v>2782</v>
      </c>
      <c r="Q11" s="771">
        <v>518</v>
      </c>
    </row>
    <row r="12" spans="1:20" ht="20.100000000000001" customHeight="1">
      <c r="A12" s="769" t="s">
        <v>895</v>
      </c>
      <c r="B12" s="770"/>
      <c r="C12" s="771">
        <v>18</v>
      </c>
      <c r="D12" s="771">
        <v>16</v>
      </c>
      <c r="E12" s="771">
        <v>2</v>
      </c>
      <c r="F12" s="771">
        <v>38</v>
      </c>
      <c r="G12" s="771">
        <v>35</v>
      </c>
      <c r="H12" s="771">
        <v>3</v>
      </c>
      <c r="I12" s="771">
        <v>71</v>
      </c>
      <c r="J12" s="771">
        <v>61</v>
      </c>
      <c r="K12" s="771">
        <v>10</v>
      </c>
      <c r="L12" s="771">
        <v>237</v>
      </c>
      <c r="M12" s="771">
        <v>183</v>
      </c>
      <c r="N12" s="771">
        <v>54</v>
      </c>
      <c r="O12" s="771">
        <v>1421</v>
      </c>
      <c r="P12" s="771">
        <v>1122</v>
      </c>
      <c r="Q12" s="771">
        <v>299</v>
      </c>
    </row>
    <row r="13" spans="1:20" s="764" customFormat="1" ht="20.100000000000001" customHeight="1">
      <c r="A13" s="769" t="s">
        <v>580</v>
      </c>
      <c r="B13" s="770"/>
      <c r="C13" s="771"/>
      <c r="D13" s="771"/>
      <c r="E13" s="771"/>
      <c r="F13" s="771"/>
      <c r="G13" s="771"/>
      <c r="H13" s="771"/>
      <c r="I13" s="771"/>
      <c r="J13" s="771"/>
      <c r="K13" s="771"/>
      <c r="L13" s="771"/>
      <c r="M13" s="771"/>
      <c r="N13" s="771"/>
      <c r="O13" s="771"/>
      <c r="P13" s="771"/>
      <c r="Q13" s="771"/>
    </row>
    <row r="14" spans="1:20" ht="20.100000000000001" customHeight="1">
      <c r="A14" s="775"/>
      <c r="B14" s="769" t="s">
        <v>2</v>
      </c>
      <c r="C14" s="771">
        <f>SUM(C15:C22)</f>
        <v>1162</v>
      </c>
      <c r="D14" s="771">
        <f t="shared" ref="D14:Q14" si="0">SUM(D15:D22)</f>
        <v>1120</v>
      </c>
      <c r="E14" s="771">
        <f t="shared" si="0"/>
        <v>42</v>
      </c>
      <c r="F14" s="771">
        <f t="shared" si="0"/>
        <v>1076</v>
      </c>
      <c r="G14" s="771">
        <f t="shared" si="0"/>
        <v>1036</v>
      </c>
      <c r="H14" s="771">
        <f t="shared" si="0"/>
        <v>40</v>
      </c>
      <c r="I14" s="771">
        <f t="shared" si="0"/>
        <v>1145</v>
      </c>
      <c r="J14" s="771">
        <f t="shared" si="0"/>
        <v>1091</v>
      </c>
      <c r="K14" s="771">
        <f t="shared" si="0"/>
        <v>54</v>
      </c>
      <c r="L14" s="771">
        <f t="shared" si="0"/>
        <v>992</v>
      </c>
      <c r="M14" s="771">
        <f t="shared" si="0"/>
        <v>948</v>
      </c>
      <c r="N14" s="771">
        <f t="shared" si="0"/>
        <v>44</v>
      </c>
      <c r="O14" s="771">
        <f t="shared" si="0"/>
        <v>996</v>
      </c>
      <c r="P14" s="771">
        <f t="shared" si="0"/>
        <v>936</v>
      </c>
      <c r="Q14" s="771">
        <f t="shared" si="0"/>
        <v>60</v>
      </c>
    </row>
    <row r="15" spans="1:20" ht="20.100000000000001" customHeight="1">
      <c r="A15" s="775"/>
      <c r="B15" s="769" t="s">
        <v>355</v>
      </c>
      <c r="C15" s="771">
        <v>332</v>
      </c>
      <c r="D15" s="771">
        <v>332</v>
      </c>
      <c r="E15" s="771" t="s">
        <v>227</v>
      </c>
      <c r="F15" s="771">
        <v>303</v>
      </c>
      <c r="G15" s="771">
        <v>301</v>
      </c>
      <c r="H15" s="771">
        <v>2</v>
      </c>
      <c r="I15" s="771">
        <v>341</v>
      </c>
      <c r="J15" s="771">
        <v>338</v>
      </c>
      <c r="K15" s="771">
        <v>3</v>
      </c>
      <c r="L15" s="771">
        <v>292</v>
      </c>
      <c r="M15" s="771">
        <v>291</v>
      </c>
      <c r="N15" s="771">
        <v>1</v>
      </c>
      <c r="O15" s="771">
        <v>312</v>
      </c>
      <c r="P15" s="771">
        <v>308</v>
      </c>
      <c r="Q15" s="771">
        <v>4</v>
      </c>
    </row>
    <row r="16" spans="1:20" s="764" customFormat="1" ht="20.100000000000001" customHeight="1">
      <c r="A16" s="773"/>
      <c r="B16" s="769" t="s">
        <v>581</v>
      </c>
      <c r="C16" s="771">
        <v>212</v>
      </c>
      <c r="D16" s="771">
        <v>204</v>
      </c>
      <c r="E16" s="771">
        <v>8</v>
      </c>
      <c r="F16" s="771">
        <v>190</v>
      </c>
      <c r="G16" s="771">
        <v>185</v>
      </c>
      <c r="H16" s="771">
        <v>5</v>
      </c>
      <c r="I16" s="771">
        <v>203</v>
      </c>
      <c r="J16" s="771">
        <v>194</v>
      </c>
      <c r="K16" s="771">
        <v>9</v>
      </c>
      <c r="L16" s="771">
        <v>196</v>
      </c>
      <c r="M16" s="771">
        <v>187</v>
      </c>
      <c r="N16" s="771">
        <v>9</v>
      </c>
      <c r="O16" s="771">
        <v>154</v>
      </c>
      <c r="P16" s="771">
        <v>145</v>
      </c>
      <c r="Q16" s="771">
        <v>9</v>
      </c>
    </row>
    <row r="17" spans="1:18" s="764" customFormat="1" ht="20.100000000000001" customHeight="1">
      <c r="A17" s="773"/>
      <c r="B17" s="769" t="s">
        <v>46</v>
      </c>
      <c r="C17" s="771">
        <v>185</v>
      </c>
      <c r="D17" s="771">
        <v>177</v>
      </c>
      <c r="E17" s="771">
        <v>8</v>
      </c>
      <c r="F17" s="771">
        <v>182</v>
      </c>
      <c r="G17" s="771">
        <v>167</v>
      </c>
      <c r="H17" s="771">
        <v>15</v>
      </c>
      <c r="I17" s="771">
        <v>221</v>
      </c>
      <c r="J17" s="771">
        <v>206</v>
      </c>
      <c r="K17" s="771">
        <v>15</v>
      </c>
      <c r="L17" s="771">
        <v>193</v>
      </c>
      <c r="M17" s="771">
        <v>177</v>
      </c>
      <c r="N17" s="771">
        <v>16</v>
      </c>
      <c r="O17" s="771">
        <v>177</v>
      </c>
      <c r="P17" s="771">
        <v>158</v>
      </c>
      <c r="Q17" s="771">
        <v>19</v>
      </c>
    </row>
    <row r="18" spans="1:18" s="777" customFormat="1" ht="20.100000000000001" customHeight="1">
      <c r="A18" s="393"/>
      <c r="B18" s="769" t="s">
        <v>359</v>
      </c>
      <c r="C18" s="771">
        <v>156</v>
      </c>
      <c r="D18" s="771">
        <v>145</v>
      </c>
      <c r="E18" s="771">
        <v>11</v>
      </c>
      <c r="F18" s="771">
        <v>132</v>
      </c>
      <c r="G18" s="771">
        <v>127</v>
      </c>
      <c r="H18" s="771">
        <v>5</v>
      </c>
      <c r="I18" s="771">
        <v>151</v>
      </c>
      <c r="J18" s="771">
        <v>141</v>
      </c>
      <c r="K18" s="771">
        <v>10</v>
      </c>
      <c r="L18" s="771">
        <v>130</v>
      </c>
      <c r="M18" s="771">
        <v>124</v>
      </c>
      <c r="N18" s="771">
        <v>6</v>
      </c>
      <c r="O18" s="771">
        <v>158</v>
      </c>
      <c r="P18" s="771">
        <v>144</v>
      </c>
      <c r="Q18" s="771">
        <v>14</v>
      </c>
    </row>
    <row r="19" spans="1:18" ht="20.100000000000001" customHeight="1">
      <c r="A19" s="775"/>
      <c r="B19" s="769" t="s">
        <v>356</v>
      </c>
      <c r="C19" s="771">
        <v>170</v>
      </c>
      <c r="D19" s="771">
        <v>160</v>
      </c>
      <c r="E19" s="771">
        <v>10</v>
      </c>
      <c r="F19" s="771">
        <v>181</v>
      </c>
      <c r="G19" s="771">
        <v>170</v>
      </c>
      <c r="H19" s="771">
        <v>11</v>
      </c>
      <c r="I19" s="771">
        <v>155</v>
      </c>
      <c r="J19" s="771">
        <v>139</v>
      </c>
      <c r="K19" s="771">
        <v>16</v>
      </c>
      <c r="L19" s="771">
        <v>110</v>
      </c>
      <c r="M19" s="771">
        <v>101</v>
      </c>
      <c r="N19" s="771">
        <v>9</v>
      </c>
      <c r="O19" s="771">
        <v>115</v>
      </c>
      <c r="P19" s="771">
        <v>106</v>
      </c>
      <c r="Q19" s="771">
        <v>9</v>
      </c>
    </row>
    <row r="20" spans="1:18" ht="20.100000000000001" customHeight="1">
      <c r="A20" s="775"/>
      <c r="B20" s="769" t="s">
        <v>582</v>
      </c>
      <c r="C20" s="771">
        <v>102</v>
      </c>
      <c r="D20" s="771">
        <v>97</v>
      </c>
      <c r="E20" s="771">
        <v>5</v>
      </c>
      <c r="F20" s="771">
        <v>85</v>
      </c>
      <c r="G20" s="771">
        <v>83</v>
      </c>
      <c r="H20" s="771">
        <v>2</v>
      </c>
      <c r="I20" s="771">
        <v>68</v>
      </c>
      <c r="J20" s="771">
        <v>67</v>
      </c>
      <c r="K20" s="771">
        <v>1</v>
      </c>
      <c r="L20" s="771">
        <v>69</v>
      </c>
      <c r="M20" s="771">
        <v>66</v>
      </c>
      <c r="N20" s="771">
        <v>3</v>
      </c>
      <c r="O20" s="771">
        <v>67</v>
      </c>
      <c r="P20" s="771">
        <v>62</v>
      </c>
      <c r="Q20" s="771">
        <v>5</v>
      </c>
    </row>
    <row r="21" spans="1:18" ht="20.100000000000001" customHeight="1">
      <c r="A21" s="775"/>
      <c r="B21" s="769" t="s">
        <v>360</v>
      </c>
      <c r="C21" s="771">
        <v>5</v>
      </c>
      <c r="D21" s="771">
        <v>5</v>
      </c>
      <c r="E21" s="771" t="s">
        <v>227</v>
      </c>
      <c r="F21" s="771">
        <v>3</v>
      </c>
      <c r="G21" s="771">
        <v>3</v>
      </c>
      <c r="H21" s="771" t="s">
        <v>227</v>
      </c>
      <c r="I21" s="771">
        <v>6</v>
      </c>
      <c r="J21" s="771">
        <v>6</v>
      </c>
      <c r="K21" s="771" t="s">
        <v>227</v>
      </c>
      <c r="L21" s="771">
        <v>2</v>
      </c>
      <c r="M21" s="771">
        <v>2</v>
      </c>
      <c r="N21" s="771" t="s">
        <v>227</v>
      </c>
      <c r="O21" s="771">
        <v>12</v>
      </c>
      <c r="P21" s="771">
        <v>12</v>
      </c>
      <c r="Q21" s="771">
        <v>0</v>
      </c>
    </row>
    <row r="22" spans="1:18" ht="20.100000000000001" customHeight="1">
      <c r="A22" s="775"/>
      <c r="B22" s="769" t="s">
        <v>590</v>
      </c>
      <c r="C22" s="771">
        <v>0</v>
      </c>
      <c r="D22" s="771">
        <v>0</v>
      </c>
      <c r="E22" s="771">
        <v>0</v>
      </c>
      <c r="F22" s="771">
        <v>0</v>
      </c>
      <c r="G22" s="771">
        <v>0</v>
      </c>
      <c r="H22" s="771">
        <v>0</v>
      </c>
      <c r="I22" s="771">
        <v>0</v>
      </c>
      <c r="J22" s="771">
        <v>0</v>
      </c>
      <c r="K22" s="771">
        <v>0</v>
      </c>
      <c r="L22" s="771">
        <v>0</v>
      </c>
      <c r="M22" s="771">
        <v>0</v>
      </c>
      <c r="N22" s="771">
        <v>0</v>
      </c>
      <c r="O22" s="771">
        <v>1</v>
      </c>
      <c r="P22" s="771">
        <v>1</v>
      </c>
      <c r="Q22" s="771">
        <v>0</v>
      </c>
    </row>
    <row r="23" spans="1:18" ht="20.100000000000001" customHeight="1">
      <c r="A23" s="769" t="s">
        <v>583</v>
      </c>
      <c r="B23" s="770"/>
      <c r="C23" s="771">
        <v>965</v>
      </c>
      <c r="D23" s="771">
        <v>870</v>
      </c>
      <c r="E23" s="771">
        <v>95</v>
      </c>
      <c r="F23" s="771">
        <v>1005</v>
      </c>
      <c r="G23" s="771">
        <v>917</v>
      </c>
      <c r="H23" s="771">
        <v>88</v>
      </c>
      <c r="I23" s="771">
        <v>1088</v>
      </c>
      <c r="J23" s="771">
        <v>1015</v>
      </c>
      <c r="K23" s="771">
        <v>73</v>
      </c>
      <c r="L23" s="771">
        <v>977</v>
      </c>
      <c r="M23" s="771">
        <v>895</v>
      </c>
      <c r="N23" s="771">
        <v>82</v>
      </c>
      <c r="O23" s="771">
        <v>1186</v>
      </c>
      <c r="P23" s="771">
        <v>1078</v>
      </c>
      <c r="Q23" s="771">
        <v>108</v>
      </c>
    </row>
    <row r="24" spans="1:18" ht="20.100000000000001" customHeight="1">
      <c r="A24" s="769" t="s">
        <v>584</v>
      </c>
      <c r="B24" s="770"/>
      <c r="C24" s="771">
        <v>888</v>
      </c>
      <c r="D24" s="771">
        <v>881</v>
      </c>
      <c r="E24" s="771">
        <v>7</v>
      </c>
      <c r="F24" s="771">
        <v>962</v>
      </c>
      <c r="G24" s="771">
        <v>952</v>
      </c>
      <c r="H24" s="771">
        <v>10</v>
      </c>
      <c r="I24" s="771">
        <v>930</v>
      </c>
      <c r="J24" s="771">
        <v>916</v>
      </c>
      <c r="K24" s="771">
        <v>14</v>
      </c>
      <c r="L24" s="771">
        <v>875</v>
      </c>
      <c r="M24" s="771">
        <v>865</v>
      </c>
      <c r="N24" s="771">
        <v>10</v>
      </c>
      <c r="O24" s="771">
        <v>841</v>
      </c>
      <c r="P24" s="771">
        <v>826</v>
      </c>
      <c r="Q24" s="771">
        <v>15</v>
      </c>
    </row>
    <row r="25" spans="1:18" s="780" customFormat="1" ht="20.100000000000001" customHeight="1">
      <c r="A25" s="769" t="s">
        <v>53</v>
      </c>
      <c r="B25" s="778"/>
      <c r="C25" s="779">
        <v>525</v>
      </c>
      <c r="D25" s="779">
        <v>447</v>
      </c>
      <c r="E25" s="779">
        <v>78</v>
      </c>
      <c r="F25" s="779">
        <v>534</v>
      </c>
      <c r="G25" s="779">
        <v>444</v>
      </c>
      <c r="H25" s="779">
        <v>90</v>
      </c>
      <c r="I25" s="779">
        <v>521</v>
      </c>
      <c r="J25" s="779">
        <v>426</v>
      </c>
      <c r="K25" s="779">
        <v>95</v>
      </c>
      <c r="L25" s="779">
        <v>438</v>
      </c>
      <c r="M25" s="779">
        <v>367</v>
      </c>
      <c r="N25" s="779">
        <v>71</v>
      </c>
      <c r="O25" s="779">
        <v>488</v>
      </c>
      <c r="P25" s="779">
        <v>398</v>
      </c>
      <c r="Q25" s="779">
        <v>90</v>
      </c>
    </row>
    <row r="26" spans="1:18" ht="20.100000000000001" customHeight="1">
      <c r="A26" s="769" t="s">
        <v>52</v>
      </c>
      <c r="B26" s="781"/>
      <c r="C26" s="771">
        <v>417</v>
      </c>
      <c r="D26" s="771">
        <v>405</v>
      </c>
      <c r="E26" s="771">
        <v>12</v>
      </c>
      <c r="F26" s="771">
        <v>435</v>
      </c>
      <c r="G26" s="771">
        <v>412</v>
      </c>
      <c r="H26" s="771">
        <v>23</v>
      </c>
      <c r="I26" s="771">
        <v>371</v>
      </c>
      <c r="J26" s="771">
        <v>350</v>
      </c>
      <c r="K26" s="771">
        <v>21</v>
      </c>
      <c r="L26" s="771">
        <v>378</v>
      </c>
      <c r="M26" s="771">
        <v>367</v>
      </c>
      <c r="N26" s="771">
        <v>11</v>
      </c>
      <c r="O26" s="771">
        <f>P26+Q26</f>
        <v>451</v>
      </c>
      <c r="P26" s="771">
        <v>431</v>
      </c>
      <c r="Q26" s="771">
        <v>20</v>
      </c>
    </row>
    <row r="27" spans="1:18" ht="20.100000000000001" customHeight="1">
      <c r="A27" s="769" t="s">
        <v>585</v>
      </c>
      <c r="B27" s="770"/>
      <c r="C27" s="771">
        <v>381</v>
      </c>
      <c r="D27" s="771">
        <v>379</v>
      </c>
      <c r="E27" s="771">
        <v>2</v>
      </c>
      <c r="F27" s="771">
        <v>361</v>
      </c>
      <c r="G27" s="771">
        <v>360</v>
      </c>
      <c r="H27" s="771">
        <v>1</v>
      </c>
      <c r="I27" s="771">
        <v>362</v>
      </c>
      <c r="J27" s="771">
        <v>360</v>
      </c>
      <c r="K27" s="771">
        <v>2</v>
      </c>
      <c r="L27" s="771">
        <v>311</v>
      </c>
      <c r="M27" s="771">
        <v>309</v>
      </c>
      <c r="N27" s="771">
        <v>2</v>
      </c>
      <c r="O27" s="771">
        <v>331</v>
      </c>
      <c r="P27" s="771">
        <v>330</v>
      </c>
      <c r="Q27" s="771">
        <v>1</v>
      </c>
    </row>
    <row r="28" spans="1:18" ht="20.100000000000001" customHeight="1">
      <c r="A28" s="769" t="s">
        <v>896</v>
      </c>
      <c r="B28" s="770"/>
      <c r="C28" s="771">
        <v>353</v>
      </c>
      <c r="D28" s="771">
        <v>337</v>
      </c>
      <c r="E28" s="771">
        <v>16</v>
      </c>
      <c r="F28" s="771">
        <v>290</v>
      </c>
      <c r="G28" s="771">
        <v>274</v>
      </c>
      <c r="H28" s="771">
        <v>16</v>
      </c>
      <c r="I28" s="771">
        <v>271</v>
      </c>
      <c r="J28" s="771">
        <v>252</v>
      </c>
      <c r="K28" s="771">
        <v>19</v>
      </c>
      <c r="L28" s="771">
        <v>256</v>
      </c>
      <c r="M28" s="771">
        <v>236</v>
      </c>
      <c r="N28" s="771">
        <v>20</v>
      </c>
      <c r="O28" s="771">
        <v>314</v>
      </c>
      <c r="P28" s="771">
        <v>294</v>
      </c>
      <c r="Q28" s="771">
        <v>20</v>
      </c>
    </row>
    <row r="29" spans="1:18" ht="20.100000000000001" customHeight="1">
      <c r="A29" s="769" t="s">
        <v>51</v>
      </c>
      <c r="B29" s="770"/>
      <c r="C29" s="771">
        <v>449</v>
      </c>
      <c r="D29" s="771">
        <v>346</v>
      </c>
      <c r="E29" s="771">
        <v>103</v>
      </c>
      <c r="F29" s="771">
        <v>370</v>
      </c>
      <c r="G29" s="771">
        <v>274</v>
      </c>
      <c r="H29" s="771">
        <v>96</v>
      </c>
      <c r="I29" s="771">
        <v>350</v>
      </c>
      <c r="J29" s="771">
        <v>283</v>
      </c>
      <c r="K29" s="771">
        <v>67</v>
      </c>
      <c r="L29" s="771">
        <v>275</v>
      </c>
      <c r="M29" s="771">
        <v>211</v>
      </c>
      <c r="N29" s="771">
        <v>64</v>
      </c>
      <c r="O29" s="771">
        <f t="shared" ref="O29:O41" si="1">P29+Q29</f>
        <v>311</v>
      </c>
      <c r="P29" s="771">
        <v>238</v>
      </c>
      <c r="Q29" s="771">
        <v>73</v>
      </c>
    </row>
    <row r="30" spans="1:18" ht="20.100000000000001" customHeight="1">
      <c r="A30" s="769" t="s">
        <v>162</v>
      </c>
      <c r="B30" s="781"/>
      <c r="C30" s="771">
        <v>254</v>
      </c>
      <c r="D30" s="771">
        <v>223</v>
      </c>
      <c r="E30" s="771">
        <v>31</v>
      </c>
      <c r="F30" s="771">
        <v>249</v>
      </c>
      <c r="G30" s="771">
        <v>226</v>
      </c>
      <c r="H30" s="771">
        <v>23</v>
      </c>
      <c r="I30" s="771">
        <v>192</v>
      </c>
      <c r="J30" s="771">
        <v>175</v>
      </c>
      <c r="K30" s="771">
        <v>17</v>
      </c>
      <c r="L30" s="771">
        <v>184</v>
      </c>
      <c r="M30" s="771">
        <v>171</v>
      </c>
      <c r="N30" s="771">
        <v>13</v>
      </c>
      <c r="O30" s="771">
        <f t="shared" si="1"/>
        <v>245</v>
      </c>
      <c r="P30" s="771">
        <v>219</v>
      </c>
      <c r="Q30" s="771">
        <v>26</v>
      </c>
    </row>
    <row r="31" spans="1:18" ht="20.100000000000001" customHeight="1">
      <c r="A31" s="769" t="s">
        <v>56</v>
      </c>
      <c r="B31" s="781"/>
      <c r="C31" s="771">
        <v>173</v>
      </c>
      <c r="D31" s="771">
        <v>158</v>
      </c>
      <c r="E31" s="771">
        <v>15</v>
      </c>
      <c r="F31" s="771">
        <v>176</v>
      </c>
      <c r="G31" s="771">
        <v>170</v>
      </c>
      <c r="H31" s="771">
        <v>6</v>
      </c>
      <c r="I31" s="771">
        <v>228</v>
      </c>
      <c r="J31" s="771">
        <v>217</v>
      </c>
      <c r="K31" s="771">
        <v>11</v>
      </c>
      <c r="L31" s="771">
        <v>162</v>
      </c>
      <c r="M31" s="771">
        <v>151</v>
      </c>
      <c r="N31" s="771">
        <v>11</v>
      </c>
      <c r="O31" s="771">
        <f t="shared" si="1"/>
        <v>235</v>
      </c>
      <c r="P31" s="771">
        <v>224</v>
      </c>
      <c r="Q31" s="771">
        <v>11</v>
      </c>
      <c r="R31" s="782"/>
    </row>
    <row r="32" spans="1:18" ht="20.100000000000001" customHeight="1">
      <c r="A32" s="769" t="s">
        <v>81</v>
      </c>
      <c r="B32" s="781"/>
      <c r="C32" s="771">
        <v>238</v>
      </c>
      <c r="D32" s="771">
        <v>224</v>
      </c>
      <c r="E32" s="771">
        <v>14</v>
      </c>
      <c r="F32" s="771">
        <v>194</v>
      </c>
      <c r="G32" s="771">
        <v>175</v>
      </c>
      <c r="H32" s="771">
        <v>19</v>
      </c>
      <c r="I32" s="771">
        <v>208</v>
      </c>
      <c r="J32" s="771">
        <v>195</v>
      </c>
      <c r="K32" s="771">
        <v>13</v>
      </c>
      <c r="L32" s="771">
        <v>172</v>
      </c>
      <c r="M32" s="771">
        <v>155</v>
      </c>
      <c r="N32" s="771">
        <v>17</v>
      </c>
      <c r="O32" s="771">
        <f t="shared" si="1"/>
        <v>200</v>
      </c>
      <c r="P32" s="771">
        <v>183</v>
      </c>
      <c r="Q32" s="771">
        <v>17</v>
      </c>
      <c r="R32" s="782"/>
    </row>
    <row r="33" spans="1:18" ht="20.100000000000001" customHeight="1">
      <c r="A33" s="769" t="s">
        <v>142</v>
      </c>
      <c r="B33" s="781"/>
      <c r="C33" s="771">
        <v>222</v>
      </c>
      <c r="D33" s="771">
        <v>217</v>
      </c>
      <c r="E33" s="771">
        <v>5</v>
      </c>
      <c r="F33" s="771">
        <v>258</v>
      </c>
      <c r="G33" s="771">
        <v>253</v>
      </c>
      <c r="H33" s="771">
        <v>5</v>
      </c>
      <c r="I33" s="771">
        <v>215</v>
      </c>
      <c r="J33" s="771">
        <v>208</v>
      </c>
      <c r="K33" s="771">
        <v>7</v>
      </c>
      <c r="L33" s="771">
        <v>230</v>
      </c>
      <c r="M33" s="771">
        <v>223</v>
      </c>
      <c r="N33" s="771">
        <v>7</v>
      </c>
      <c r="O33" s="771">
        <f t="shared" si="1"/>
        <v>176</v>
      </c>
      <c r="P33" s="771">
        <v>172</v>
      </c>
      <c r="Q33" s="771">
        <v>4</v>
      </c>
      <c r="R33" s="782"/>
    </row>
    <row r="34" spans="1:18" ht="20.100000000000001" customHeight="1">
      <c r="A34" s="769" t="s">
        <v>586</v>
      </c>
      <c r="B34" s="770"/>
      <c r="C34" s="771">
        <v>148</v>
      </c>
      <c r="D34" s="771">
        <v>134</v>
      </c>
      <c r="E34" s="771">
        <v>14</v>
      </c>
      <c r="F34" s="771">
        <v>146</v>
      </c>
      <c r="G34" s="771">
        <v>130</v>
      </c>
      <c r="H34" s="771">
        <v>16</v>
      </c>
      <c r="I34" s="771">
        <v>134</v>
      </c>
      <c r="J34" s="771">
        <v>121</v>
      </c>
      <c r="K34" s="771">
        <v>13</v>
      </c>
      <c r="L34" s="771">
        <v>121</v>
      </c>
      <c r="M34" s="771">
        <v>110</v>
      </c>
      <c r="N34" s="771">
        <v>11</v>
      </c>
      <c r="O34" s="771">
        <f t="shared" si="1"/>
        <v>148</v>
      </c>
      <c r="P34" s="771">
        <v>134</v>
      </c>
      <c r="Q34" s="771">
        <v>14</v>
      </c>
      <c r="R34" s="782"/>
    </row>
    <row r="35" spans="1:18" ht="20.100000000000001" customHeight="1">
      <c r="A35" s="769" t="s">
        <v>146</v>
      </c>
      <c r="B35" s="781"/>
      <c r="C35" s="771">
        <v>84</v>
      </c>
      <c r="D35" s="771">
        <v>70</v>
      </c>
      <c r="E35" s="771">
        <v>14</v>
      </c>
      <c r="F35" s="771">
        <v>122</v>
      </c>
      <c r="G35" s="771">
        <v>97</v>
      </c>
      <c r="H35" s="771">
        <v>25</v>
      </c>
      <c r="I35" s="771">
        <v>116</v>
      </c>
      <c r="J35" s="771">
        <v>104</v>
      </c>
      <c r="K35" s="771">
        <v>12</v>
      </c>
      <c r="L35" s="771">
        <v>137</v>
      </c>
      <c r="M35" s="771">
        <v>112</v>
      </c>
      <c r="N35" s="771">
        <v>25</v>
      </c>
      <c r="O35" s="771">
        <f t="shared" si="1"/>
        <v>123</v>
      </c>
      <c r="P35" s="771">
        <v>113</v>
      </c>
      <c r="Q35" s="771">
        <v>10</v>
      </c>
      <c r="R35" s="782"/>
    </row>
    <row r="36" spans="1:18" ht="20.100000000000001" customHeight="1">
      <c r="A36" s="769" t="s">
        <v>129</v>
      </c>
      <c r="B36" s="781"/>
      <c r="C36" s="771">
        <v>165</v>
      </c>
      <c r="D36" s="771">
        <v>125</v>
      </c>
      <c r="E36" s="771">
        <v>40</v>
      </c>
      <c r="F36" s="771">
        <v>134</v>
      </c>
      <c r="G36" s="771">
        <v>100</v>
      </c>
      <c r="H36" s="771">
        <v>34</v>
      </c>
      <c r="I36" s="771">
        <v>131</v>
      </c>
      <c r="J36" s="771">
        <v>99</v>
      </c>
      <c r="K36" s="771">
        <v>32</v>
      </c>
      <c r="L36" s="771">
        <v>121</v>
      </c>
      <c r="M36" s="771">
        <v>86</v>
      </c>
      <c r="N36" s="771">
        <v>35</v>
      </c>
      <c r="O36" s="771">
        <f t="shared" si="1"/>
        <v>113</v>
      </c>
      <c r="P36" s="771">
        <v>86</v>
      </c>
      <c r="Q36" s="771">
        <v>27</v>
      </c>
      <c r="R36" s="782"/>
    </row>
    <row r="37" spans="1:18" ht="20.100000000000001" customHeight="1">
      <c r="A37" s="769" t="s">
        <v>144</v>
      </c>
      <c r="B37" s="781"/>
      <c r="C37" s="771">
        <v>156</v>
      </c>
      <c r="D37" s="771">
        <v>145</v>
      </c>
      <c r="E37" s="771">
        <v>11</v>
      </c>
      <c r="F37" s="771">
        <v>129</v>
      </c>
      <c r="G37" s="771">
        <v>118</v>
      </c>
      <c r="H37" s="771">
        <v>11</v>
      </c>
      <c r="I37" s="771">
        <v>122</v>
      </c>
      <c r="J37" s="771">
        <v>115</v>
      </c>
      <c r="K37" s="771">
        <v>7</v>
      </c>
      <c r="L37" s="771">
        <v>122</v>
      </c>
      <c r="M37" s="771">
        <v>111</v>
      </c>
      <c r="N37" s="771">
        <v>11</v>
      </c>
      <c r="O37" s="771">
        <f t="shared" si="1"/>
        <v>100</v>
      </c>
      <c r="P37" s="771">
        <v>89</v>
      </c>
      <c r="Q37" s="771">
        <v>11</v>
      </c>
      <c r="R37" s="782"/>
    </row>
    <row r="38" spans="1:18" ht="20.100000000000001" customHeight="1">
      <c r="A38" s="769" t="s">
        <v>83</v>
      </c>
      <c r="B38" s="781"/>
      <c r="C38" s="771">
        <v>139</v>
      </c>
      <c r="D38" s="771">
        <v>121</v>
      </c>
      <c r="E38" s="771">
        <v>18</v>
      </c>
      <c r="F38" s="771">
        <v>93</v>
      </c>
      <c r="G38" s="771">
        <v>86</v>
      </c>
      <c r="H38" s="771">
        <v>7</v>
      </c>
      <c r="I38" s="771">
        <v>96</v>
      </c>
      <c r="J38" s="771">
        <v>82</v>
      </c>
      <c r="K38" s="771">
        <v>14</v>
      </c>
      <c r="L38" s="771">
        <v>59</v>
      </c>
      <c r="M38" s="771">
        <v>55</v>
      </c>
      <c r="N38" s="771">
        <v>4</v>
      </c>
      <c r="O38" s="771">
        <f t="shared" si="1"/>
        <v>58</v>
      </c>
      <c r="P38" s="771">
        <v>55</v>
      </c>
      <c r="Q38" s="771">
        <v>3</v>
      </c>
      <c r="R38" s="782"/>
    </row>
    <row r="39" spans="1:18" ht="20.100000000000001" customHeight="1">
      <c r="A39" s="769" t="s">
        <v>57</v>
      </c>
      <c r="B39" s="781"/>
      <c r="C39" s="771">
        <v>105</v>
      </c>
      <c r="D39" s="771">
        <v>94</v>
      </c>
      <c r="E39" s="771">
        <v>11</v>
      </c>
      <c r="F39" s="771">
        <v>81</v>
      </c>
      <c r="G39" s="771">
        <v>66</v>
      </c>
      <c r="H39" s="771">
        <v>15</v>
      </c>
      <c r="I39" s="771">
        <v>94</v>
      </c>
      <c r="J39" s="771">
        <v>84</v>
      </c>
      <c r="K39" s="771">
        <v>10</v>
      </c>
      <c r="L39" s="771">
        <v>77</v>
      </c>
      <c r="M39" s="771">
        <v>70</v>
      </c>
      <c r="N39" s="771">
        <v>7</v>
      </c>
      <c r="O39" s="771">
        <f t="shared" si="1"/>
        <v>51</v>
      </c>
      <c r="P39" s="771">
        <v>46</v>
      </c>
      <c r="Q39" s="771">
        <v>5</v>
      </c>
      <c r="R39" s="782"/>
    </row>
    <row r="40" spans="1:18" ht="20.100000000000001" customHeight="1">
      <c r="A40" s="769" t="s">
        <v>587</v>
      </c>
      <c r="B40" s="770"/>
      <c r="C40" s="771">
        <v>7</v>
      </c>
      <c r="D40" s="771">
        <v>6</v>
      </c>
      <c r="E40" s="771">
        <v>1</v>
      </c>
      <c r="F40" s="771">
        <v>6</v>
      </c>
      <c r="G40" s="771">
        <v>6</v>
      </c>
      <c r="H40" s="771" t="s">
        <v>227</v>
      </c>
      <c r="I40" s="771">
        <v>8</v>
      </c>
      <c r="J40" s="771">
        <v>6</v>
      </c>
      <c r="K40" s="771">
        <v>2</v>
      </c>
      <c r="L40" s="771">
        <v>4</v>
      </c>
      <c r="M40" s="771">
        <v>3</v>
      </c>
      <c r="N40" s="771">
        <v>1</v>
      </c>
      <c r="O40" s="771">
        <f t="shared" si="1"/>
        <v>7</v>
      </c>
      <c r="P40" s="771">
        <v>6</v>
      </c>
      <c r="Q40" s="771">
        <v>1</v>
      </c>
      <c r="R40" s="782"/>
    </row>
    <row r="41" spans="1:18" ht="20.100000000000001" customHeight="1">
      <c r="A41" s="769" t="s">
        <v>588</v>
      </c>
      <c r="B41" s="770"/>
      <c r="C41" s="771">
        <v>5</v>
      </c>
      <c r="D41" s="771">
        <v>4</v>
      </c>
      <c r="E41" s="771">
        <v>1</v>
      </c>
      <c r="F41" s="771">
        <v>6</v>
      </c>
      <c r="G41" s="771">
        <v>6</v>
      </c>
      <c r="H41" s="771" t="s">
        <v>227</v>
      </c>
      <c r="I41" s="771">
        <v>7</v>
      </c>
      <c r="J41" s="771">
        <v>6</v>
      </c>
      <c r="K41" s="771">
        <v>1</v>
      </c>
      <c r="L41" s="771">
        <v>1</v>
      </c>
      <c r="M41" s="771">
        <v>1</v>
      </c>
      <c r="N41" s="771" t="s">
        <v>227</v>
      </c>
      <c r="O41" s="771">
        <f t="shared" si="1"/>
        <v>3</v>
      </c>
      <c r="P41" s="771">
        <v>3</v>
      </c>
      <c r="Q41" s="771">
        <v>0</v>
      </c>
      <c r="R41" s="782"/>
    </row>
    <row r="42" spans="1:18" s="777" customFormat="1" ht="20.100000000000001" customHeight="1">
      <c r="A42" s="783" t="s">
        <v>462</v>
      </c>
      <c r="B42" s="784"/>
      <c r="C42" s="785">
        <f t="shared" ref="C42:Q42" si="2">(C5-SUM(C6,C8,C10,C11,C12,C14,C23:C41))</f>
        <v>1045</v>
      </c>
      <c r="D42" s="785">
        <f t="shared" si="2"/>
        <v>903</v>
      </c>
      <c r="E42" s="785">
        <f t="shared" si="2"/>
        <v>142</v>
      </c>
      <c r="F42" s="785">
        <f t="shared" si="2"/>
        <v>961</v>
      </c>
      <c r="G42" s="785">
        <f t="shared" si="2"/>
        <v>825</v>
      </c>
      <c r="H42" s="785">
        <f t="shared" si="2"/>
        <v>136</v>
      </c>
      <c r="I42" s="785">
        <f t="shared" si="2"/>
        <v>1007</v>
      </c>
      <c r="J42" s="785">
        <f t="shared" si="2"/>
        <v>877</v>
      </c>
      <c r="K42" s="785">
        <f t="shared" si="2"/>
        <v>130</v>
      </c>
      <c r="L42" s="785">
        <f t="shared" si="2"/>
        <v>1062</v>
      </c>
      <c r="M42" s="785">
        <f t="shared" si="2"/>
        <v>901</v>
      </c>
      <c r="N42" s="785">
        <f t="shared" si="2"/>
        <v>161</v>
      </c>
      <c r="O42" s="785">
        <f t="shared" si="2"/>
        <v>1104</v>
      </c>
      <c r="P42" s="785">
        <f t="shared" si="2"/>
        <v>974</v>
      </c>
      <c r="Q42" s="785">
        <f t="shared" si="2"/>
        <v>130</v>
      </c>
    </row>
    <row r="43" spans="1:18" s="789" customFormat="1">
      <c r="A43" s="786" t="s">
        <v>173</v>
      </c>
      <c r="B43" s="787"/>
      <c r="C43" s="788"/>
      <c r="D43" s="788"/>
      <c r="E43" s="788"/>
      <c r="F43" s="788"/>
      <c r="G43" s="788"/>
      <c r="H43" s="788"/>
    </row>
    <row r="44" spans="1:18" s="791" customFormat="1" ht="69" customHeight="1">
      <c r="A44" s="1179" t="s">
        <v>589</v>
      </c>
      <c r="B44" s="1179"/>
      <c r="C44" s="1179"/>
      <c r="D44" s="1179"/>
      <c r="E44" s="1179"/>
      <c r="F44" s="1179"/>
      <c r="G44" s="1179"/>
      <c r="H44" s="1179"/>
      <c r="I44" s="1179"/>
      <c r="J44" s="1179"/>
      <c r="K44" s="1179"/>
      <c r="L44" s="1179"/>
      <c r="M44" s="1179"/>
      <c r="N44" s="1179"/>
      <c r="O44" s="1179"/>
      <c r="P44" s="1179"/>
      <c r="Q44" s="1179"/>
      <c r="R44" s="790"/>
    </row>
    <row r="45" spans="1:18" s="791" customFormat="1" ht="15">
      <c r="A45" s="1180"/>
      <c r="B45" s="1180"/>
      <c r="C45" s="1180"/>
      <c r="D45" s="1180"/>
      <c r="E45" s="1180"/>
      <c r="F45" s="1180"/>
      <c r="G45" s="1180"/>
      <c r="H45" s="1180"/>
      <c r="I45" s="1180"/>
      <c r="J45" s="1180"/>
      <c r="K45" s="1180"/>
      <c r="L45" s="1180"/>
      <c r="M45" s="1180"/>
      <c r="N45" s="1180"/>
      <c r="O45" s="1180"/>
      <c r="P45" s="1180"/>
      <c r="Q45" s="1180"/>
      <c r="R45" s="792"/>
    </row>
  </sheetData>
  <sortState ref="A23:Q41">
    <sortCondition descending="1" ref="O23:O41"/>
  </sortState>
  <mergeCells count="10">
    <mergeCell ref="A44:Q44"/>
    <mergeCell ref="A45:Q45"/>
    <mergeCell ref="A1:Q1"/>
    <mergeCell ref="P2:Q2"/>
    <mergeCell ref="A3:A4"/>
    <mergeCell ref="C3:E3"/>
    <mergeCell ref="F3:H3"/>
    <mergeCell ref="I3:K3"/>
    <mergeCell ref="L3:N3"/>
    <mergeCell ref="O3:Q3"/>
  </mergeCells>
  <phoneticPr fontId="2" type="noConversion"/>
  <hyperlinks>
    <hyperlink ref="R1" location="本篇表次!A1" display="回本篇表次"/>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41"/>
  <sheetViews>
    <sheetView showGridLines="0" workbookViewId="0">
      <selection activeCell="O1" sqref="O1"/>
    </sheetView>
  </sheetViews>
  <sheetFormatPr defaultColWidth="8.875" defaultRowHeight="15.75"/>
  <cols>
    <col min="1" max="1" width="13.625" style="795" customWidth="1"/>
    <col min="2" max="2" width="8.125" style="793" customWidth="1"/>
    <col min="3" max="3" width="8.125" style="793" hidden="1" customWidth="1"/>
    <col min="4" max="14" width="8.125" style="793" customWidth="1"/>
    <col min="15" max="15" width="12.625" style="793" bestFit="1" customWidth="1"/>
    <col min="16" max="16384" width="8.875" style="793"/>
  </cols>
  <sheetData>
    <row r="1" spans="1:27" ht="20.100000000000001" customHeight="1">
      <c r="A1" s="1188" t="s">
        <v>954</v>
      </c>
      <c r="B1" s="1189"/>
      <c r="C1" s="1189"/>
      <c r="D1" s="1189"/>
      <c r="E1" s="1189"/>
      <c r="F1" s="1189"/>
      <c r="G1" s="1189"/>
      <c r="H1" s="1189"/>
      <c r="I1" s="1189"/>
      <c r="J1" s="1189"/>
      <c r="K1" s="1189"/>
      <c r="L1" s="1189"/>
      <c r="M1" s="1189"/>
      <c r="N1" s="1189"/>
      <c r="O1" s="853" t="s">
        <v>914</v>
      </c>
      <c r="Y1" s="794"/>
    </row>
    <row r="2" spans="1:27" ht="14.1" customHeight="1">
      <c r="N2" s="796" t="s">
        <v>416</v>
      </c>
      <c r="Y2" s="797"/>
    </row>
    <row r="3" spans="1:27" ht="27" customHeight="1">
      <c r="A3" s="1190"/>
      <c r="B3" s="1192" t="s">
        <v>591</v>
      </c>
      <c r="C3" s="1193"/>
      <c r="D3" s="1193"/>
      <c r="E3" s="1193"/>
      <c r="F3" s="1193"/>
      <c r="G3" s="1193"/>
      <c r="H3" s="1193"/>
      <c r="I3" s="1193"/>
      <c r="J3" s="1193"/>
      <c r="K3" s="1193"/>
      <c r="L3" s="1193"/>
      <c r="M3" s="1193"/>
      <c r="N3" s="1193"/>
      <c r="Y3" s="797"/>
    </row>
    <row r="4" spans="1:27" ht="26.1" customHeight="1">
      <c r="A4" s="1191"/>
      <c r="B4" s="1194" t="s">
        <v>2</v>
      </c>
      <c r="C4" s="1194" t="s">
        <v>592</v>
      </c>
      <c r="D4" s="1197" t="s">
        <v>593</v>
      </c>
      <c r="E4" s="1197"/>
      <c r="F4" s="1197"/>
      <c r="G4" s="1197"/>
      <c r="H4" s="1197"/>
      <c r="I4" s="1197"/>
      <c r="J4" s="1197"/>
      <c r="K4" s="1197"/>
      <c r="L4" s="1194" t="s">
        <v>428</v>
      </c>
      <c r="M4" s="1194" t="s">
        <v>594</v>
      </c>
      <c r="N4" s="1198" t="s">
        <v>595</v>
      </c>
    </row>
    <row r="5" spans="1:27" ht="17.100000000000001" customHeight="1">
      <c r="A5" s="1191"/>
      <c r="B5" s="1195"/>
      <c r="C5" s="1195"/>
      <c r="D5" s="1201" t="s">
        <v>395</v>
      </c>
      <c r="E5" s="1201" t="s">
        <v>596</v>
      </c>
      <c r="F5" s="1201" t="s">
        <v>597</v>
      </c>
      <c r="G5" s="1201" t="s">
        <v>598</v>
      </c>
      <c r="H5" s="1201" t="s">
        <v>599</v>
      </c>
      <c r="I5" s="1201" t="s">
        <v>600</v>
      </c>
      <c r="J5" s="1194" t="s">
        <v>796</v>
      </c>
      <c r="K5" s="1201" t="s">
        <v>601</v>
      </c>
      <c r="L5" s="1195"/>
      <c r="M5" s="1195"/>
      <c r="N5" s="1199"/>
    </row>
    <row r="6" spans="1:27" ht="17.100000000000001" customHeight="1">
      <c r="A6" s="1191"/>
      <c r="B6" s="1195"/>
      <c r="C6" s="1195"/>
      <c r="D6" s="1202"/>
      <c r="E6" s="1202"/>
      <c r="F6" s="1202"/>
      <c r="G6" s="1202"/>
      <c r="H6" s="1202"/>
      <c r="I6" s="1202"/>
      <c r="J6" s="1202"/>
      <c r="K6" s="1202"/>
      <c r="L6" s="1195"/>
      <c r="M6" s="1195"/>
      <c r="N6" s="1199"/>
    </row>
    <row r="7" spans="1:27" ht="17.100000000000001" customHeight="1">
      <c r="A7" s="1191"/>
      <c r="B7" s="1195"/>
      <c r="C7" s="1195"/>
      <c r="D7" s="1202"/>
      <c r="E7" s="1202"/>
      <c r="F7" s="1202"/>
      <c r="G7" s="1202"/>
      <c r="H7" s="1202"/>
      <c r="I7" s="1202"/>
      <c r="J7" s="1202"/>
      <c r="K7" s="1202"/>
      <c r="L7" s="1195"/>
      <c r="M7" s="1195"/>
      <c r="N7" s="1199"/>
    </row>
    <row r="8" spans="1:27" ht="17.100000000000001" customHeight="1">
      <c r="A8" s="1191"/>
      <c r="B8" s="1195"/>
      <c r="C8" s="1195"/>
      <c r="D8" s="1202"/>
      <c r="E8" s="1202"/>
      <c r="F8" s="1202"/>
      <c r="G8" s="1202"/>
      <c r="H8" s="1202"/>
      <c r="I8" s="1202"/>
      <c r="J8" s="1202"/>
      <c r="K8" s="1202"/>
      <c r="L8" s="1195"/>
      <c r="M8" s="1195"/>
      <c r="N8" s="1199"/>
    </row>
    <row r="9" spans="1:27" ht="17.100000000000001" customHeight="1">
      <c r="A9" s="1191"/>
      <c r="B9" s="1195"/>
      <c r="C9" s="1195"/>
      <c r="D9" s="1202"/>
      <c r="E9" s="1202"/>
      <c r="F9" s="1202"/>
      <c r="G9" s="1202"/>
      <c r="H9" s="1202"/>
      <c r="I9" s="1202"/>
      <c r="J9" s="1202"/>
      <c r="K9" s="1202"/>
      <c r="L9" s="1195"/>
      <c r="M9" s="1195"/>
      <c r="N9" s="1199"/>
    </row>
    <row r="10" spans="1:27" ht="27" customHeight="1">
      <c r="A10" s="1191"/>
      <c r="B10" s="1196"/>
      <c r="C10" s="1196"/>
      <c r="D10" s="1203"/>
      <c r="E10" s="1203"/>
      <c r="F10" s="1203"/>
      <c r="G10" s="1203"/>
      <c r="H10" s="1203"/>
      <c r="I10" s="1203"/>
      <c r="J10" s="1203"/>
      <c r="K10" s="1203"/>
      <c r="L10" s="1196"/>
      <c r="M10" s="1196"/>
      <c r="N10" s="1200"/>
    </row>
    <row r="11" spans="1:27" ht="20.100000000000001" customHeight="1">
      <c r="A11" s="798" t="s">
        <v>532</v>
      </c>
      <c r="B11" s="799">
        <v>34187</v>
      </c>
      <c r="C11" s="799">
        <v>50</v>
      </c>
      <c r="D11" s="799">
        <v>13886</v>
      </c>
      <c r="E11" s="799">
        <v>7623</v>
      </c>
      <c r="F11" s="799">
        <v>3398</v>
      </c>
      <c r="G11" s="799">
        <v>2021</v>
      </c>
      <c r="H11" s="799">
        <v>560</v>
      </c>
      <c r="I11" s="799">
        <v>1090</v>
      </c>
      <c r="J11" s="799">
        <v>289</v>
      </c>
      <c r="K11" s="799">
        <v>192</v>
      </c>
      <c r="L11" s="799">
        <v>3238</v>
      </c>
      <c r="M11" s="799">
        <v>1834</v>
      </c>
      <c r="N11" s="800">
        <v>6</v>
      </c>
    </row>
    <row r="12" spans="1:27" ht="20.100000000000001" customHeight="1">
      <c r="A12" s="798" t="s">
        <v>533</v>
      </c>
      <c r="B12" s="799">
        <v>34442</v>
      </c>
      <c r="C12" s="799">
        <v>22</v>
      </c>
      <c r="D12" s="799">
        <v>16995</v>
      </c>
      <c r="E12" s="799">
        <v>6821</v>
      </c>
      <c r="F12" s="799">
        <v>3208</v>
      </c>
      <c r="G12" s="799">
        <v>1692</v>
      </c>
      <c r="H12" s="799">
        <v>451</v>
      </c>
      <c r="I12" s="799">
        <v>877</v>
      </c>
      <c r="J12" s="799">
        <v>201</v>
      </c>
      <c r="K12" s="799">
        <v>180</v>
      </c>
      <c r="L12" s="799">
        <v>2750</v>
      </c>
      <c r="M12" s="799">
        <v>1240</v>
      </c>
      <c r="N12" s="801">
        <v>5</v>
      </c>
    </row>
    <row r="13" spans="1:27" ht="20.100000000000001" customHeight="1">
      <c r="A13" s="798" t="s">
        <v>534</v>
      </c>
      <c r="B13" s="799">
        <v>33949</v>
      </c>
      <c r="C13" s="799">
        <v>34</v>
      </c>
      <c r="D13" s="799">
        <v>17577</v>
      </c>
      <c r="E13" s="799">
        <v>6509</v>
      </c>
      <c r="F13" s="799">
        <v>3225</v>
      </c>
      <c r="G13" s="799">
        <v>1662</v>
      </c>
      <c r="H13" s="799">
        <v>412</v>
      </c>
      <c r="I13" s="799">
        <v>731</v>
      </c>
      <c r="J13" s="799">
        <v>179</v>
      </c>
      <c r="K13" s="799">
        <v>137</v>
      </c>
      <c r="L13" s="799">
        <v>2513</v>
      </c>
      <c r="M13" s="799">
        <v>964</v>
      </c>
      <c r="N13" s="801">
        <v>6</v>
      </c>
    </row>
    <row r="14" spans="1:27" ht="20.100000000000001" customHeight="1">
      <c r="A14" s="798" t="s">
        <v>535</v>
      </c>
      <c r="B14" s="799">
        <v>34585</v>
      </c>
      <c r="C14" s="799">
        <v>18</v>
      </c>
      <c r="D14" s="799">
        <v>18353</v>
      </c>
      <c r="E14" s="799">
        <v>6428</v>
      </c>
      <c r="F14" s="799">
        <v>3313</v>
      </c>
      <c r="G14" s="799">
        <v>1495</v>
      </c>
      <c r="H14" s="799">
        <v>366</v>
      </c>
      <c r="I14" s="799">
        <v>663</v>
      </c>
      <c r="J14" s="799">
        <v>126</v>
      </c>
      <c r="K14" s="799">
        <v>111</v>
      </c>
      <c r="L14" s="799">
        <v>2803</v>
      </c>
      <c r="M14" s="799">
        <v>908</v>
      </c>
      <c r="N14" s="801">
        <v>1</v>
      </c>
    </row>
    <row r="15" spans="1:27" ht="20.100000000000001" customHeight="1">
      <c r="A15" s="798" t="s">
        <v>536</v>
      </c>
      <c r="B15" s="799">
        <v>36294</v>
      </c>
      <c r="C15" s="799">
        <v>24</v>
      </c>
      <c r="D15" s="799">
        <v>19186</v>
      </c>
      <c r="E15" s="799">
        <v>6451</v>
      </c>
      <c r="F15" s="799">
        <v>3624</v>
      </c>
      <c r="G15" s="799">
        <v>1659</v>
      </c>
      <c r="H15" s="799">
        <v>352</v>
      </c>
      <c r="I15" s="799">
        <v>687</v>
      </c>
      <c r="J15" s="799">
        <v>130</v>
      </c>
      <c r="K15" s="799">
        <v>110</v>
      </c>
      <c r="L15" s="799">
        <v>3180</v>
      </c>
      <c r="M15" s="799">
        <v>891</v>
      </c>
      <c r="N15" s="802" t="s">
        <v>797</v>
      </c>
    </row>
    <row r="16" spans="1:27" ht="20.100000000000001" customHeight="1">
      <c r="A16" s="798" t="s">
        <v>537</v>
      </c>
      <c r="B16" s="799">
        <f>SUM(C16:N16)</f>
        <v>36161</v>
      </c>
      <c r="C16" s="803">
        <v>17</v>
      </c>
      <c r="D16" s="803">
        <v>18686</v>
      </c>
      <c r="E16" s="803">
        <v>6060</v>
      </c>
      <c r="F16" s="803">
        <v>4022</v>
      </c>
      <c r="G16" s="803">
        <v>1782</v>
      </c>
      <c r="H16" s="803">
        <v>328</v>
      </c>
      <c r="I16" s="803">
        <v>748</v>
      </c>
      <c r="J16" s="803">
        <v>125</v>
      </c>
      <c r="K16" s="803">
        <v>89</v>
      </c>
      <c r="L16" s="803">
        <v>3455</v>
      </c>
      <c r="M16" s="803">
        <v>848</v>
      </c>
      <c r="N16" s="802">
        <v>1</v>
      </c>
      <c r="Q16" s="804"/>
      <c r="R16" s="804"/>
      <c r="S16" s="804"/>
      <c r="T16" s="804"/>
      <c r="U16" s="804"/>
      <c r="V16" s="804"/>
      <c r="W16" s="804"/>
      <c r="X16" s="804"/>
      <c r="Y16" s="804"/>
      <c r="Z16" s="804"/>
      <c r="AA16" s="804"/>
    </row>
    <row r="17" spans="1:27" ht="20.100000000000001" customHeight="1">
      <c r="A17" s="798" t="s">
        <v>538</v>
      </c>
      <c r="B17" s="799">
        <f>SUM(C17:N17)</f>
        <v>34771</v>
      </c>
      <c r="C17" s="803">
        <v>20</v>
      </c>
      <c r="D17" s="803">
        <v>17291</v>
      </c>
      <c r="E17" s="803">
        <v>5734</v>
      </c>
      <c r="F17" s="803">
        <v>4056</v>
      </c>
      <c r="G17" s="803">
        <v>1752</v>
      </c>
      <c r="H17" s="803">
        <v>359</v>
      </c>
      <c r="I17" s="803">
        <v>741</v>
      </c>
      <c r="J17" s="803">
        <v>112</v>
      </c>
      <c r="K17" s="803">
        <v>78</v>
      </c>
      <c r="L17" s="803">
        <v>3561</v>
      </c>
      <c r="M17" s="803">
        <v>1067</v>
      </c>
      <c r="N17" s="802" t="s">
        <v>227</v>
      </c>
      <c r="Q17" s="804"/>
      <c r="R17" s="804"/>
      <c r="S17" s="804"/>
      <c r="T17" s="804"/>
      <c r="U17" s="804"/>
      <c r="V17" s="804"/>
      <c r="W17" s="804"/>
      <c r="X17" s="804"/>
      <c r="Y17" s="804"/>
      <c r="Z17" s="804"/>
      <c r="AA17" s="804"/>
    </row>
    <row r="18" spans="1:27" ht="20.100000000000001" customHeight="1">
      <c r="A18" s="798" t="s">
        <v>539</v>
      </c>
      <c r="B18" s="799">
        <f>SUM(C18:N18)</f>
        <v>32547</v>
      </c>
      <c r="C18" s="803">
        <v>34</v>
      </c>
      <c r="D18" s="803">
        <v>15536</v>
      </c>
      <c r="E18" s="803">
        <v>4784</v>
      </c>
      <c r="F18" s="803">
        <v>4209</v>
      </c>
      <c r="G18" s="803">
        <v>1994</v>
      </c>
      <c r="H18" s="803">
        <v>337</v>
      </c>
      <c r="I18" s="803">
        <v>748</v>
      </c>
      <c r="J18" s="803">
        <v>141</v>
      </c>
      <c r="K18" s="803">
        <v>103</v>
      </c>
      <c r="L18" s="803">
        <v>3624</v>
      </c>
      <c r="M18" s="803">
        <v>1036</v>
      </c>
      <c r="N18" s="802">
        <v>1</v>
      </c>
      <c r="Q18" s="804"/>
      <c r="R18" s="804"/>
      <c r="S18" s="804"/>
      <c r="T18" s="804"/>
      <c r="U18" s="804"/>
      <c r="V18" s="804"/>
      <c r="W18" s="804"/>
      <c r="X18" s="804"/>
      <c r="Y18" s="804"/>
      <c r="Z18" s="804"/>
      <c r="AA18" s="804"/>
    </row>
    <row r="19" spans="1:27" ht="20.100000000000001" customHeight="1">
      <c r="A19" s="798" t="s">
        <v>540</v>
      </c>
      <c r="B19" s="799">
        <f>SUM(C19:N19)</f>
        <v>25221</v>
      </c>
      <c r="C19" s="803">
        <v>25</v>
      </c>
      <c r="D19" s="803">
        <v>10851</v>
      </c>
      <c r="E19" s="803">
        <v>2933</v>
      </c>
      <c r="F19" s="803">
        <v>4011</v>
      </c>
      <c r="G19" s="803">
        <v>1864</v>
      </c>
      <c r="H19" s="803">
        <v>388</v>
      </c>
      <c r="I19" s="803">
        <v>681</v>
      </c>
      <c r="J19" s="803">
        <v>112</v>
      </c>
      <c r="K19" s="803">
        <v>90</v>
      </c>
      <c r="L19" s="803">
        <v>3185</v>
      </c>
      <c r="M19" s="803">
        <v>1081</v>
      </c>
      <c r="N19" s="802" t="s">
        <v>247</v>
      </c>
      <c r="Q19" s="804"/>
      <c r="R19" s="804"/>
      <c r="S19" s="804"/>
      <c r="T19" s="804"/>
      <c r="U19" s="804"/>
      <c r="V19" s="804"/>
      <c r="W19" s="804"/>
      <c r="X19" s="804"/>
      <c r="Y19" s="804"/>
      <c r="Z19" s="804"/>
      <c r="AA19" s="804"/>
    </row>
    <row r="20" spans="1:27" ht="20.100000000000001" customHeight="1">
      <c r="A20" s="798" t="s">
        <v>542</v>
      </c>
      <c r="B20" s="799">
        <f>SUM(C20:N20)</f>
        <v>30196</v>
      </c>
      <c r="C20" s="803">
        <v>14</v>
      </c>
      <c r="D20" s="803">
        <v>14960</v>
      </c>
      <c r="E20" s="803">
        <v>3010</v>
      </c>
      <c r="F20" s="803">
        <v>4441</v>
      </c>
      <c r="G20" s="803">
        <v>1658</v>
      </c>
      <c r="H20" s="803">
        <v>685</v>
      </c>
      <c r="I20" s="803">
        <v>670</v>
      </c>
      <c r="J20" s="803">
        <v>135</v>
      </c>
      <c r="K20" s="803">
        <v>71</v>
      </c>
      <c r="L20" s="805">
        <v>3637</v>
      </c>
      <c r="M20" s="805">
        <v>915</v>
      </c>
      <c r="N20" s="806" t="s">
        <v>247</v>
      </c>
      <c r="Q20" s="804"/>
      <c r="R20" s="804"/>
      <c r="S20" s="804"/>
      <c r="T20" s="804"/>
      <c r="U20" s="804"/>
      <c r="V20" s="804"/>
      <c r="W20" s="804"/>
      <c r="X20" s="804"/>
      <c r="Y20" s="804"/>
      <c r="Z20" s="804"/>
      <c r="AA20" s="804"/>
    </row>
    <row r="21" spans="1:27" ht="27" customHeight="1">
      <c r="A21" s="1190"/>
      <c r="B21" s="1192" t="s">
        <v>602</v>
      </c>
      <c r="C21" s="1193"/>
      <c r="D21" s="1193"/>
      <c r="E21" s="1193"/>
      <c r="F21" s="1193"/>
      <c r="G21" s="1193"/>
      <c r="H21" s="1193"/>
      <c r="I21" s="1193"/>
      <c r="J21" s="1193"/>
      <c r="K21" s="1193"/>
      <c r="L21" s="1193"/>
      <c r="M21" s="1193"/>
      <c r="N21" s="1193"/>
    </row>
    <row r="22" spans="1:27" ht="26.1" customHeight="1">
      <c r="A22" s="1191"/>
      <c r="B22" s="1194" t="s">
        <v>2</v>
      </c>
      <c r="C22" s="1194" t="s">
        <v>592</v>
      </c>
      <c r="D22" s="1197" t="s">
        <v>593</v>
      </c>
      <c r="E22" s="1197"/>
      <c r="F22" s="1197"/>
      <c r="G22" s="1197"/>
      <c r="H22" s="1197"/>
      <c r="I22" s="1197"/>
      <c r="J22" s="1197"/>
      <c r="K22" s="1197"/>
      <c r="L22" s="1194" t="s">
        <v>428</v>
      </c>
      <c r="M22" s="1194" t="s">
        <v>594</v>
      </c>
      <c r="N22" s="1198" t="s">
        <v>595</v>
      </c>
    </row>
    <row r="23" spans="1:27" ht="17.100000000000001" customHeight="1">
      <c r="A23" s="1191"/>
      <c r="B23" s="1195"/>
      <c r="C23" s="1195"/>
      <c r="D23" s="1201" t="s">
        <v>395</v>
      </c>
      <c r="E23" s="1201" t="s">
        <v>596</v>
      </c>
      <c r="F23" s="1201" t="s">
        <v>597</v>
      </c>
      <c r="G23" s="1201" t="s">
        <v>598</v>
      </c>
      <c r="H23" s="1201" t="s">
        <v>599</v>
      </c>
      <c r="I23" s="1201" t="s">
        <v>600</v>
      </c>
      <c r="J23" s="1194" t="s">
        <v>796</v>
      </c>
      <c r="K23" s="1201" t="s">
        <v>601</v>
      </c>
      <c r="L23" s="1195"/>
      <c r="M23" s="1195"/>
      <c r="N23" s="1199"/>
    </row>
    <row r="24" spans="1:27" ht="17.100000000000001" customHeight="1">
      <c r="A24" s="1191"/>
      <c r="B24" s="1195"/>
      <c r="C24" s="1195"/>
      <c r="D24" s="1202"/>
      <c r="E24" s="1202"/>
      <c r="F24" s="1202"/>
      <c r="G24" s="1202"/>
      <c r="H24" s="1202"/>
      <c r="I24" s="1202"/>
      <c r="J24" s="1202"/>
      <c r="K24" s="1202"/>
      <c r="L24" s="1195"/>
      <c r="M24" s="1195"/>
      <c r="N24" s="1199"/>
    </row>
    <row r="25" spans="1:27" ht="17.100000000000001" customHeight="1">
      <c r="A25" s="1191"/>
      <c r="B25" s="1195"/>
      <c r="C25" s="1195"/>
      <c r="D25" s="1202"/>
      <c r="E25" s="1202"/>
      <c r="F25" s="1202"/>
      <c r="G25" s="1202"/>
      <c r="H25" s="1202"/>
      <c r="I25" s="1202"/>
      <c r="J25" s="1202"/>
      <c r="K25" s="1202"/>
      <c r="L25" s="1195"/>
      <c r="M25" s="1195"/>
      <c r="N25" s="1199"/>
    </row>
    <row r="26" spans="1:27" ht="17.100000000000001" customHeight="1">
      <c r="A26" s="1191"/>
      <c r="B26" s="1195"/>
      <c r="C26" s="1195"/>
      <c r="D26" s="1202"/>
      <c r="E26" s="1202"/>
      <c r="F26" s="1202"/>
      <c r="G26" s="1202"/>
      <c r="H26" s="1202"/>
      <c r="I26" s="1202"/>
      <c r="J26" s="1202"/>
      <c r="K26" s="1202"/>
      <c r="L26" s="1195"/>
      <c r="M26" s="1195"/>
      <c r="N26" s="1199"/>
    </row>
    <row r="27" spans="1:27" ht="17.100000000000001" customHeight="1">
      <c r="A27" s="1191"/>
      <c r="B27" s="1195"/>
      <c r="C27" s="1195"/>
      <c r="D27" s="1202"/>
      <c r="E27" s="1202"/>
      <c r="F27" s="1202"/>
      <c r="G27" s="1202"/>
      <c r="H27" s="1202"/>
      <c r="I27" s="1202"/>
      <c r="J27" s="1202"/>
      <c r="K27" s="1202"/>
      <c r="L27" s="1195"/>
      <c r="M27" s="1195"/>
      <c r="N27" s="1199"/>
    </row>
    <row r="28" spans="1:27" ht="27" customHeight="1">
      <c r="A28" s="1191"/>
      <c r="B28" s="1196"/>
      <c r="C28" s="1196"/>
      <c r="D28" s="1203"/>
      <c r="E28" s="1203"/>
      <c r="F28" s="1203"/>
      <c r="G28" s="1203"/>
      <c r="H28" s="1203"/>
      <c r="I28" s="1203"/>
      <c r="J28" s="1203"/>
      <c r="K28" s="1203"/>
      <c r="L28" s="1196"/>
      <c r="M28" s="1196"/>
      <c r="N28" s="1200"/>
    </row>
    <row r="29" spans="1:27" ht="20.100000000000001" customHeight="1">
      <c r="A29" s="807" t="s">
        <v>532</v>
      </c>
      <c r="B29" s="799">
        <v>58565</v>
      </c>
      <c r="C29" s="799">
        <v>1451</v>
      </c>
      <c r="D29" s="799">
        <v>3385</v>
      </c>
      <c r="E29" s="799">
        <v>3652</v>
      </c>
      <c r="F29" s="799">
        <v>10238</v>
      </c>
      <c r="G29" s="799">
        <v>8964</v>
      </c>
      <c r="H29" s="799">
        <v>6308</v>
      </c>
      <c r="I29" s="799">
        <v>8282</v>
      </c>
      <c r="J29" s="799">
        <v>8020</v>
      </c>
      <c r="K29" s="799">
        <v>7671</v>
      </c>
      <c r="L29" s="799">
        <v>308</v>
      </c>
      <c r="M29" s="799">
        <v>286</v>
      </c>
      <c r="N29" s="800" t="s">
        <v>797</v>
      </c>
    </row>
    <row r="30" spans="1:27" ht="20.100000000000001" customHeight="1">
      <c r="A30" s="807" t="s">
        <v>533</v>
      </c>
      <c r="B30" s="799">
        <v>57633</v>
      </c>
      <c r="C30" s="799">
        <v>1452</v>
      </c>
      <c r="D30" s="799">
        <v>3814</v>
      </c>
      <c r="E30" s="799">
        <v>3752</v>
      </c>
      <c r="F30" s="799">
        <v>9745</v>
      </c>
      <c r="G30" s="799">
        <v>8067</v>
      </c>
      <c r="H30" s="799">
        <v>5703</v>
      </c>
      <c r="I30" s="799">
        <v>8052</v>
      </c>
      <c r="J30" s="799">
        <v>8197</v>
      </c>
      <c r="K30" s="799">
        <v>8421</v>
      </c>
      <c r="L30" s="799">
        <v>258</v>
      </c>
      <c r="M30" s="799">
        <v>172</v>
      </c>
      <c r="N30" s="801" t="s">
        <v>797</v>
      </c>
    </row>
    <row r="31" spans="1:27" ht="20.100000000000001" customHeight="1">
      <c r="A31" s="807" t="s">
        <v>534</v>
      </c>
      <c r="B31" s="799">
        <v>56948</v>
      </c>
      <c r="C31" s="799">
        <v>1458</v>
      </c>
      <c r="D31" s="799">
        <v>4060</v>
      </c>
      <c r="E31" s="799">
        <v>3816</v>
      </c>
      <c r="F31" s="799">
        <v>9666</v>
      </c>
      <c r="G31" s="799">
        <v>7425</v>
      </c>
      <c r="H31" s="799">
        <v>5355</v>
      </c>
      <c r="I31" s="799">
        <v>7696</v>
      </c>
      <c r="J31" s="799">
        <v>8073</v>
      </c>
      <c r="K31" s="799">
        <v>8921</v>
      </c>
      <c r="L31" s="799">
        <v>300</v>
      </c>
      <c r="M31" s="799">
        <v>178</v>
      </c>
      <c r="N31" s="801" t="s">
        <v>797</v>
      </c>
    </row>
    <row r="32" spans="1:27" ht="20.100000000000001" customHeight="1">
      <c r="A32" s="807" t="s">
        <v>535</v>
      </c>
      <c r="B32" s="799">
        <v>56066</v>
      </c>
      <c r="C32" s="799">
        <v>1420</v>
      </c>
      <c r="D32" s="799">
        <v>4143</v>
      </c>
      <c r="E32" s="799">
        <v>3806</v>
      </c>
      <c r="F32" s="799">
        <v>9844</v>
      </c>
      <c r="G32" s="799">
        <v>7037</v>
      </c>
      <c r="H32" s="799">
        <v>5107</v>
      </c>
      <c r="I32" s="799">
        <v>7157</v>
      </c>
      <c r="J32" s="799">
        <v>7865</v>
      </c>
      <c r="K32" s="799">
        <v>9161</v>
      </c>
      <c r="L32" s="799">
        <v>363</v>
      </c>
      <c r="M32" s="799">
        <v>163</v>
      </c>
      <c r="N32" s="801" t="s">
        <v>797</v>
      </c>
    </row>
    <row r="33" spans="1:15" ht="20.100000000000001" customHeight="1">
      <c r="A33" s="807" t="s">
        <v>536</v>
      </c>
      <c r="B33" s="799">
        <v>56560</v>
      </c>
      <c r="C33" s="799">
        <v>1359</v>
      </c>
      <c r="D33" s="799">
        <v>4331</v>
      </c>
      <c r="E33" s="799">
        <v>3991</v>
      </c>
      <c r="F33" s="799">
        <v>10355</v>
      </c>
      <c r="G33" s="799">
        <v>7197</v>
      </c>
      <c r="H33" s="799">
        <v>5004</v>
      </c>
      <c r="I33" s="799">
        <v>6851</v>
      </c>
      <c r="J33" s="799">
        <v>7688</v>
      </c>
      <c r="K33" s="799">
        <v>9292</v>
      </c>
      <c r="L33" s="799">
        <v>341</v>
      </c>
      <c r="M33" s="799">
        <v>151</v>
      </c>
      <c r="N33" s="801" t="s">
        <v>797</v>
      </c>
    </row>
    <row r="34" spans="1:15" ht="20.100000000000001" customHeight="1">
      <c r="A34" s="807" t="s">
        <v>537</v>
      </c>
      <c r="B34" s="799">
        <f t="shared" ref="B34:B37" si="0">SUM(C34:N34)</f>
        <v>58059</v>
      </c>
      <c r="C34" s="803">
        <v>1342</v>
      </c>
      <c r="D34" s="803">
        <v>4170</v>
      </c>
      <c r="E34" s="803">
        <v>3878</v>
      </c>
      <c r="F34" s="803">
        <v>10846</v>
      </c>
      <c r="G34" s="803">
        <v>7716</v>
      </c>
      <c r="H34" s="803">
        <v>5260</v>
      </c>
      <c r="I34" s="803">
        <v>6932</v>
      </c>
      <c r="J34" s="803">
        <v>7817</v>
      </c>
      <c r="K34" s="803">
        <v>9649</v>
      </c>
      <c r="L34" s="803">
        <v>342</v>
      </c>
      <c r="M34" s="803">
        <v>107</v>
      </c>
      <c r="N34" s="802" t="s">
        <v>247</v>
      </c>
    </row>
    <row r="35" spans="1:15" ht="20.100000000000001" customHeight="1">
      <c r="A35" s="807" t="s">
        <v>538</v>
      </c>
      <c r="B35" s="799">
        <f t="shared" si="0"/>
        <v>56289</v>
      </c>
      <c r="C35" s="803">
        <v>1327</v>
      </c>
      <c r="D35" s="803">
        <v>3797</v>
      </c>
      <c r="E35" s="803">
        <v>3485</v>
      </c>
      <c r="F35" s="803">
        <v>10101</v>
      </c>
      <c r="G35" s="803">
        <v>7800</v>
      </c>
      <c r="H35" s="803">
        <v>5353</v>
      </c>
      <c r="I35" s="803">
        <v>6781</v>
      </c>
      <c r="J35" s="803">
        <v>7375</v>
      </c>
      <c r="K35" s="803">
        <v>9660</v>
      </c>
      <c r="L35" s="803">
        <v>380</v>
      </c>
      <c r="M35" s="803">
        <v>230</v>
      </c>
      <c r="N35" s="802" t="s">
        <v>247</v>
      </c>
    </row>
    <row r="36" spans="1:15" ht="20.100000000000001" customHeight="1">
      <c r="A36" s="807" t="s">
        <v>539</v>
      </c>
      <c r="B36" s="799">
        <f t="shared" si="0"/>
        <v>53493</v>
      </c>
      <c r="C36" s="803">
        <v>1219</v>
      </c>
      <c r="D36" s="803">
        <v>3500</v>
      </c>
      <c r="E36" s="803">
        <v>3103</v>
      </c>
      <c r="F36" s="803">
        <v>9079</v>
      </c>
      <c r="G36" s="803">
        <v>7365</v>
      </c>
      <c r="H36" s="803">
        <v>5270</v>
      </c>
      <c r="I36" s="803">
        <v>6706</v>
      </c>
      <c r="J36" s="803">
        <v>7156</v>
      </c>
      <c r="K36" s="803">
        <v>9628</v>
      </c>
      <c r="L36" s="803">
        <v>340</v>
      </c>
      <c r="M36" s="803">
        <v>127</v>
      </c>
      <c r="N36" s="802" t="s">
        <v>247</v>
      </c>
    </row>
    <row r="37" spans="1:15" ht="20.100000000000001" customHeight="1">
      <c r="A37" s="807" t="s">
        <v>540</v>
      </c>
      <c r="B37" s="799">
        <f t="shared" si="0"/>
        <v>47783</v>
      </c>
      <c r="C37" s="803">
        <v>1109</v>
      </c>
      <c r="D37" s="803">
        <v>2986</v>
      </c>
      <c r="E37" s="803">
        <v>2179</v>
      </c>
      <c r="F37" s="803">
        <v>7010</v>
      </c>
      <c r="G37" s="803">
        <v>6466</v>
      </c>
      <c r="H37" s="803">
        <v>4844</v>
      </c>
      <c r="I37" s="803">
        <v>6530</v>
      </c>
      <c r="J37" s="803">
        <v>6759</v>
      </c>
      <c r="K37" s="803">
        <v>9375</v>
      </c>
      <c r="L37" s="803">
        <v>355</v>
      </c>
      <c r="M37" s="803">
        <v>170</v>
      </c>
      <c r="N37" s="802" t="s">
        <v>247</v>
      </c>
    </row>
    <row r="38" spans="1:15" ht="20.100000000000001" customHeight="1">
      <c r="A38" s="808" t="s">
        <v>542</v>
      </c>
      <c r="B38" s="809">
        <f t="shared" ref="B38" si="1">SUM(C38:N38)</f>
        <v>49720</v>
      </c>
      <c r="C38" s="810">
        <v>1039</v>
      </c>
      <c r="D38" s="810">
        <v>4390</v>
      </c>
      <c r="E38" s="810">
        <v>2580</v>
      </c>
      <c r="F38" s="810">
        <v>7412</v>
      </c>
      <c r="G38" s="810">
        <v>6447</v>
      </c>
      <c r="H38" s="810">
        <v>4960</v>
      </c>
      <c r="I38" s="810">
        <v>6570</v>
      </c>
      <c r="J38" s="810">
        <v>6692</v>
      </c>
      <c r="K38" s="810">
        <v>9126</v>
      </c>
      <c r="L38" s="810">
        <v>390</v>
      </c>
      <c r="M38" s="810">
        <v>114</v>
      </c>
      <c r="N38" s="806" t="s">
        <v>247</v>
      </c>
    </row>
    <row r="39" spans="1:15" ht="12.95" customHeight="1">
      <c r="A39" s="811" t="s">
        <v>11</v>
      </c>
      <c r="B39" s="795"/>
      <c r="C39" s="796"/>
      <c r="D39" s="796"/>
      <c r="E39" s="796"/>
      <c r="F39" s="796"/>
      <c r="G39" s="812"/>
      <c r="H39" s="812"/>
      <c r="I39" s="796"/>
    </row>
    <row r="40" spans="1:15" ht="45.95" customHeight="1">
      <c r="A40" s="1204" t="s">
        <v>603</v>
      </c>
      <c r="B40" s="1204"/>
      <c r="C40" s="1204"/>
      <c r="D40" s="1204"/>
      <c r="E40" s="1204"/>
      <c r="F40" s="1204"/>
      <c r="G40" s="1204"/>
      <c r="H40" s="1204"/>
      <c r="I40" s="1204"/>
      <c r="J40" s="1204"/>
      <c r="K40" s="1204"/>
      <c r="L40" s="1204"/>
      <c r="M40" s="1204"/>
      <c r="N40" s="1204"/>
      <c r="O40" s="813"/>
    </row>
    <row r="41" spans="1:15">
      <c r="A41" s="1205" t="s">
        <v>604</v>
      </c>
      <c r="B41" s="1205"/>
      <c r="C41" s="1205"/>
      <c r="D41" s="1205"/>
      <c r="E41" s="1205"/>
      <c r="F41" s="1205"/>
      <c r="G41" s="1205"/>
      <c r="H41" s="1205"/>
      <c r="I41" s="1205"/>
      <c r="J41" s="1205"/>
      <c r="K41" s="1205"/>
      <c r="L41" s="1205"/>
      <c r="M41" s="1205"/>
      <c r="N41" s="1205"/>
      <c r="O41" s="813"/>
    </row>
  </sheetData>
  <mergeCells count="35">
    <mergeCell ref="D23:D28"/>
    <mergeCell ref="K23:K28"/>
    <mergeCell ref="J5:J10"/>
    <mergeCell ref="G5:G10"/>
    <mergeCell ref="H5:H10"/>
    <mergeCell ref="I5:I10"/>
    <mergeCell ref="A40:N40"/>
    <mergeCell ref="A41:N41"/>
    <mergeCell ref="E23:E28"/>
    <mergeCell ref="F23:F28"/>
    <mergeCell ref="G23:G28"/>
    <mergeCell ref="H23:H28"/>
    <mergeCell ref="I23:I28"/>
    <mergeCell ref="J23:J28"/>
    <mergeCell ref="A21:A28"/>
    <mergeCell ref="B21:N21"/>
    <mergeCell ref="B22:B28"/>
    <mergeCell ref="C22:C28"/>
    <mergeCell ref="D22:K22"/>
    <mergeCell ref="M22:M28"/>
    <mergeCell ref="N22:N28"/>
    <mergeCell ref="L22:L28"/>
    <mergeCell ref="A1:N1"/>
    <mergeCell ref="A3:A10"/>
    <mergeCell ref="B3:N3"/>
    <mergeCell ref="B4:B10"/>
    <mergeCell ref="C4:C10"/>
    <mergeCell ref="D4:K4"/>
    <mergeCell ref="L4:L10"/>
    <mergeCell ref="M4:M10"/>
    <mergeCell ref="N4:N10"/>
    <mergeCell ref="D5:D10"/>
    <mergeCell ref="K5:K10"/>
    <mergeCell ref="E5:E10"/>
    <mergeCell ref="F5:F10"/>
  </mergeCells>
  <phoneticPr fontId="2" type="noConversion"/>
  <hyperlinks>
    <hyperlink ref="O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6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I32"/>
  <sheetViews>
    <sheetView showGridLines="0" workbookViewId="0">
      <selection activeCell="I1" sqref="I1"/>
    </sheetView>
  </sheetViews>
  <sheetFormatPr defaultColWidth="9" defaultRowHeight="20.100000000000001" customHeight="1"/>
  <cols>
    <col min="1" max="1" width="11.875" style="341" customWidth="1"/>
    <col min="2" max="8" width="12.125" style="341" customWidth="1"/>
    <col min="9" max="9" width="12.625" style="341" bestFit="1" customWidth="1"/>
    <col min="10" max="16384" width="9" style="341"/>
  </cols>
  <sheetData>
    <row r="1" spans="1:9" ht="20.100000000000001" customHeight="1">
      <c r="A1" s="1207" t="s">
        <v>955</v>
      </c>
      <c r="B1" s="1207"/>
      <c r="C1" s="1207"/>
      <c r="D1" s="1207"/>
      <c r="E1" s="1207"/>
      <c r="F1" s="1207"/>
      <c r="G1" s="1207"/>
      <c r="H1" s="1207"/>
      <c r="I1" s="853" t="s">
        <v>914</v>
      </c>
    </row>
    <row r="2" spans="1:9" ht="15" customHeight="1">
      <c r="A2" s="398"/>
      <c r="B2" s="398"/>
      <c r="C2" s="398"/>
      <c r="D2" s="398"/>
      <c r="E2" s="398"/>
      <c r="F2" s="398"/>
      <c r="G2" s="398"/>
      <c r="H2" s="399" t="s">
        <v>517</v>
      </c>
    </row>
    <row r="3" spans="1:9" s="403" customFormat="1" ht="26.1" customHeight="1">
      <c r="A3" s="400"/>
      <c r="B3" s="1208" t="s">
        <v>605</v>
      </c>
      <c r="C3" s="1208"/>
      <c r="D3" s="1208"/>
      <c r="E3" s="401"/>
      <c r="F3" s="401"/>
      <c r="G3" s="402"/>
      <c r="H3" s="1209" t="s">
        <v>606</v>
      </c>
    </row>
    <row r="4" spans="1:9" s="403" customFormat="1" ht="26.1" customHeight="1">
      <c r="B4" s="404"/>
      <c r="C4" s="1212" t="s">
        <v>607</v>
      </c>
      <c r="D4" s="1212"/>
      <c r="E4" s="405"/>
      <c r="F4" s="406"/>
      <c r="G4" s="407"/>
      <c r="H4" s="1210"/>
    </row>
    <row r="5" spans="1:9" s="403" customFormat="1" ht="26.1" customHeight="1">
      <c r="B5" s="404"/>
      <c r="C5" s="1213"/>
      <c r="D5" s="1213"/>
      <c r="E5" s="1214" t="s">
        <v>608</v>
      </c>
      <c r="F5" s="1214"/>
      <c r="G5" s="409" t="s">
        <v>609</v>
      </c>
      <c r="H5" s="1210"/>
    </row>
    <row r="6" spans="1:9" s="403" customFormat="1" ht="27.95" customHeight="1">
      <c r="B6" s="410"/>
      <c r="C6" s="408" t="s">
        <v>610</v>
      </c>
      <c r="D6" s="411" t="s">
        <v>611</v>
      </c>
      <c r="E6" s="408" t="s">
        <v>612</v>
      </c>
      <c r="F6" s="411" t="s">
        <v>613</v>
      </c>
      <c r="G6" s="411" t="s">
        <v>614</v>
      </c>
      <c r="H6" s="1211"/>
    </row>
    <row r="7" spans="1:9" ht="16.5" customHeight="1">
      <c r="A7" s="23" t="s">
        <v>26</v>
      </c>
      <c r="B7" s="412">
        <v>30725</v>
      </c>
      <c r="C7" s="412">
        <v>13578</v>
      </c>
      <c r="D7" s="413">
        <f t="shared" ref="D7:D15" si="0">C7/B7*100</f>
        <v>44.192026037428803</v>
      </c>
      <c r="E7" s="412">
        <v>10583</v>
      </c>
      <c r="F7" s="413">
        <f t="shared" ref="F7:F15" si="1">E7/C7*100</f>
        <v>77.942259537487118</v>
      </c>
      <c r="G7" s="413">
        <f t="shared" ref="G7:G15" si="2">E7/B7*100</f>
        <v>34.444263628966638</v>
      </c>
      <c r="H7" s="414">
        <v>11005</v>
      </c>
    </row>
    <row r="8" spans="1:9" ht="16.5" customHeight="1">
      <c r="A8" s="23" t="s">
        <v>27</v>
      </c>
      <c r="B8" s="412">
        <v>31216</v>
      </c>
      <c r="C8" s="412">
        <v>13564</v>
      </c>
      <c r="D8" s="413">
        <f t="shared" si="0"/>
        <v>43.452075858534087</v>
      </c>
      <c r="E8" s="412">
        <v>10963</v>
      </c>
      <c r="F8" s="413">
        <f t="shared" si="1"/>
        <v>80.824240636980235</v>
      </c>
      <c r="G8" s="413">
        <f t="shared" si="2"/>
        <v>35.119810353664789</v>
      </c>
      <c r="H8" s="414">
        <v>11384</v>
      </c>
    </row>
    <row r="9" spans="1:9" ht="16.5" customHeight="1">
      <c r="A9" s="23" t="s">
        <v>28</v>
      </c>
      <c r="B9" s="412">
        <v>30697</v>
      </c>
      <c r="C9" s="412">
        <v>13923</v>
      </c>
      <c r="D9" s="413">
        <f t="shared" si="0"/>
        <v>45.356223735218428</v>
      </c>
      <c r="E9" s="412">
        <v>10800</v>
      </c>
      <c r="F9" s="413">
        <f t="shared" si="1"/>
        <v>77.569489334195225</v>
      </c>
      <c r="G9" s="413">
        <f t="shared" si="2"/>
        <v>35.182591132683974</v>
      </c>
      <c r="H9" s="414">
        <v>11054</v>
      </c>
    </row>
    <row r="10" spans="1:9" ht="16.5" customHeight="1">
      <c r="A10" s="23" t="s">
        <v>29</v>
      </c>
      <c r="B10" s="412">
        <v>29639</v>
      </c>
      <c r="C10" s="412">
        <v>14720</v>
      </c>
      <c r="D10" s="413">
        <f t="shared" si="0"/>
        <v>49.664293667127772</v>
      </c>
      <c r="E10" s="412">
        <v>11861</v>
      </c>
      <c r="F10" s="413">
        <f t="shared" si="1"/>
        <v>80.577445652173921</v>
      </c>
      <c r="G10" s="413">
        <f t="shared" si="2"/>
        <v>40.018219238165933</v>
      </c>
      <c r="H10" s="414">
        <v>11426</v>
      </c>
    </row>
    <row r="11" spans="1:9" ht="16.5" customHeight="1">
      <c r="A11" s="23" t="s">
        <v>30</v>
      </c>
      <c r="B11" s="412">
        <v>26890</v>
      </c>
      <c r="C11" s="412">
        <v>14062</v>
      </c>
      <c r="D11" s="413">
        <f t="shared" si="0"/>
        <v>52.294533283748599</v>
      </c>
      <c r="E11" s="412">
        <v>11623</v>
      </c>
      <c r="F11" s="413">
        <f t="shared" si="1"/>
        <v>82.655383302517421</v>
      </c>
      <c r="G11" s="413">
        <f t="shared" si="2"/>
        <v>43.224246931944961</v>
      </c>
      <c r="H11" s="414">
        <v>11563</v>
      </c>
    </row>
    <row r="12" spans="1:9" ht="16.5" customHeight="1">
      <c r="A12" s="23" t="s">
        <v>31</v>
      </c>
      <c r="B12" s="412">
        <v>28446</v>
      </c>
      <c r="C12" s="412">
        <v>14274</v>
      </c>
      <c r="D12" s="413">
        <f t="shared" si="0"/>
        <v>50.179287070238345</v>
      </c>
      <c r="E12" s="412">
        <v>10313</v>
      </c>
      <c r="F12" s="413">
        <f t="shared" si="1"/>
        <v>72.250245201064871</v>
      </c>
      <c r="G12" s="413">
        <f t="shared" si="2"/>
        <v>36.254657948393451</v>
      </c>
      <c r="H12" s="414">
        <v>10052</v>
      </c>
    </row>
    <row r="13" spans="1:9" ht="16.5" customHeight="1">
      <c r="A13" s="23" t="s">
        <v>32</v>
      </c>
      <c r="B13" s="412">
        <v>32249</v>
      </c>
      <c r="C13" s="412">
        <v>15620</v>
      </c>
      <c r="D13" s="413">
        <f t="shared" si="0"/>
        <v>48.435610406524233</v>
      </c>
      <c r="E13" s="412">
        <v>11533</v>
      </c>
      <c r="F13" s="413">
        <f t="shared" si="1"/>
        <v>73.834827144686301</v>
      </c>
      <c r="G13" s="413">
        <f t="shared" si="2"/>
        <v>35.762349220130858</v>
      </c>
      <c r="H13" s="414">
        <v>11643</v>
      </c>
    </row>
    <row r="14" spans="1:9" ht="16.5" customHeight="1">
      <c r="A14" s="23" t="s">
        <v>33</v>
      </c>
      <c r="B14" s="412">
        <v>29672</v>
      </c>
      <c r="C14" s="412">
        <v>14467</v>
      </c>
      <c r="D14" s="413">
        <f t="shared" si="0"/>
        <v>48.756403343219198</v>
      </c>
      <c r="E14" s="412">
        <v>11964</v>
      </c>
      <c r="F14" s="413">
        <f t="shared" si="1"/>
        <v>82.69855533282643</v>
      </c>
      <c r="G14" s="413">
        <f t="shared" si="2"/>
        <v>40.320841197088164</v>
      </c>
      <c r="H14" s="414">
        <v>11380</v>
      </c>
    </row>
    <row r="15" spans="1:9" ht="16.5" customHeight="1">
      <c r="A15" s="23" t="s">
        <v>34</v>
      </c>
      <c r="B15" s="412">
        <v>28495</v>
      </c>
      <c r="C15" s="412">
        <v>14467</v>
      </c>
      <c r="D15" s="413">
        <f t="shared" si="0"/>
        <v>50.770310580803645</v>
      </c>
      <c r="E15" s="412">
        <v>11153</v>
      </c>
      <c r="F15" s="413">
        <f t="shared" si="1"/>
        <v>77.092693716734644</v>
      </c>
      <c r="G15" s="413">
        <f t="shared" si="2"/>
        <v>39.140200035093876</v>
      </c>
      <c r="H15" s="414">
        <v>10931</v>
      </c>
    </row>
    <row r="16" spans="1:9" ht="16.5" customHeight="1">
      <c r="A16" s="27" t="s">
        <v>17</v>
      </c>
      <c r="B16" s="415">
        <v>27808</v>
      </c>
      <c r="C16" s="415">
        <v>13689</v>
      </c>
      <c r="D16" s="416">
        <f t="shared" ref="D16" si="3">C16/B16*100</f>
        <v>49.226841196777904</v>
      </c>
      <c r="E16" s="415">
        <v>8385</v>
      </c>
      <c r="F16" s="416">
        <f t="shared" ref="F16" si="4">E16/C16*100</f>
        <v>61.253561253561251</v>
      </c>
      <c r="G16" s="416">
        <f t="shared" ref="G16" si="5">E16/B16*100</f>
        <v>30.153193325661682</v>
      </c>
      <c r="H16" s="417">
        <v>8296</v>
      </c>
    </row>
    <row r="17" spans="1:8" ht="15.95" customHeight="1">
      <c r="A17" s="354" t="s">
        <v>615</v>
      </c>
      <c r="B17" s="418"/>
      <c r="C17" s="418"/>
      <c r="D17" s="419"/>
      <c r="E17" s="418"/>
      <c r="F17" s="419"/>
      <c r="G17" s="419"/>
    </row>
    <row r="18" spans="1:8" ht="9" customHeight="1">
      <c r="A18" s="354"/>
      <c r="B18" s="418"/>
      <c r="C18" s="418"/>
      <c r="D18" s="419"/>
      <c r="E18" s="418"/>
      <c r="F18" s="419"/>
      <c r="G18" s="419"/>
      <c r="H18" s="420"/>
    </row>
    <row r="19" spans="1:8" ht="24.95" customHeight="1">
      <c r="A19" s="1206" t="s">
        <v>956</v>
      </c>
      <c r="B19" s="1206"/>
      <c r="C19" s="1206"/>
      <c r="D19" s="1206"/>
      <c r="E19" s="1206"/>
      <c r="F19" s="1206"/>
      <c r="G19" s="1206"/>
      <c r="H19" s="1206"/>
    </row>
    <row r="20" spans="1:8" ht="18.95" customHeight="1">
      <c r="A20" s="1173"/>
      <c r="B20" s="1173"/>
      <c r="C20" s="1173" t="s">
        <v>616</v>
      </c>
      <c r="D20" s="1173"/>
      <c r="E20" s="1217" t="s">
        <v>617</v>
      </c>
      <c r="F20" s="1218"/>
      <c r="G20" s="1218" t="s">
        <v>618</v>
      </c>
      <c r="H20" s="1218"/>
    </row>
    <row r="21" spans="1:8" ht="18.95" customHeight="1">
      <c r="A21" s="1215"/>
      <c r="B21" s="1215"/>
      <c r="C21" s="1216"/>
      <c r="D21" s="1216"/>
      <c r="E21" s="343" t="s">
        <v>619</v>
      </c>
      <c r="F21" s="343" t="s">
        <v>342</v>
      </c>
      <c r="G21" s="343" t="s">
        <v>619</v>
      </c>
      <c r="H21" s="343" t="s">
        <v>342</v>
      </c>
    </row>
    <row r="22" spans="1:8" ht="18" customHeight="1">
      <c r="A22" s="1219" t="s">
        <v>347</v>
      </c>
      <c r="B22" s="1219"/>
      <c r="C22" s="1220">
        <f t="shared" ref="C22:C30" si="6">SUM(E22,G22)</f>
        <v>1614</v>
      </c>
      <c r="D22" s="1220"/>
      <c r="E22" s="421">
        <v>509</v>
      </c>
      <c r="F22" s="422">
        <f t="shared" ref="F22:F30" si="7">E22/C22*100</f>
        <v>31.536555142503097</v>
      </c>
      <c r="G22" s="423">
        <v>1105</v>
      </c>
      <c r="H22" s="422">
        <f t="shared" ref="H22:H30" si="8">G22/C22*100</f>
        <v>68.463444857496896</v>
      </c>
    </row>
    <row r="23" spans="1:8" ht="18" customHeight="1">
      <c r="A23" s="1219" t="s">
        <v>348</v>
      </c>
      <c r="B23" s="1219"/>
      <c r="C23" s="1221">
        <f t="shared" si="6"/>
        <v>2025</v>
      </c>
      <c r="D23" s="1221"/>
      <c r="E23" s="421">
        <v>664</v>
      </c>
      <c r="F23" s="422">
        <f t="shared" si="7"/>
        <v>32.79012345679012</v>
      </c>
      <c r="G23" s="423">
        <v>1361</v>
      </c>
      <c r="H23" s="422">
        <f t="shared" si="8"/>
        <v>67.209876543209873</v>
      </c>
    </row>
    <row r="24" spans="1:8" ht="18" customHeight="1">
      <c r="A24" s="1219" t="s">
        <v>349</v>
      </c>
      <c r="B24" s="1219"/>
      <c r="C24" s="1221">
        <f t="shared" si="6"/>
        <v>1926</v>
      </c>
      <c r="D24" s="1221"/>
      <c r="E24" s="421">
        <v>736</v>
      </c>
      <c r="F24" s="422">
        <f t="shared" si="7"/>
        <v>38.213914849428868</v>
      </c>
      <c r="G24" s="423">
        <v>1190</v>
      </c>
      <c r="H24" s="422">
        <f t="shared" si="8"/>
        <v>61.786085150571132</v>
      </c>
    </row>
    <row r="25" spans="1:8" ht="18" customHeight="1">
      <c r="A25" s="1219" t="s">
        <v>350</v>
      </c>
      <c r="B25" s="1219"/>
      <c r="C25" s="1221">
        <f t="shared" si="6"/>
        <v>1901</v>
      </c>
      <c r="D25" s="1221"/>
      <c r="E25" s="421">
        <v>781</v>
      </c>
      <c r="F25" s="422">
        <f t="shared" si="7"/>
        <v>41.083640189374016</v>
      </c>
      <c r="G25" s="423">
        <v>1120</v>
      </c>
      <c r="H25" s="422">
        <f t="shared" si="8"/>
        <v>58.916359810625984</v>
      </c>
    </row>
    <row r="26" spans="1:8" ht="18" customHeight="1">
      <c r="A26" s="1219" t="s">
        <v>351</v>
      </c>
      <c r="B26" s="1219"/>
      <c r="C26" s="1221">
        <f t="shared" si="6"/>
        <v>2312</v>
      </c>
      <c r="D26" s="1221"/>
      <c r="E26" s="421">
        <v>968</v>
      </c>
      <c r="F26" s="422">
        <f t="shared" si="7"/>
        <v>41.868512110726641</v>
      </c>
      <c r="G26" s="423">
        <v>1344</v>
      </c>
      <c r="H26" s="422">
        <f t="shared" si="8"/>
        <v>58.131487889273359</v>
      </c>
    </row>
    <row r="27" spans="1:8" ht="18" customHeight="1">
      <c r="A27" s="1219" t="s">
        <v>311</v>
      </c>
      <c r="B27" s="1219"/>
      <c r="C27" s="1221">
        <f t="shared" si="6"/>
        <v>2213</v>
      </c>
      <c r="D27" s="1221"/>
      <c r="E27" s="421">
        <v>893</v>
      </c>
      <c r="F27" s="422">
        <f t="shared" si="7"/>
        <v>40.352462720289203</v>
      </c>
      <c r="G27" s="423">
        <v>1320</v>
      </c>
      <c r="H27" s="422">
        <f t="shared" si="8"/>
        <v>59.647537279710804</v>
      </c>
    </row>
    <row r="28" spans="1:8" ht="18" customHeight="1">
      <c r="A28" s="1219" t="s">
        <v>312</v>
      </c>
      <c r="B28" s="1219"/>
      <c r="C28" s="1221">
        <f t="shared" si="6"/>
        <v>2115</v>
      </c>
      <c r="D28" s="1221"/>
      <c r="E28" s="421">
        <v>812</v>
      </c>
      <c r="F28" s="422">
        <f t="shared" si="7"/>
        <v>38.392434988179666</v>
      </c>
      <c r="G28" s="423">
        <v>1303</v>
      </c>
      <c r="H28" s="422">
        <f t="shared" si="8"/>
        <v>61.607565011820334</v>
      </c>
    </row>
    <row r="29" spans="1:8" ht="18" customHeight="1">
      <c r="A29" s="1219" t="s">
        <v>265</v>
      </c>
      <c r="B29" s="1219"/>
      <c r="C29" s="1221">
        <f t="shared" si="6"/>
        <v>1855</v>
      </c>
      <c r="D29" s="1221"/>
      <c r="E29" s="421">
        <v>845</v>
      </c>
      <c r="F29" s="422">
        <f t="shared" si="7"/>
        <v>45.552560646900268</v>
      </c>
      <c r="G29" s="423">
        <v>1010</v>
      </c>
      <c r="H29" s="422">
        <f t="shared" si="8"/>
        <v>54.447439353099739</v>
      </c>
    </row>
    <row r="30" spans="1:8" ht="18" customHeight="1">
      <c r="A30" s="1219" t="s">
        <v>266</v>
      </c>
      <c r="B30" s="1219"/>
      <c r="C30" s="1221">
        <f t="shared" si="6"/>
        <v>1075</v>
      </c>
      <c r="D30" s="1221"/>
      <c r="E30" s="421">
        <v>711</v>
      </c>
      <c r="F30" s="422">
        <f t="shared" si="7"/>
        <v>66.139534883720927</v>
      </c>
      <c r="G30" s="423">
        <v>364</v>
      </c>
      <c r="H30" s="422">
        <f t="shared" si="8"/>
        <v>33.860465116279073</v>
      </c>
    </row>
    <row r="31" spans="1:8" ht="18" customHeight="1">
      <c r="A31" s="1222" t="s">
        <v>17</v>
      </c>
      <c r="B31" s="1222"/>
      <c r="C31" s="1223">
        <v>1371</v>
      </c>
      <c r="D31" s="1223"/>
      <c r="E31" s="424">
        <v>918</v>
      </c>
      <c r="F31" s="425">
        <f t="shared" ref="F31" si="9">E31/C31*100</f>
        <v>66.958424507658648</v>
      </c>
      <c r="G31" s="426">
        <v>453</v>
      </c>
      <c r="H31" s="425">
        <f t="shared" ref="H31" si="10">G31/C31*100</f>
        <v>33.041575492341359</v>
      </c>
    </row>
    <row r="32" spans="1:8" ht="15.95" customHeight="1">
      <c r="A32" s="427" t="s">
        <v>620</v>
      </c>
    </row>
  </sheetData>
  <mergeCells count="30">
    <mergeCell ref="A29:B29"/>
    <mergeCell ref="C29:D29"/>
    <mergeCell ref="A30:B30"/>
    <mergeCell ref="C30:D30"/>
    <mergeCell ref="A31:B31"/>
    <mergeCell ref="C31:D31"/>
    <mergeCell ref="A26:B26"/>
    <mergeCell ref="C26:D26"/>
    <mergeCell ref="A27:B27"/>
    <mergeCell ref="C27:D27"/>
    <mergeCell ref="A28:B28"/>
    <mergeCell ref="C28:D28"/>
    <mergeCell ref="A23:B23"/>
    <mergeCell ref="C23:D23"/>
    <mergeCell ref="A24:B24"/>
    <mergeCell ref="C24:D24"/>
    <mergeCell ref="A25:B25"/>
    <mergeCell ref="C25:D25"/>
    <mergeCell ref="A20:B21"/>
    <mergeCell ref="C20:D21"/>
    <mergeCell ref="E20:F20"/>
    <mergeCell ref="G20:H20"/>
    <mergeCell ref="A22:B22"/>
    <mergeCell ref="C22:D22"/>
    <mergeCell ref="A19:H19"/>
    <mergeCell ref="A1:H1"/>
    <mergeCell ref="B3:D3"/>
    <mergeCell ref="H3:H6"/>
    <mergeCell ref="C4:D5"/>
    <mergeCell ref="E5:F5"/>
  </mergeCells>
  <phoneticPr fontId="2" type="noConversion"/>
  <hyperlinks>
    <hyperlink ref="I1" location="本篇表次!A1" display="回本篇表次"/>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8"/>
  <sheetViews>
    <sheetView showGridLines="0" zoomScaleNormal="100" workbookViewId="0">
      <selection activeCell="L1" sqref="L1"/>
    </sheetView>
  </sheetViews>
  <sheetFormatPr defaultColWidth="9" defaultRowHeight="15.75"/>
  <cols>
    <col min="1" max="1" width="15.125" style="342" customWidth="1"/>
    <col min="2" max="4" width="9.5" style="342" bestFit="1" customWidth="1"/>
    <col min="5" max="5" width="9.5" style="342" customWidth="1"/>
    <col min="6" max="11" width="9.5" style="342" bestFit="1" customWidth="1"/>
    <col min="12" max="12" width="12.625" style="342" bestFit="1" customWidth="1"/>
    <col min="13" max="16384" width="9" style="342"/>
  </cols>
  <sheetData>
    <row r="1" spans="1:12" s="428" customFormat="1" ht="38.1" customHeight="1">
      <c r="A1" s="1165" t="s">
        <v>957</v>
      </c>
      <c r="B1" s="1165"/>
      <c r="C1" s="1165"/>
      <c r="D1" s="1165"/>
      <c r="E1" s="1165"/>
      <c r="F1" s="1165"/>
      <c r="G1" s="1165"/>
      <c r="H1" s="1165"/>
      <c r="I1" s="1165"/>
      <c r="J1" s="1165"/>
      <c r="K1" s="1165"/>
      <c r="L1" s="853" t="s">
        <v>914</v>
      </c>
    </row>
    <row r="2" spans="1:12" s="348" customFormat="1" ht="59.1" customHeight="1">
      <c r="A2" s="1173"/>
      <c r="B2" s="1218" t="s">
        <v>311</v>
      </c>
      <c r="C2" s="1218"/>
      <c r="D2" s="1218" t="s">
        <v>312</v>
      </c>
      <c r="E2" s="1218"/>
      <c r="F2" s="1218" t="s">
        <v>265</v>
      </c>
      <c r="G2" s="1218"/>
      <c r="H2" s="1218" t="s">
        <v>266</v>
      </c>
      <c r="I2" s="1218"/>
      <c r="J2" s="1218" t="s">
        <v>17</v>
      </c>
      <c r="K2" s="1218"/>
    </row>
    <row r="3" spans="1:12" s="348" customFormat="1" ht="59.1" customHeight="1">
      <c r="A3" s="1215"/>
      <c r="B3" s="343" t="s">
        <v>114</v>
      </c>
      <c r="C3" s="343" t="s">
        <v>1</v>
      </c>
      <c r="D3" s="343" t="s">
        <v>114</v>
      </c>
      <c r="E3" s="343" t="s">
        <v>1</v>
      </c>
      <c r="F3" s="343" t="s">
        <v>114</v>
      </c>
      <c r="G3" s="343" t="s">
        <v>1</v>
      </c>
      <c r="H3" s="343" t="s">
        <v>114</v>
      </c>
      <c r="I3" s="343" t="s">
        <v>1</v>
      </c>
      <c r="J3" s="343" t="s">
        <v>114</v>
      </c>
      <c r="K3" s="343" t="s">
        <v>1</v>
      </c>
    </row>
    <row r="4" spans="1:12" s="341" customFormat="1" ht="59.1" customHeight="1">
      <c r="A4" s="429" t="s">
        <v>44</v>
      </c>
      <c r="B4" s="430">
        <f t="shared" ref="B4:G4" si="0">SUM(B5:B7)</f>
        <v>35399</v>
      </c>
      <c r="C4" s="431">
        <f t="shared" si="0"/>
        <v>100</v>
      </c>
      <c r="D4" s="430">
        <f t="shared" si="0"/>
        <v>37126</v>
      </c>
      <c r="E4" s="431">
        <f t="shared" si="0"/>
        <v>100</v>
      </c>
      <c r="F4" s="430">
        <f t="shared" si="0"/>
        <v>35446</v>
      </c>
      <c r="G4" s="431">
        <f t="shared" si="0"/>
        <v>100</v>
      </c>
      <c r="H4" s="430">
        <f t="shared" ref="H4:I4" si="1">SUM(H5:H7)</f>
        <v>30808</v>
      </c>
      <c r="I4" s="431">
        <f t="shared" si="1"/>
        <v>100</v>
      </c>
      <c r="J4" s="430">
        <f t="shared" ref="J4:K4" si="2">SUM(J5:J7)</f>
        <v>29000</v>
      </c>
      <c r="K4" s="431">
        <f t="shared" si="2"/>
        <v>100</v>
      </c>
    </row>
    <row r="5" spans="1:12" s="341" customFormat="1" ht="59.1" customHeight="1">
      <c r="A5" s="429" t="s">
        <v>621</v>
      </c>
      <c r="B5" s="430">
        <v>1</v>
      </c>
      <c r="C5" s="432">
        <f>B5/B$4*100</f>
        <v>2.8249385575863724E-3</v>
      </c>
      <c r="D5" s="430" t="s">
        <v>247</v>
      </c>
      <c r="E5" s="432" t="s">
        <v>247</v>
      </c>
      <c r="F5" s="430">
        <v>1</v>
      </c>
      <c r="G5" s="432">
        <f>F5/F$4*100</f>
        <v>2.8211928003159734E-3</v>
      </c>
      <c r="H5" s="430" t="s">
        <v>247</v>
      </c>
      <c r="I5" s="432" t="str">
        <f>IFERROR(H5/H$4*100,"-")</f>
        <v>-</v>
      </c>
      <c r="J5" s="430" t="s">
        <v>247</v>
      </c>
      <c r="K5" s="432" t="str">
        <f>IFERROR(J5/J$4*100,"-")</f>
        <v>-</v>
      </c>
    </row>
    <row r="6" spans="1:12" s="341" customFormat="1" ht="59.1" customHeight="1">
      <c r="A6" s="433" t="s">
        <v>622</v>
      </c>
      <c r="B6" s="430">
        <v>25346</v>
      </c>
      <c r="C6" s="432">
        <f>B6/B$4*100</f>
        <v>71.600892680584195</v>
      </c>
      <c r="D6" s="430">
        <v>25483</v>
      </c>
      <c r="E6" s="432">
        <f>D6/D$4*100</f>
        <v>68.639228572967738</v>
      </c>
      <c r="F6" s="430">
        <v>24065</v>
      </c>
      <c r="G6" s="432">
        <f>F6/F$4*100</f>
        <v>67.892004739603905</v>
      </c>
      <c r="H6" s="430">
        <v>19877</v>
      </c>
      <c r="I6" s="432">
        <f t="shared" ref="I6:I7" si="3">IFERROR(H6/H$4*100,"-")</f>
        <v>64.518956115294728</v>
      </c>
      <c r="J6" s="430">
        <v>20704</v>
      </c>
      <c r="K6" s="432">
        <f t="shared" ref="K6:K7" si="4">IFERROR(J6/J$4*100,"-")</f>
        <v>71.393103448275866</v>
      </c>
    </row>
    <row r="7" spans="1:12" s="341" customFormat="1" ht="59.1" customHeight="1">
      <c r="A7" s="434" t="s">
        <v>623</v>
      </c>
      <c r="B7" s="435">
        <v>10052</v>
      </c>
      <c r="C7" s="436">
        <f>B7/B$4*100</f>
        <v>28.396282380858217</v>
      </c>
      <c r="D7" s="435">
        <v>11643</v>
      </c>
      <c r="E7" s="436">
        <f>D7/D$4*100</f>
        <v>31.360771427032269</v>
      </c>
      <c r="F7" s="435">
        <v>11380</v>
      </c>
      <c r="G7" s="436">
        <f>F7/F$4*100</f>
        <v>32.105174067595783</v>
      </c>
      <c r="H7" s="435">
        <v>10931</v>
      </c>
      <c r="I7" s="436">
        <f t="shared" si="3"/>
        <v>35.481043884705272</v>
      </c>
      <c r="J7" s="435">
        <v>8296</v>
      </c>
      <c r="K7" s="436">
        <f t="shared" si="4"/>
        <v>28.606896551724137</v>
      </c>
    </row>
    <row r="8" spans="1:12" s="354" customFormat="1" ht="14.25">
      <c r="A8" s="329" t="s">
        <v>11</v>
      </c>
    </row>
  </sheetData>
  <mergeCells count="7">
    <mergeCell ref="A1:K1"/>
    <mergeCell ref="A2:A3"/>
    <mergeCell ref="B2:C2"/>
    <mergeCell ref="D2:E2"/>
    <mergeCell ref="F2:G2"/>
    <mergeCell ref="H2:I2"/>
    <mergeCell ref="J2:K2"/>
  </mergeCells>
  <phoneticPr fontId="2" type="noConversion"/>
  <hyperlinks>
    <hyperlink ref="L1" location="本篇表次!A1" display="回本篇表次"/>
  </hyperlink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9"/>
  <sheetViews>
    <sheetView showGridLines="0" zoomScaleNormal="100" workbookViewId="0">
      <selection activeCell="H1" sqref="H1"/>
    </sheetView>
  </sheetViews>
  <sheetFormatPr defaultColWidth="8.875" defaultRowHeight="20.25"/>
  <cols>
    <col min="1" max="1" width="9.125" style="457" customWidth="1"/>
    <col min="2" max="2" width="10" style="457" bestFit="1" customWidth="1"/>
    <col min="3" max="3" width="13.125" style="457" customWidth="1"/>
    <col min="4" max="7" width="14.625" style="457" customWidth="1"/>
    <col min="8" max="8" width="12.625" style="457" bestFit="1" customWidth="1"/>
    <col min="9" max="12" width="11.125" style="457" hidden="1" customWidth="1"/>
    <col min="13" max="13" width="9.625" style="457" hidden="1" customWidth="1"/>
    <col min="14" max="17" width="9" style="457" hidden="1" customWidth="1"/>
    <col min="18" max="253" width="8.875" style="457"/>
    <col min="254" max="255" width="7.375" style="457" customWidth="1"/>
    <col min="256" max="264" width="13.125" style="457" customWidth="1"/>
    <col min="265" max="509" width="8.875" style="457"/>
    <col min="510" max="511" width="7.375" style="457" customWidth="1"/>
    <col min="512" max="520" width="13.125" style="457" customWidth="1"/>
    <col min="521" max="765" width="8.875" style="457"/>
    <col min="766" max="767" width="7.375" style="457" customWidth="1"/>
    <col min="768" max="776" width="13.125" style="457" customWidth="1"/>
    <col min="777" max="1021" width="8.875" style="457"/>
    <col min="1022" max="1023" width="7.375" style="457" customWidth="1"/>
    <col min="1024" max="1032" width="13.125" style="457" customWidth="1"/>
    <col min="1033" max="1277" width="8.875" style="457"/>
    <col min="1278" max="1279" width="7.375" style="457" customWidth="1"/>
    <col min="1280" max="1288" width="13.125" style="457" customWidth="1"/>
    <col min="1289" max="1533" width="8.875" style="457"/>
    <col min="1534" max="1535" width="7.375" style="457" customWidth="1"/>
    <col min="1536" max="1544" width="13.125" style="457" customWidth="1"/>
    <col min="1545" max="1789" width="8.875" style="457"/>
    <col min="1790" max="1791" width="7.375" style="457" customWidth="1"/>
    <col min="1792" max="1800" width="13.125" style="457" customWidth="1"/>
    <col min="1801" max="2045" width="8.875" style="457"/>
    <col min="2046" max="2047" width="7.375" style="457" customWidth="1"/>
    <col min="2048" max="2056" width="13.125" style="457" customWidth="1"/>
    <col min="2057" max="2301" width="8.875" style="457"/>
    <col min="2302" max="2303" width="7.375" style="457" customWidth="1"/>
    <col min="2304" max="2312" width="13.125" style="457" customWidth="1"/>
    <col min="2313" max="2557" width="8.875" style="457"/>
    <col min="2558" max="2559" width="7.375" style="457" customWidth="1"/>
    <col min="2560" max="2568" width="13.125" style="457" customWidth="1"/>
    <col min="2569" max="2813" width="8.875" style="457"/>
    <col min="2814" max="2815" width="7.375" style="457" customWidth="1"/>
    <col min="2816" max="2824" width="13.125" style="457" customWidth="1"/>
    <col min="2825" max="3069" width="8.875" style="457"/>
    <col min="3070" max="3071" width="7.375" style="457" customWidth="1"/>
    <col min="3072" max="3080" width="13.125" style="457" customWidth="1"/>
    <col min="3081" max="3325" width="8.875" style="457"/>
    <col min="3326" max="3327" width="7.375" style="457" customWidth="1"/>
    <col min="3328" max="3336" width="13.125" style="457" customWidth="1"/>
    <col min="3337" max="3581" width="8.875" style="457"/>
    <col min="3582" max="3583" width="7.375" style="457" customWidth="1"/>
    <col min="3584" max="3592" width="13.125" style="457" customWidth="1"/>
    <col min="3593" max="3837" width="8.875" style="457"/>
    <col min="3838" max="3839" width="7.375" style="457" customWidth="1"/>
    <col min="3840" max="3848" width="13.125" style="457" customWidth="1"/>
    <col min="3849" max="4093" width="8.875" style="457"/>
    <col min="4094" max="4095" width="7.375" style="457" customWidth="1"/>
    <col min="4096" max="4104" width="13.125" style="457" customWidth="1"/>
    <col min="4105" max="4349" width="8.875" style="457"/>
    <col min="4350" max="4351" width="7.375" style="457" customWidth="1"/>
    <col min="4352" max="4360" width="13.125" style="457" customWidth="1"/>
    <col min="4361" max="4605" width="8.875" style="457"/>
    <col min="4606" max="4607" width="7.375" style="457" customWidth="1"/>
    <col min="4608" max="4616" width="13.125" style="457" customWidth="1"/>
    <col min="4617" max="4861" width="8.875" style="457"/>
    <col min="4862" max="4863" width="7.375" style="457" customWidth="1"/>
    <col min="4864" max="4872" width="13.125" style="457" customWidth="1"/>
    <col min="4873" max="5117" width="8.875" style="457"/>
    <col min="5118" max="5119" width="7.375" style="457" customWidth="1"/>
    <col min="5120" max="5128" width="13.125" style="457" customWidth="1"/>
    <col min="5129" max="5373" width="8.875" style="457"/>
    <col min="5374" max="5375" width="7.375" style="457" customWidth="1"/>
    <col min="5376" max="5384" width="13.125" style="457" customWidth="1"/>
    <col min="5385" max="5629" width="8.875" style="457"/>
    <col min="5630" max="5631" width="7.375" style="457" customWidth="1"/>
    <col min="5632" max="5640" width="13.125" style="457" customWidth="1"/>
    <col min="5641" max="5885" width="8.875" style="457"/>
    <col min="5886" max="5887" width="7.375" style="457" customWidth="1"/>
    <col min="5888" max="5896" width="13.125" style="457" customWidth="1"/>
    <col min="5897" max="6141" width="8.875" style="457"/>
    <col min="6142" max="6143" width="7.375" style="457" customWidth="1"/>
    <col min="6144" max="6152" width="13.125" style="457" customWidth="1"/>
    <col min="6153" max="6397" width="8.875" style="457"/>
    <col min="6398" max="6399" width="7.375" style="457" customWidth="1"/>
    <col min="6400" max="6408" width="13.125" style="457" customWidth="1"/>
    <col min="6409" max="6653" width="8.875" style="457"/>
    <col min="6654" max="6655" width="7.375" style="457" customWidth="1"/>
    <col min="6656" max="6664" width="13.125" style="457" customWidth="1"/>
    <col min="6665" max="6909" width="8.875" style="457"/>
    <col min="6910" max="6911" width="7.375" style="457" customWidth="1"/>
    <col min="6912" max="6920" width="13.125" style="457" customWidth="1"/>
    <col min="6921" max="7165" width="8.875" style="457"/>
    <col min="7166" max="7167" width="7.375" style="457" customWidth="1"/>
    <col min="7168" max="7176" width="13.125" style="457" customWidth="1"/>
    <col min="7177" max="7421" width="8.875" style="457"/>
    <col min="7422" max="7423" width="7.375" style="457" customWidth="1"/>
    <col min="7424" max="7432" width="13.125" style="457" customWidth="1"/>
    <col min="7433" max="7677" width="8.875" style="457"/>
    <col min="7678" max="7679" width="7.375" style="457" customWidth="1"/>
    <col min="7680" max="7688" width="13.125" style="457" customWidth="1"/>
    <col min="7689" max="7933" width="8.875" style="457"/>
    <col min="7934" max="7935" width="7.375" style="457" customWidth="1"/>
    <col min="7936" max="7944" width="13.125" style="457" customWidth="1"/>
    <col min="7945" max="8189" width="8.875" style="457"/>
    <col min="8190" max="8191" width="7.375" style="457" customWidth="1"/>
    <col min="8192" max="8200" width="13.125" style="457" customWidth="1"/>
    <col min="8201" max="8445" width="8.875" style="457"/>
    <col min="8446" max="8447" width="7.375" style="457" customWidth="1"/>
    <col min="8448" max="8456" width="13.125" style="457" customWidth="1"/>
    <col min="8457" max="8701" width="8.875" style="457"/>
    <col min="8702" max="8703" width="7.375" style="457" customWidth="1"/>
    <col min="8704" max="8712" width="13.125" style="457" customWidth="1"/>
    <col min="8713" max="8957" width="8.875" style="457"/>
    <col min="8958" max="8959" width="7.375" style="457" customWidth="1"/>
    <col min="8960" max="8968" width="13.125" style="457" customWidth="1"/>
    <col min="8969" max="9213" width="8.875" style="457"/>
    <col min="9214" max="9215" width="7.375" style="457" customWidth="1"/>
    <col min="9216" max="9224" width="13.125" style="457" customWidth="1"/>
    <col min="9225" max="9469" width="8.875" style="457"/>
    <col min="9470" max="9471" width="7.375" style="457" customWidth="1"/>
    <col min="9472" max="9480" width="13.125" style="457" customWidth="1"/>
    <col min="9481" max="9725" width="8.875" style="457"/>
    <col min="9726" max="9727" width="7.375" style="457" customWidth="1"/>
    <col min="9728" max="9736" width="13.125" style="457" customWidth="1"/>
    <col min="9737" max="9981" width="8.875" style="457"/>
    <col min="9982" max="9983" width="7.375" style="457" customWidth="1"/>
    <col min="9984" max="9992" width="13.125" style="457" customWidth="1"/>
    <col min="9993" max="10237" width="8.875" style="457"/>
    <col min="10238" max="10239" width="7.375" style="457" customWidth="1"/>
    <col min="10240" max="10248" width="13.125" style="457" customWidth="1"/>
    <col min="10249" max="10493" width="8.875" style="457"/>
    <col min="10494" max="10495" width="7.375" style="457" customWidth="1"/>
    <col min="10496" max="10504" width="13.125" style="457" customWidth="1"/>
    <col min="10505" max="10749" width="8.875" style="457"/>
    <col min="10750" max="10751" width="7.375" style="457" customWidth="1"/>
    <col min="10752" max="10760" width="13.125" style="457" customWidth="1"/>
    <col min="10761" max="11005" width="8.875" style="457"/>
    <col min="11006" max="11007" width="7.375" style="457" customWidth="1"/>
    <col min="11008" max="11016" width="13.125" style="457" customWidth="1"/>
    <col min="11017" max="11261" width="8.875" style="457"/>
    <col min="11262" max="11263" width="7.375" style="457" customWidth="1"/>
    <col min="11264" max="11272" width="13.125" style="457" customWidth="1"/>
    <col min="11273" max="11517" width="8.875" style="457"/>
    <col min="11518" max="11519" width="7.375" style="457" customWidth="1"/>
    <col min="11520" max="11528" width="13.125" style="457" customWidth="1"/>
    <col min="11529" max="11773" width="8.875" style="457"/>
    <col min="11774" max="11775" width="7.375" style="457" customWidth="1"/>
    <col min="11776" max="11784" width="13.125" style="457" customWidth="1"/>
    <col min="11785" max="12029" width="8.875" style="457"/>
    <col min="12030" max="12031" width="7.375" style="457" customWidth="1"/>
    <col min="12032" max="12040" width="13.125" style="457" customWidth="1"/>
    <col min="12041" max="12285" width="8.875" style="457"/>
    <col min="12286" max="12287" width="7.375" style="457" customWidth="1"/>
    <col min="12288" max="12296" width="13.125" style="457" customWidth="1"/>
    <col min="12297" max="12541" width="8.875" style="457"/>
    <col min="12542" max="12543" width="7.375" style="457" customWidth="1"/>
    <col min="12544" max="12552" width="13.125" style="457" customWidth="1"/>
    <col min="12553" max="12797" width="8.875" style="457"/>
    <col min="12798" max="12799" width="7.375" style="457" customWidth="1"/>
    <col min="12800" max="12808" width="13.125" style="457" customWidth="1"/>
    <col min="12809" max="13053" width="8.875" style="457"/>
    <col min="13054" max="13055" width="7.375" style="457" customWidth="1"/>
    <col min="13056" max="13064" width="13.125" style="457" customWidth="1"/>
    <col min="13065" max="13309" width="8.875" style="457"/>
    <col min="13310" max="13311" width="7.375" style="457" customWidth="1"/>
    <col min="13312" max="13320" width="13.125" style="457" customWidth="1"/>
    <col min="13321" max="13565" width="8.875" style="457"/>
    <col min="13566" max="13567" width="7.375" style="457" customWidth="1"/>
    <col min="13568" max="13576" width="13.125" style="457" customWidth="1"/>
    <col min="13577" max="13821" width="8.875" style="457"/>
    <col min="13822" max="13823" width="7.375" style="457" customWidth="1"/>
    <col min="13824" max="13832" width="13.125" style="457" customWidth="1"/>
    <col min="13833" max="14077" width="8.875" style="457"/>
    <col min="14078" max="14079" width="7.375" style="457" customWidth="1"/>
    <col min="14080" max="14088" width="13.125" style="457" customWidth="1"/>
    <col min="14089" max="14333" width="8.875" style="457"/>
    <col min="14334" max="14335" width="7.375" style="457" customWidth="1"/>
    <col min="14336" max="14344" width="13.125" style="457" customWidth="1"/>
    <col min="14345" max="14589" width="8.875" style="457"/>
    <col min="14590" max="14591" width="7.375" style="457" customWidth="1"/>
    <col min="14592" max="14600" width="13.125" style="457" customWidth="1"/>
    <col min="14601" max="14845" width="8.875" style="457"/>
    <col min="14846" max="14847" width="7.375" style="457" customWidth="1"/>
    <col min="14848" max="14856" width="13.125" style="457" customWidth="1"/>
    <col min="14857" max="15101" width="8.875" style="457"/>
    <col min="15102" max="15103" width="7.375" style="457" customWidth="1"/>
    <col min="15104" max="15112" width="13.125" style="457" customWidth="1"/>
    <col min="15113" max="15357" width="8.875" style="457"/>
    <col min="15358" max="15359" width="7.375" style="457" customWidth="1"/>
    <col min="15360" max="15368" width="13.125" style="457" customWidth="1"/>
    <col min="15369" max="15613" width="8.875" style="457"/>
    <col min="15614" max="15615" width="7.375" style="457" customWidth="1"/>
    <col min="15616" max="15624" width="13.125" style="457" customWidth="1"/>
    <col min="15625" max="15869" width="8.875" style="457"/>
    <col min="15870" max="15871" width="7.375" style="457" customWidth="1"/>
    <col min="15872" max="15880" width="13.125" style="457" customWidth="1"/>
    <col min="15881" max="16125" width="8.875" style="457"/>
    <col min="16126" max="16127" width="7.375" style="457" customWidth="1"/>
    <col min="16128" max="16136" width="13.125" style="457" customWidth="1"/>
    <col min="16137" max="16384" width="8.875" style="457"/>
  </cols>
  <sheetData>
    <row r="1" spans="1:17" s="437" customFormat="1">
      <c r="A1" s="1226" t="s">
        <v>958</v>
      </c>
      <c r="B1" s="1226"/>
      <c r="C1" s="1226"/>
      <c r="D1" s="1226"/>
      <c r="E1" s="1226"/>
      <c r="F1" s="1226"/>
      <c r="G1" s="1226"/>
      <c r="H1" s="853" t="s">
        <v>914</v>
      </c>
    </row>
    <row r="2" spans="1:17" s="439" customFormat="1" ht="15" customHeight="1">
      <c r="A2" s="438"/>
      <c r="B2" s="438"/>
      <c r="C2" s="1227" t="s">
        <v>654</v>
      </c>
      <c r="D2" s="1227"/>
      <c r="E2" s="1227"/>
      <c r="F2" s="1227"/>
    </row>
    <row r="3" spans="1:17" s="439" customFormat="1" ht="15" customHeight="1">
      <c r="A3" s="440"/>
      <c r="B3" s="440"/>
      <c r="C3" s="441"/>
      <c r="D3" s="441"/>
      <c r="E3" s="441"/>
      <c r="F3" s="441"/>
      <c r="G3" s="442" t="s">
        <v>624</v>
      </c>
    </row>
    <row r="4" spans="1:17" s="443" customFormat="1" ht="21" customHeight="1">
      <c r="A4" s="1228"/>
      <c r="B4" s="1228"/>
      <c r="C4" s="1231" t="s">
        <v>625</v>
      </c>
      <c r="D4" s="1233" t="s">
        <v>626</v>
      </c>
      <c r="E4" s="1233"/>
      <c r="F4" s="1233"/>
      <c r="G4" s="1233"/>
    </row>
    <row r="5" spans="1:17" s="443" customFormat="1" ht="95.1" customHeight="1">
      <c r="A5" s="1229"/>
      <c r="B5" s="1230"/>
      <c r="C5" s="1232"/>
      <c r="D5" s="444" t="s">
        <v>627</v>
      </c>
      <c r="E5" s="445" t="s">
        <v>628</v>
      </c>
      <c r="F5" s="446" t="s">
        <v>629</v>
      </c>
      <c r="G5" s="446" t="s">
        <v>630</v>
      </c>
      <c r="J5" s="443" t="s">
        <v>631</v>
      </c>
      <c r="K5" s="443" t="s">
        <v>632</v>
      </c>
      <c r="L5" s="443" t="s">
        <v>633</v>
      </c>
      <c r="M5" s="443" t="s">
        <v>634</v>
      </c>
      <c r="N5" s="443" t="s">
        <v>635</v>
      </c>
      <c r="O5" s="443" t="s">
        <v>636</v>
      </c>
      <c r="P5" s="443" t="s">
        <v>637</v>
      </c>
      <c r="Q5" s="443" t="s">
        <v>638</v>
      </c>
    </row>
    <row r="6" spans="1:17" s="439" customFormat="1" ht="18" customHeight="1">
      <c r="A6" s="447" t="s">
        <v>655</v>
      </c>
      <c r="B6" s="447"/>
      <c r="C6" s="448">
        <v>35398</v>
      </c>
      <c r="D6" s="448" t="str">
        <f>IF(J6=0,"-",CONCATENATE(TEXT(J6,"#,##0")," ","(",TEXT(N6,"#,##0.00"),"%",")"))</f>
        <v>14,394 (40.66%)</v>
      </c>
      <c r="E6" s="448" t="str">
        <f t="shared" ref="E6:G20" si="0">IF(K6=0,"-",CONCATENATE(TEXT(K6,"#,##0")," ","(",TEXT(O6,"#,##0.00"),"%",")"))</f>
        <v>5,417 (15.30%)</v>
      </c>
      <c r="F6" s="448" t="str">
        <f t="shared" si="0"/>
        <v>4,362 (12.32%)</v>
      </c>
      <c r="G6" s="448" t="str">
        <f t="shared" si="0"/>
        <v>4,615 (13.04%)</v>
      </c>
      <c r="I6" s="439" t="s">
        <v>640</v>
      </c>
      <c r="J6" s="439">
        <v>14394</v>
      </c>
      <c r="K6" s="439">
        <v>5417</v>
      </c>
      <c r="L6" s="439">
        <v>4362</v>
      </c>
      <c r="M6" s="439">
        <v>4615</v>
      </c>
      <c r="N6" s="439">
        <f t="shared" ref="N6:N16" si="1">ROUND(J6/$C6*100,2)</f>
        <v>40.659999999999997</v>
      </c>
      <c r="O6" s="439">
        <f t="shared" ref="O6:O17" si="2">ROUND(K6/$C6*100,2)</f>
        <v>15.3</v>
      </c>
      <c r="P6" s="439">
        <f t="shared" ref="P6:P17" si="3">ROUND(L6/$C6*100,2)</f>
        <v>12.32</v>
      </c>
      <c r="Q6" s="439">
        <f t="shared" ref="Q6:Q17" si="4">ROUND(M6/$C6*100,2)</f>
        <v>13.04</v>
      </c>
    </row>
    <row r="7" spans="1:17" s="439" customFormat="1" ht="18" customHeight="1">
      <c r="A7" s="449"/>
      <c r="B7" s="449" t="s">
        <v>639</v>
      </c>
      <c r="C7" s="448">
        <v>25346</v>
      </c>
      <c r="D7" s="448" t="str">
        <f t="shared" ref="D7:D20" si="5">IF(J7=0,"-",CONCATENATE(TEXT(J7,"#,##0")," ","(",TEXT(N7,"#,##0.00"),"%",")"))</f>
        <v>10,666 (42.08%)</v>
      </c>
      <c r="E7" s="448" t="str">
        <f t="shared" si="0"/>
        <v>4,319 (17.04%)</v>
      </c>
      <c r="F7" s="448" t="str">
        <f t="shared" si="0"/>
        <v>3,088 (12.18%)</v>
      </c>
      <c r="G7" s="448" t="str">
        <f t="shared" si="0"/>
        <v>3,259 (12.86%)</v>
      </c>
      <c r="I7" s="439" t="s">
        <v>641</v>
      </c>
      <c r="J7" s="439">
        <v>10666</v>
      </c>
      <c r="K7" s="439">
        <v>4319</v>
      </c>
      <c r="L7" s="439">
        <v>3088</v>
      </c>
      <c r="M7" s="439">
        <v>3259</v>
      </c>
      <c r="N7" s="439">
        <f t="shared" si="1"/>
        <v>42.08</v>
      </c>
      <c r="O7" s="439">
        <f t="shared" si="2"/>
        <v>17.04</v>
      </c>
      <c r="P7" s="439">
        <f t="shared" si="3"/>
        <v>12.18</v>
      </c>
      <c r="Q7" s="439">
        <f t="shared" si="4"/>
        <v>12.86</v>
      </c>
    </row>
    <row r="8" spans="1:17" s="439" customFormat="1" ht="18" customHeight="1">
      <c r="A8" s="450"/>
      <c r="B8" s="450" t="s">
        <v>623</v>
      </c>
      <c r="C8" s="451">
        <v>10052</v>
      </c>
      <c r="D8" s="451" t="str">
        <f t="shared" si="5"/>
        <v>3,728 (37.09%)</v>
      </c>
      <c r="E8" s="451" t="str">
        <f t="shared" si="0"/>
        <v>1,098 (10.92%)</v>
      </c>
      <c r="F8" s="451" t="str">
        <f t="shared" si="0"/>
        <v>1,274 (12.67%)</v>
      </c>
      <c r="G8" s="451" t="str">
        <f t="shared" si="0"/>
        <v>1,356 (13.49%)</v>
      </c>
      <c r="I8" s="439" t="s">
        <v>642</v>
      </c>
      <c r="J8" s="439">
        <v>3728</v>
      </c>
      <c r="K8" s="439">
        <v>1098</v>
      </c>
      <c r="L8" s="439">
        <v>1274</v>
      </c>
      <c r="M8" s="439">
        <v>1356</v>
      </c>
      <c r="N8" s="439">
        <f t="shared" si="1"/>
        <v>37.090000000000003</v>
      </c>
      <c r="O8" s="439">
        <f t="shared" si="2"/>
        <v>10.92</v>
      </c>
      <c r="P8" s="439">
        <f t="shared" si="3"/>
        <v>12.67</v>
      </c>
      <c r="Q8" s="439">
        <f t="shared" si="4"/>
        <v>13.49</v>
      </c>
    </row>
    <row r="9" spans="1:17" s="439" customFormat="1" ht="18" customHeight="1">
      <c r="A9" s="447" t="s">
        <v>312</v>
      </c>
      <c r="B9" s="447"/>
      <c r="C9" s="452">
        <v>37126</v>
      </c>
      <c r="D9" s="448" t="str">
        <f t="shared" si="5"/>
        <v>13,022 (35.08%)</v>
      </c>
      <c r="E9" s="448" t="str">
        <f t="shared" si="0"/>
        <v>4,843 (13.04%)</v>
      </c>
      <c r="F9" s="448" t="str">
        <f t="shared" si="0"/>
        <v>3,940 (10.61%)</v>
      </c>
      <c r="G9" s="448" t="str">
        <f t="shared" si="0"/>
        <v>4,239 (11.42%)</v>
      </c>
      <c r="I9" s="439" t="s">
        <v>643</v>
      </c>
      <c r="J9" s="439">
        <v>13022</v>
      </c>
      <c r="K9" s="439">
        <v>4843</v>
      </c>
      <c r="L9" s="439">
        <v>3940</v>
      </c>
      <c r="M9" s="439">
        <v>4239</v>
      </c>
      <c r="N9" s="439">
        <f t="shared" si="1"/>
        <v>35.08</v>
      </c>
      <c r="O9" s="439">
        <f t="shared" si="2"/>
        <v>13.04</v>
      </c>
      <c r="P9" s="439">
        <f t="shared" si="3"/>
        <v>10.61</v>
      </c>
      <c r="Q9" s="439">
        <f t="shared" si="4"/>
        <v>11.42</v>
      </c>
    </row>
    <row r="10" spans="1:17" s="439" customFormat="1" ht="18" customHeight="1">
      <c r="A10" s="449"/>
      <c r="B10" s="449" t="s">
        <v>639</v>
      </c>
      <c r="C10" s="448">
        <v>25483</v>
      </c>
      <c r="D10" s="448" t="str">
        <f t="shared" si="5"/>
        <v>9,696 (38.05%)</v>
      </c>
      <c r="E10" s="448" t="str">
        <f t="shared" si="0"/>
        <v>3,930 (15.42%)</v>
      </c>
      <c r="F10" s="448" t="str">
        <f t="shared" si="0"/>
        <v>2,846 (11.17%)</v>
      </c>
      <c r="G10" s="448" t="str">
        <f t="shared" si="0"/>
        <v>2,920 (11.46%)</v>
      </c>
      <c r="I10" s="439" t="s">
        <v>644</v>
      </c>
      <c r="J10" s="439">
        <v>9696</v>
      </c>
      <c r="K10" s="439">
        <v>3930</v>
      </c>
      <c r="L10" s="439">
        <v>2846</v>
      </c>
      <c r="M10" s="439">
        <v>2920</v>
      </c>
      <c r="N10" s="439">
        <f t="shared" si="1"/>
        <v>38.049999999999997</v>
      </c>
      <c r="O10" s="439">
        <f t="shared" si="2"/>
        <v>15.42</v>
      </c>
      <c r="P10" s="439">
        <f t="shared" si="3"/>
        <v>11.17</v>
      </c>
      <c r="Q10" s="439">
        <f t="shared" si="4"/>
        <v>11.46</v>
      </c>
    </row>
    <row r="11" spans="1:17" s="439" customFormat="1" ht="18" customHeight="1">
      <c r="A11" s="450"/>
      <c r="B11" s="450" t="s">
        <v>623</v>
      </c>
      <c r="C11" s="451">
        <v>11643</v>
      </c>
      <c r="D11" s="451" t="str">
        <f t="shared" si="5"/>
        <v>3,326 (28.57%)</v>
      </c>
      <c r="E11" s="451" t="str">
        <f t="shared" si="0"/>
        <v>913 (7.84%)</v>
      </c>
      <c r="F11" s="451" t="str">
        <f t="shared" si="0"/>
        <v>1,094 (9.40%)</v>
      </c>
      <c r="G11" s="451" t="str">
        <f t="shared" si="0"/>
        <v>1,319 (11.33%)</v>
      </c>
      <c r="I11" s="439" t="s">
        <v>645</v>
      </c>
      <c r="J11" s="439">
        <v>3326</v>
      </c>
      <c r="K11" s="439">
        <v>913</v>
      </c>
      <c r="L11" s="439">
        <v>1094</v>
      </c>
      <c r="M11" s="439">
        <v>1319</v>
      </c>
      <c r="N11" s="439">
        <f t="shared" si="1"/>
        <v>28.57</v>
      </c>
      <c r="O11" s="439">
        <f t="shared" si="2"/>
        <v>7.84</v>
      </c>
      <c r="P11" s="439">
        <f t="shared" si="3"/>
        <v>9.4</v>
      </c>
      <c r="Q11" s="439">
        <f t="shared" si="4"/>
        <v>11.33</v>
      </c>
    </row>
    <row r="12" spans="1:17" s="439" customFormat="1" ht="18" customHeight="1">
      <c r="A12" s="447" t="s">
        <v>265</v>
      </c>
      <c r="B12" s="447"/>
      <c r="C12" s="452">
        <v>35445</v>
      </c>
      <c r="D12" s="448" t="str">
        <f t="shared" si="5"/>
        <v>10,452 (29.49%)</v>
      </c>
      <c r="E12" s="448" t="str">
        <f t="shared" si="0"/>
        <v>3,827 (10.80%)</v>
      </c>
      <c r="F12" s="448" t="str">
        <f t="shared" si="0"/>
        <v>3,078 (8.68%)</v>
      </c>
      <c r="G12" s="448" t="str">
        <f t="shared" si="0"/>
        <v>3,547 (10.01%)</v>
      </c>
      <c r="I12" s="439" t="s">
        <v>646</v>
      </c>
      <c r="J12" s="439">
        <v>10452</v>
      </c>
      <c r="K12" s="439">
        <v>3827</v>
      </c>
      <c r="L12" s="439">
        <v>3078</v>
      </c>
      <c r="M12" s="439">
        <v>3547</v>
      </c>
      <c r="N12" s="439">
        <f t="shared" si="1"/>
        <v>29.49</v>
      </c>
      <c r="O12" s="439">
        <f t="shared" si="2"/>
        <v>10.8</v>
      </c>
      <c r="P12" s="439">
        <f t="shared" si="3"/>
        <v>8.68</v>
      </c>
      <c r="Q12" s="439">
        <f t="shared" si="4"/>
        <v>10.01</v>
      </c>
    </row>
    <row r="13" spans="1:17" s="439" customFormat="1" ht="18" customHeight="1">
      <c r="A13" s="449"/>
      <c r="B13" s="449" t="s">
        <v>639</v>
      </c>
      <c r="C13" s="448">
        <v>24065</v>
      </c>
      <c r="D13" s="448" t="str">
        <f t="shared" si="5"/>
        <v>8,031 (33.37%)</v>
      </c>
      <c r="E13" s="448" t="str">
        <f t="shared" si="0"/>
        <v>3,240 (13.46%)</v>
      </c>
      <c r="F13" s="448" t="str">
        <f t="shared" si="0"/>
        <v>2,298 (9.55%)</v>
      </c>
      <c r="G13" s="448" t="str">
        <f t="shared" si="0"/>
        <v>2,493 (10.36%)</v>
      </c>
      <c r="I13" s="439" t="s">
        <v>647</v>
      </c>
      <c r="J13" s="439">
        <v>8031</v>
      </c>
      <c r="K13" s="439">
        <v>3240</v>
      </c>
      <c r="L13" s="439">
        <v>2298</v>
      </c>
      <c r="M13" s="439">
        <v>2493</v>
      </c>
      <c r="N13" s="439">
        <f t="shared" si="1"/>
        <v>33.369999999999997</v>
      </c>
      <c r="O13" s="439">
        <f t="shared" si="2"/>
        <v>13.46</v>
      </c>
      <c r="P13" s="439">
        <f t="shared" si="3"/>
        <v>9.5500000000000007</v>
      </c>
      <c r="Q13" s="439">
        <f t="shared" si="4"/>
        <v>10.36</v>
      </c>
    </row>
    <row r="14" spans="1:17" s="439" customFormat="1" ht="18" customHeight="1">
      <c r="A14" s="450"/>
      <c r="B14" s="450" t="s">
        <v>623</v>
      </c>
      <c r="C14" s="451">
        <v>11380</v>
      </c>
      <c r="D14" s="451" t="str">
        <f t="shared" si="5"/>
        <v>2,421 (21.27%)</v>
      </c>
      <c r="E14" s="451" t="str">
        <f t="shared" si="0"/>
        <v>587 (5.16%)</v>
      </c>
      <c r="F14" s="451" t="str">
        <f t="shared" si="0"/>
        <v>780 (6.85%)</v>
      </c>
      <c r="G14" s="451" t="str">
        <f t="shared" si="0"/>
        <v>1,054 (9.26%)</v>
      </c>
      <c r="I14" s="439" t="s">
        <v>648</v>
      </c>
      <c r="J14" s="439">
        <v>2421</v>
      </c>
      <c r="K14" s="439">
        <v>587</v>
      </c>
      <c r="L14" s="439">
        <v>780</v>
      </c>
      <c r="M14" s="439">
        <v>1054</v>
      </c>
      <c r="N14" s="439">
        <f t="shared" si="1"/>
        <v>21.27</v>
      </c>
      <c r="O14" s="439">
        <f t="shared" si="2"/>
        <v>5.16</v>
      </c>
      <c r="P14" s="439">
        <f t="shared" si="3"/>
        <v>6.85</v>
      </c>
      <c r="Q14" s="439">
        <f t="shared" si="4"/>
        <v>9.26</v>
      </c>
    </row>
    <row r="15" spans="1:17" s="439" customFormat="1" ht="18" customHeight="1">
      <c r="A15" s="447" t="s">
        <v>266</v>
      </c>
      <c r="B15" s="447"/>
      <c r="C15" s="448">
        <v>30808</v>
      </c>
      <c r="D15" s="448" t="str">
        <f t="shared" si="5"/>
        <v>5,351 (17.37%)</v>
      </c>
      <c r="E15" s="448" t="str">
        <f t="shared" si="0"/>
        <v>2,637 (8.56%)</v>
      </c>
      <c r="F15" s="448" t="str">
        <f t="shared" si="0"/>
        <v>1,999 (6.49%)</v>
      </c>
      <c r="G15" s="448" t="str">
        <f t="shared" si="0"/>
        <v>715 (2.32%)</v>
      </c>
      <c r="I15" s="439" t="s">
        <v>649</v>
      </c>
      <c r="J15" s="439">
        <v>5351</v>
      </c>
      <c r="K15" s="439">
        <v>2637</v>
      </c>
      <c r="L15" s="439">
        <v>1999</v>
      </c>
      <c r="M15" s="439">
        <v>715</v>
      </c>
      <c r="N15" s="439">
        <f t="shared" si="1"/>
        <v>17.37</v>
      </c>
      <c r="O15" s="439">
        <f t="shared" si="2"/>
        <v>8.56</v>
      </c>
      <c r="P15" s="439">
        <f t="shared" si="3"/>
        <v>6.49</v>
      </c>
      <c r="Q15" s="439">
        <f t="shared" si="4"/>
        <v>2.3199999999999998</v>
      </c>
    </row>
    <row r="16" spans="1:17" s="439" customFormat="1" ht="18" customHeight="1">
      <c r="A16" s="449"/>
      <c r="B16" s="449" t="s">
        <v>639</v>
      </c>
      <c r="C16" s="448">
        <v>19877</v>
      </c>
      <c r="D16" s="448" t="str">
        <f t="shared" si="5"/>
        <v>4,204 (21.15%)</v>
      </c>
      <c r="E16" s="448" t="str">
        <f t="shared" si="0"/>
        <v>2,232 (11.23%)</v>
      </c>
      <c r="F16" s="448" t="str">
        <f t="shared" si="0"/>
        <v>1,464 (7.37%)</v>
      </c>
      <c r="G16" s="448" t="str">
        <f t="shared" si="0"/>
        <v>508 (2.56%)</v>
      </c>
      <c r="I16" s="439" t="s">
        <v>650</v>
      </c>
      <c r="J16" s="439">
        <v>4204</v>
      </c>
      <c r="K16" s="439">
        <v>2232</v>
      </c>
      <c r="L16" s="439">
        <v>1464</v>
      </c>
      <c r="M16" s="439">
        <v>508</v>
      </c>
      <c r="N16" s="439">
        <f t="shared" si="1"/>
        <v>21.15</v>
      </c>
      <c r="O16" s="439">
        <f t="shared" si="2"/>
        <v>11.23</v>
      </c>
      <c r="P16" s="439">
        <f t="shared" si="3"/>
        <v>7.37</v>
      </c>
      <c r="Q16" s="439">
        <f t="shared" si="4"/>
        <v>2.56</v>
      </c>
    </row>
    <row r="17" spans="1:17" s="439" customFormat="1" ht="18" customHeight="1">
      <c r="A17" s="450"/>
      <c r="B17" s="450" t="s">
        <v>623</v>
      </c>
      <c r="C17" s="451">
        <v>10931</v>
      </c>
      <c r="D17" s="451" t="str">
        <f t="shared" si="5"/>
        <v>1,147 (10.49%)</v>
      </c>
      <c r="E17" s="451" t="str">
        <f t="shared" si="0"/>
        <v>405 (3.71%)</v>
      </c>
      <c r="F17" s="451" t="str">
        <f t="shared" si="0"/>
        <v>535 (4.89%)</v>
      </c>
      <c r="G17" s="451" t="str">
        <f t="shared" si="0"/>
        <v>207 (1.89%)</v>
      </c>
      <c r="I17" s="439" t="s">
        <v>651</v>
      </c>
      <c r="J17" s="439">
        <v>1147</v>
      </c>
      <c r="K17" s="439">
        <v>405</v>
      </c>
      <c r="L17" s="439">
        <v>535</v>
      </c>
      <c r="M17" s="439">
        <v>207</v>
      </c>
      <c r="N17" s="439">
        <f>ROUND(J17/$C17*100,2)</f>
        <v>10.49</v>
      </c>
      <c r="O17" s="439">
        <f t="shared" si="2"/>
        <v>3.71</v>
      </c>
      <c r="P17" s="439">
        <f t="shared" si="3"/>
        <v>4.8899999999999997</v>
      </c>
      <c r="Q17" s="439">
        <f t="shared" si="4"/>
        <v>1.89</v>
      </c>
    </row>
    <row r="18" spans="1:17" s="439" customFormat="1" ht="18" customHeight="1">
      <c r="A18" s="447" t="s">
        <v>17</v>
      </c>
      <c r="B18" s="447"/>
      <c r="C18" s="448">
        <v>29000</v>
      </c>
      <c r="D18" s="448" t="str">
        <f t="shared" si="5"/>
        <v>786 (2.71%)</v>
      </c>
      <c r="E18" s="448" t="str">
        <f t="shared" si="0"/>
        <v>724 (2.50%)</v>
      </c>
      <c r="F18" s="448" t="str">
        <f t="shared" si="0"/>
        <v>62 (0.21%)</v>
      </c>
      <c r="G18" s="448" t="str">
        <f t="shared" si="0"/>
        <v>-</v>
      </c>
      <c r="I18" s="439" t="s">
        <v>656</v>
      </c>
      <c r="J18" s="439">
        <v>786</v>
      </c>
      <c r="K18" s="439">
        <v>724</v>
      </c>
      <c r="L18" s="439">
        <v>62</v>
      </c>
      <c r="M18" s="439">
        <v>0</v>
      </c>
      <c r="N18" s="439">
        <f t="shared" ref="N18:N19" si="6">ROUND(J18/$C18*100,2)</f>
        <v>2.71</v>
      </c>
      <c r="O18" s="439">
        <f t="shared" ref="O18:Q20" si="7">ROUND(K18/$C18*100,2)</f>
        <v>2.5</v>
      </c>
      <c r="P18" s="439">
        <f t="shared" si="7"/>
        <v>0.21</v>
      </c>
      <c r="Q18" s="439">
        <f t="shared" si="7"/>
        <v>0</v>
      </c>
    </row>
    <row r="19" spans="1:17" s="439" customFormat="1" ht="18" customHeight="1">
      <c r="A19" s="449"/>
      <c r="B19" s="449" t="s">
        <v>639</v>
      </c>
      <c r="C19" s="448">
        <v>20704</v>
      </c>
      <c r="D19" s="448" t="str">
        <f t="shared" si="5"/>
        <v>688 (3.32%)</v>
      </c>
      <c r="E19" s="448" t="str">
        <f t="shared" si="0"/>
        <v>650 (3.14%)</v>
      </c>
      <c r="F19" s="448" t="str">
        <f t="shared" si="0"/>
        <v>38 (0.18%)</v>
      </c>
      <c r="G19" s="448" t="str">
        <f t="shared" si="0"/>
        <v>-</v>
      </c>
      <c r="I19" s="439" t="s">
        <v>657</v>
      </c>
      <c r="J19" s="439">
        <v>688</v>
      </c>
      <c r="K19" s="439">
        <v>650</v>
      </c>
      <c r="L19" s="439">
        <v>38</v>
      </c>
      <c r="M19" s="439">
        <v>0</v>
      </c>
      <c r="N19" s="439">
        <f t="shared" si="6"/>
        <v>3.32</v>
      </c>
      <c r="O19" s="439">
        <f t="shared" si="7"/>
        <v>3.14</v>
      </c>
      <c r="P19" s="439">
        <f t="shared" si="7"/>
        <v>0.18</v>
      </c>
      <c r="Q19" s="439">
        <f t="shared" si="7"/>
        <v>0</v>
      </c>
    </row>
    <row r="20" spans="1:17" s="439" customFormat="1" ht="18" customHeight="1">
      <c r="A20" s="450"/>
      <c r="B20" s="449" t="s">
        <v>623</v>
      </c>
      <c r="C20" s="448">
        <v>8296</v>
      </c>
      <c r="D20" s="448" t="str">
        <f t="shared" si="5"/>
        <v>98 (1.18%)</v>
      </c>
      <c r="E20" s="448" t="str">
        <f t="shared" si="0"/>
        <v>74 (0.89%)</v>
      </c>
      <c r="F20" s="448" t="str">
        <f t="shared" si="0"/>
        <v>24 (0.29%)</v>
      </c>
      <c r="G20" s="448" t="str">
        <f>IF(M20=0,"-",CONCATENATE(TEXT(M20,"#,##0")," ","(",TEXT(Q20,"#,##0.00"),"%",")"))</f>
        <v>-</v>
      </c>
      <c r="I20" s="439" t="s">
        <v>658</v>
      </c>
      <c r="J20" s="439">
        <v>98</v>
      </c>
      <c r="K20" s="439">
        <v>74</v>
      </c>
      <c r="L20" s="439">
        <v>24</v>
      </c>
      <c r="M20" s="439">
        <v>0</v>
      </c>
      <c r="N20" s="439">
        <f>ROUND(J20/$C20*100,2)</f>
        <v>1.18</v>
      </c>
      <c r="O20" s="439">
        <f t="shared" si="7"/>
        <v>0.89</v>
      </c>
      <c r="P20" s="439">
        <f t="shared" si="7"/>
        <v>0.28999999999999998</v>
      </c>
      <c r="Q20" s="439">
        <f t="shared" si="7"/>
        <v>0</v>
      </c>
    </row>
    <row r="21" spans="1:17" s="439" customFormat="1" ht="14.25">
      <c r="A21" s="1234" t="s">
        <v>652</v>
      </c>
      <c r="B21" s="1234"/>
      <c r="C21" s="1234"/>
      <c r="D21" s="1234"/>
      <c r="E21" s="1234"/>
      <c r="F21" s="1234"/>
      <c r="G21" s="1234"/>
    </row>
    <row r="22" spans="1:17" s="453" customFormat="1" ht="60.95" customHeight="1">
      <c r="A22" s="1224" t="s">
        <v>897</v>
      </c>
      <c r="B22" s="1225"/>
      <c r="C22" s="1225"/>
      <c r="D22" s="1225"/>
      <c r="E22" s="1225"/>
      <c r="F22" s="1225"/>
      <c r="G22" s="1225"/>
    </row>
    <row r="23" spans="1:17" s="453" customFormat="1" ht="12.75">
      <c r="A23" s="454"/>
      <c r="B23" s="455"/>
      <c r="C23" s="455"/>
      <c r="D23" s="455"/>
      <c r="E23" s="455"/>
      <c r="F23" s="455"/>
      <c r="G23" s="455"/>
    </row>
    <row r="24" spans="1:17" s="453" customFormat="1" ht="12.75">
      <c r="A24" s="454"/>
      <c r="B24" s="455"/>
      <c r="C24" s="455"/>
      <c r="D24" s="455"/>
      <c r="E24" s="455"/>
      <c r="F24" s="455"/>
      <c r="G24" s="455"/>
    </row>
    <row r="25" spans="1:17" s="453" customFormat="1" ht="12.75">
      <c r="A25" s="454"/>
      <c r="B25" s="455"/>
      <c r="C25" s="455"/>
      <c r="D25" s="455"/>
      <c r="E25" s="455"/>
      <c r="F25" s="455"/>
      <c r="G25" s="455"/>
    </row>
    <row r="26" spans="1:17" s="453" customFormat="1" ht="12.75">
      <c r="A26" s="456"/>
      <c r="B26" s="455"/>
      <c r="C26" s="455"/>
      <c r="D26" s="455"/>
      <c r="E26" s="455"/>
      <c r="F26" s="455"/>
      <c r="G26" s="455"/>
    </row>
    <row r="28" spans="1:17">
      <c r="D28" s="457" t="s">
        <v>653</v>
      </c>
    </row>
    <row r="29" spans="1:17">
      <c r="D29" s="457" t="s">
        <v>653</v>
      </c>
      <c r="F29" s="457" t="s">
        <v>653</v>
      </c>
    </row>
  </sheetData>
  <mergeCells count="7">
    <mergeCell ref="A22:G22"/>
    <mergeCell ref="A1:G1"/>
    <mergeCell ref="C2:F2"/>
    <mergeCell ref="A4:B5"/>
    <mergeCell ref="C4:C5"/>
    <mergeCell ref="D4:G4"/>
    <mergeCell ref="A21:G21"/>
  </mergeCells>
  <phoneticPr fontId="2" type="noConversion"/>
  <hyperlinks>
    <hyperlink ref="H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77"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T17"/>
  <sheetViews>
    <sheetView showGridLines="0" zoomScale="70" zoomScaleNormal="70" workbookViewId="0">
      <pane xSplit="1" ySplit="5" topLeftCell="B6" activePane="bottomRight" state="frozen"/>
      <selection pane="topRight" activeCell="B1" sqref="B1"/>
      <selection pane="bottomLeft" activeCell="A6" sqref="A6"/>
      <selection pane="bottomRight" activeCell="S1" sqref="S1"/>
    </sheetView>
  </sheetViews>
  <sheetFormatPr defaultColWidth="9" defaultRowHeight="15.75"/>
  <cols>
    <col min="1" max="1" width="9.625" style="458" customWidth="1"/>
    <col min="2" max="2" width="9.875" style="458" customWidth="1"/>
    <col min="3" max="8" width="7.625" style="458" customWidth="1"/>
    <col min="9" max="10" width="8.625" style="458" customWidth="1"/>
    <col min="11" max="16" width="7.625" style="458" customWidth="1"/>
    <col min="17" max="18" width="8.625" style="458" customWidth="1"/>
    <col min="19" max="19" width="13.375" style="458" bestFit="1" customWidth="1"/>
    <col min="20" max="21" width="6.625" style="458" customWidth="1"/>
    <col min="22" max="16384" width="9" style="458"/>
  </cols>
  <sheetData>
    <row r="1" spans="1:20" ht="27.95" customHeight="1">
      <c r="A1" s="1235" t="s">
        <v>959</v>
      </c>
      <c r="B1" s="1235"/>
      <c r="C1" s="1235"/>
      <c r="D1" s="1235"/>
      <c r="E1" s="1235"/>
      <c r="F1" s="1235"/>
      <c r="G1" s="1235"/>
      <c r="H1" s="1235"/>
      <c r="I1" s="1235"/>
      <c r="J1" s="1235"/>
      <c r="K1" s="1235"/>
      <c r="L1" s="1235"/>
      <c r="M1" s="1235"/>
      <c r="N1" s="1235"/>
      <c r="O1" s="1235"/>
      <c r="P1" s="1235"/>
      <c r="Q1" s="1235"/>
      <c r="R1" s="1235"/>
      <c r="S1" s="853" t="s">
        <v>914</v>
      </c>
    </row>
    <row r="2" spans="1:20" ht="21.95" customHeight="1">
      <c r="A2" s="1236"/>
      <c r="B2" s="1238" t="s">
        <v>659</v>
      </c>
      <c r="C2" s="459"/>
      <c r="D2" s="1241" t="s">
        <v>660</v>
      </c>
      <c r="E2" s="1242"/>
      <c r="F2" s="1242"/>
      <c r="G2" s="1242"/>
      <c r="H2" s="1242"/>
      <c r="I2" s="1242"/>
      <c r="J2" s="461"/>
      <c r="K2" s="460"/>
      <c r="L2" s="1241" t="s">
        <v>661</v>
      </c>
      <c r="M2" s="1242"/>
      <c r="N2" s="1242"/>
      <c r="O2" s="1242"/>
      <c r="P2" s="1242"/>
      <c r="Q2" s="1242"/>
      <c r="R2" s="460"/>
    </row>
    <row r="3" spans="1:20" ht="29.1" customHeight="1">
      <c r="A3" s="1237"/>
      <c r="B3" s="1239"/>
      <c r="C3" s="1243" t="s">
        <v>662</v>
      </c>
      <c r="D3" s="1244"/>
      <c r="E3" s="1246" t="s">
        <v>663</v>
      </c>
      <c r="F3" s="1247"/>
      <c r="G3" s="1247"/>
      <c r="H3" s="1247"/>
      <c r="I3" s="1248" t="s">
        <v>664</v>
      </c>
      <c r="J3" s="1249"/>
      <c r="K3" s="1243" t="s">
        <v>665</v>
      </c>
      <c r="L3" s="1244"/>
      <c r="M3" s="1246" t="s">
        <v>663</v>
      </c>
      <c r="N3" s="1247"/>
      <c r="O3" s="1247"/>
      <c r="P3" s="1247"/>
      <c r="Q3" s="1246" t="s">
        <v>664</v>
      </c>
      <c r="R3" s="1247"/>
    </row>
    <row r="4" spans="1:20" ht="56.1" customHeight="1">
      <c r="A4" s="1237"/>
      <c r="B4" s="1240"/>
      <c r="C4" s="1245"/>
      <c r="D4" s="1245"/>
      <c r="E4" s="1252" t="s">
        <v>666</v>
      </c>
      <c r="F4" s="1252"/>
      <c r="G4" s="1252" t="s">
        <v>667</v>
      </c>
      <c r="H4" s="1252"/>
      <c r="I4" s="462" t="s">
        <v>668</v>
      </c>
      <c r="J4" s="463" t="s">
        <v>669</v>
      </c>
      <c r="K4" s="1245"/>
      <c r="L4" s="1245"/>
      <c r="M4" s="1252" t="s">
        <v>666</v>
      </c>
      <c r="N4" s="1252"/>
      <c r="O4" s="1252" t="s">
        <v>667</v>
      </c>
      <c r="P4" s="1252"/>
      <c r="Q4" s="464" t="s">
        <v>670</v>
      </c>
      <c r="R4" s="464" t="s">
        <v>669</v>
      </c>
    </row>
    <row r="5" spans="1:20" ht="24.95" customHeight="1">
      <c r="A5" s="1237"/>
      <c r="B5" s="465" t="s">
        <v>671</v>
      </c>
      <c r="C5" s="465" t="s">
        <v>671</v>
      </c>
      <c r="D5" s="465" t="s">
        <v>672</v>
      </c>
      <c r="E5" s="465" t="s">
        <v>671</v>
      </c>
      <c r="F5" s="465" t="s">
        <v>672</v>
      </c>
      <c r="G5" s="465" t="s">
        <v>671</v>
      </c>
      <c r="H5" s="465" t="s">
        <v>672</v>
      </c>
      <c r="I5" s="465" t="s">
        <v>671</v>
      </c>
      <c r="J5" s="465" t="s">
        <v>671</v>
      </c>
      <c r="K5" s="465" t="s">
        <v>671</v>
      </c>
      <c r="L5" s="465" t="s">
        <v>672</v>
      </c>
      <c r="M5" s="465" t="s">
        <v>671</v>
      </c>
      <c r="N5" s="465" t="s">
        <v>672</v>
      </c>
      <c r="O5" s="465" t="s">
        <v>671</v>
      </c>
      <c r="P5" s="465" t="s">
        <v>672</v>
      </c>
      <c r="Q5" s="465" t="s">
        <v>671</v>
      </c>
      <c r="R5" s="465" t="s">
        <v>671</v>
      </c>
      <c r="S5" s="466"/>
    </row>
    <row r="6" spans="1:20" ht="37.5" customHeight="1">
      <c r="A6" s="23" t="s">
        <v>26</v>
      </c>
      <c r="B6" s="448">
        <f t="shared" ref="B6:B14" si="0">C6+K6</f>
        <v>6700</v>
      </c>
      <c r="C6" s="448">
        <f t="shared" ref="C6:C14" si="1">E6+G6</f>
        <v>6598</v>
      </c>
      <c r="D6" s="467">
        <f t="shared" ref="D6:D14" si="2">SUM(F6,H6)</f>
        <v>100</v>
      </c>
      <c r="E6" s="448">
        <v>5452</v>
      </c>
      <c r="F6" s="467">
        <f t="shared" ref="F6:F14" si="3">IFERROR(E6/C6*100,"-")</f>
        <v>82.631100333434375</v>
      </c>
      <c r="G6" s="448">
        <v>1146</v>
      </c>
      <c r="H6" s="467">
        <f>IFERROR(G6/C6*100,"-")</f>
        <v>17.368899666565625</v>
      </c>
      <c r="I6" s="448">
        <v>813</v>
      </c>
      <c r="J6" s="448">
        <v>5785</v>
      </c>
      <c r="K6" s="448">
        <f t="shared" ref="K6:K14" si="4">SUM(M6,O6)</f>
        <v>102</v>
      </c>
      <c r="L6" s="467">
        <f t="shared" ref="L6:L14" si="5">SUM(N6,P6)</f>
        <v>100</v>
      </c>
      <c r="M6" s="448">
        <v>79</v>
      </c>
      <c r="N6" s="467">
        <f t="shared" ref="N6:N14" si="6">IFERROR(M6/K6*100,"-")</f>
        <v>77.450980392156865</v>
      </c>
      <c r="O6" s="448">
        <v>23</v>
      </c>
      <c r="P6" s="467">
        <f>IFERROR(O6/K6*100,"-")</f>
        <v>22.549019607843139</v>
      </c>
      <c r="Q6" s="448">
        <v>1</v>
      </c>
      <c r="R6" s="448">
        <v>101</v>
      </c>
      <c r="S6" s="814"/>
    </row>
    <row r="7" spans="1:20" ht="37.5" customHeight="1">
      <c r="A7" s="23" t="s">
        <v>27</v>
      </c>
      <c r="B7" s="448">
        <f t="shared" si="0"/>
        <v>5978</v>
      </c>
      <c r="C7" s="448">
        <f t="shared" si="1"/>
        <v>5855</v>
      </c>
      <c r="D7" s="467">
        <f t="shared" si="2"/>
        <v>100</v>
      </c>
      <c r="E7" s="448">
        <v>4950</v>
      </c>
      <c r="F7" s="467">
        <f t="shared" si="3"/>
        <v>84.543125533731853</v>
      </c>
      <c r="G7" s="448">
        <v>905</v>
      </c>
      <c r="H7" s="467">
        <f t="shared" ref="H7:H13" si="7">IFERROR(G7/C7*100,"-")</f>
        <v>15.456874466268147</v>
      </c>
      <c r="I7" s="448">
        <v>602</v>
      </c>
      <c r="J7" s="448">
        <v>5253</v>
      </c>
      <c r="K7" s="448">
        <f t="shared" si="4"/>
        <v>123</v>
      </c>
      <c r="L7" s="467">
        <f t="shared" si="5"/>
        <v>100</v>
      </c>
      <c r="M7" s="448">
        <v>95</v>
      </c>
      <c r="N7" s="467">
        <f t="shared" si="6"/>
        <v>77.235772357723576</v>
      </c>
      <c r="O7" s="448">
        <v>28</v>
      </c>
      <c r="P7" s="467">
        <f t="shared" ref="P7:P10" si="8">IFERROR(O7/K7*100,"-")</f>
        <v>22.76422764227642</v>
      </c>
      <c r="Q7" s="448" t="s">
        <v>247</v>
      </c>
      <c r="R7" s="448">
        <v>123</v>
      </c>
      <c r="S7" s="814"/>
      <c r="T7" s="757"/>
    </row>
    <row r="8" spans="1:20" ht="37.5" customHeight="1">
      <c r="A8" s="23" t="s">
        <v>28</v>
      </c>
      <c r="B8" s="448">
        <f t="shared" si="0"/>
        <v>6715</v>
      </c>
      <c r="C8" s="448">
        <f t="shared" si="1"/>
        <v>6642</v>
      </c>
      <c r="D8" s="467">
        <f t="shared" si="2"/>
        <v>100</v>
      </c>
      <c r="E8" s="448">
        <v>5673</v>
      </c>
      <c r="F8" s="467">
        <f t="shared" si="3"/>
        <v>85.411020776874437</v>
      </c>
      <c r="G8" s="448">
        <v>969</v>
      </c>
      <c r="H8" s="467">
        <f t="shared" si="7"/>
        <v>14.588979223125564</v>
      </c>
      <c r="I8" s="448">
        <v>649</v>
      </c>
      <c r="J8" s="448">
        <v>5993</v>
      </c>
      <c r="K8" s="448">
        <f t="shared" si="4"/>
        <v>73</v>
      </c>
      <c r="L8" s="467">
        <f t="shared" si="5"/>
        <v>100</v>
      </c>
      <c r="M8" s="448">
        <v>63</v>
      </c>
      <c r="N8" s="467">
        <f t="shared" si="6"/>
        <v>86.301369863013704</v>
      </c>
      <c r="O8" s="448">
        <v>10</v>
      </c>
      <c r="P8" s="467">
        <f t="shared" si="8"/>
        <v>13.698630136986301</v>
      </c>
      <c r="Q8" s="448" t="s">
        <v>247</v>
      </c>
      <c r="R8" s="448">
        <v>73</v>
      </c>
      <c r="S8" s="814"/>
      <c r="T8" s="757"/>
    </row>
    <row r="9" spans="1:20" ht="37.5" customHeight="1">
      <c r="A9" s="23" t="s">
        <v>29</v>
      </c>
      <c r="B9" s="448">
        <f t="shared" si="0"/>
        <v>7714</v>
      </c>
      <c r="C9" s="448">
        <f t="shared" si="1"/>
        <v>7650</v>
      </c>
      <c r="D9" s="467">
        <f t="shared" si="2"/>
        <v>100</v>
      </c>
      <c r="E9" s="448">
        <v>6597</v>
      </c>
      <c r="F9" s="467">
        <f t="shared" si="3"/>
        <v>86.235294117647058</v>
      </c>
      <c r="G9" s="448">
        <v>1053</v>
      </c>
      <c r="H9" s="467">
        <f t="shared" si="7"/>
        <v>13.76470588235294</v>
      </c>
      <c r="I9" s="448">
        <v>699</v>
      </c>
      <c r="J9" s="448">
        <v>6951</v>
      </c>
      <c r="K9" s="448">
        <f t="shared" si="4"/>
        <v>64</v>
      </c>
      <c r="L9" s="467">
        <f t="shared" si="5"/>
        <v>100</v>
      </c>
      <c r="M9" s="448">
        <v>57</v>
      </c>
      <c r="N9" s="467">
        <f t="shared" si="6"/>
        <v>89.0625</v>
      </c>
      <c r="O9" s="448">
        <v>7</v>
      </c>
      <c r="P9" s="467">
        <f t="shared" si="8"/>
        <v>10.9375</v>
      </c>
      <c r="Q9" s="448">
        <v>1</v>
      </c>
      <c r="R9" s="448">
        <v>63</v>
      </c>
      <c r="S9" s="814"/>
      <c r="T9" s="757"/>
    </row>
    <row r="10" spans="1:20" ht="37.5" customHeight="1">
      <c r="A10" s="23" t="s">
        <v>30</v>
      </c>
      <c r="B10" s="448">
        <f t="shared" si="0"/>
        <v>6720</v>
      </c>
      <c r="C10" s="448">
        <f t="shared" si="1"/>
        <v>6674</v>
      </c>
      <c r="D10" s="467">
        <f t="shared" si="2"/>
        <v>100</v>
      </c>
      <c r="E10" s="448">
        <v>5672</v>
      </c>
      <c r="F10" s="467">
        <f t="shared" si="3"/>
        <v>84.986514833682946</v>
      </c>
      <c r="G10" s="448">
        <v>1002</v>
      </c>
      <c r="H10" s="467">
        <f t="shared" si="7"/>
        <v>15.01348516631705</v>
      </c>
      <c r="I10" s="448">
        <v>617</v>
      </c>
      <c r="J10" s="448">
        <v>6057</v>
      </c>
      <c r="K10" s="448">
        <f t="shared" si="4"/>
        <v>46</v>
      </c>
      <c r="L10" s="467">
        <f t="shared" si="5"/>
        <v>100</v>
      </c>
      <c r="M10" s="448">
        <v>41</v>
      </c>
      <c r="N10" s="467">
        <f t="shared" si="6"/>
        <v>89.130434782608688</v>
      </c>
      <c r="O10" s="448">
        <v>5</v>
      </c>
      <c r="P10" s="467">
        <f t="shared" si="8"/>
        <v>10.869565217391305</v>
      </c>
      <c r="Q10" s="448" t="s">
        <v>247</v>
      </c>
      <c r="R10" s="448">
        <v>46</v>
      </c>
      <c r="S10" s="814"/>
      <c r="T10" s="757"/>
    </row>
    <row r="11" spans="1:20" ht="37.5" customHeight="1">
      <c r="A11" s="23" t="s">
        <v>31</v>
      </c>
      <c r="B11" s="448">
        <f t="shared" si="0"/>
        <v>5011</v>
      </c>
      <c r="C11" s="448">
        <f t="shared" si="1"/>
        <v>5001</v>
      </c>
      <c r="D11" s="467">
        <f t="shared" si="2"/>
        <v>100</v>
      </c>
      <c r="E11" s="448">
        <v>4250</v>
      </c>
      <c r="F11" s="467">
        <f t="shared" si="3"/>
        <v>84.98300339932014</v>
      </c>
      <c r="G11" s="448">
        <v>751</v>
      </c>
      <c r="H11" s="467">
        <f t="shared" si="7"/>
        <v>15.016996600679864</v>
      </c>
      <c r="I11" s="448">
        <v>433</v>
      </c>
      <c r="J11" s="448">
        <v>4568</v>
      </c>
      <c r="K11" s="448">
        <f t="shared" si="4"/>
        <v>10</v>
      </c>
      <c r="L11" s="467">
        <f t="shared" si="5"/>
        <v>100</v>
      </c>
      <c r="M11" s="448">
        <v>10</v>
      </c>
      <c r="N11" s="467">
        <f t="shared" si="6"/>
        <v>100</v>
      </c>
      <c r="O11" s="448" t="s">
        <v>247</v>
      </c>
      <c r="P11" s="467" t="str">
        <f t="shared" ref="P11:P12" si="9">IFERROR(O11/M11*100,"-")</f>
        <v>-</v>
      </c>
      <c r="Q11" s="448" t="s">
        <v>247</v>
      </c>
      <c r="R11" s="448">
        <v>10</v>
      </c>
      <c r="S11" s="814"/>
      <c r="T11" s="757"/>
    </row>
    <row r="12" spans="1:20" ht="37.5" customHeight="1">
      <c r="A12" s="23" t="s">
        <v>32</v>
      </c>
      <c r="B12" s="448">
        <f t="shared" si="0"/>
        <v>3786</v>
      </c>
      <c r="C12" s="448">
        <f t="shared" si="1"/>
        <v>3784</v>
      </c>
      <c r="D12" s="467">
        <f t="shared" si="2"/>
        <v>99.999999999999986</v>
      </c>
      <c r="E12" s="448">
        <v>3248</v>
      </c>
      <c r="F12" s="467">
        <f t="shared" si="3"/>
        <v>85.835095137420709</v>
      </c>
      <c r="G12" s="448">
        <v>536</v>
      </c>
      <c r="H12" s="467">
        <f t="shared" si="7"/>
        <v>14.164904862579281</v>
      </c>
      <c r="I12" s="448">
        <v>362</v>
      </c>
      <c r="J12" s="448">
        <v>3422</v>
      </c>
      <c r="K12" s="448">
        <f t="shared" si="4"/>
        <v>2</v>
      </c>
      <c r="L12" s="467">
        <f t="shared" si="5"/>
        <v>100</v>
      </c>
      <c r="M12" s="448">
        <v>2</v>
      </c>
      <c r="N12" s="467">
        <f t="shared" si="6"/>
        <v>100</v>
      </c>
      <c r="O12" s="448" t="s">
        <v>247</v>
      </c>
      <c r="P12" s="467" t="str">
        <f t="shared" si="9"/>
        <v>-</v>
      </c>
      <c r="Q12" s="448">
        <v>1</v>
      </c>
      <c r="R12" s="448">
        <v>1</v>
      </c>
      <c r="S12" s="814"/>
      <c r="T12" s="757"/>
    </row>
    <row r="13" spans="1:20" ht="37.5" customHeight="1">
      <c r="A13" s="23" t="s">
        <v>33</v>
      </c>
      <c r="B13" s="448">
        <f t="shared" si="0"/>
        <v>3681</v>
      </c>
      <c r="C13" s="448">
        <f t="shared" si="1"/>
        <v>3674</v>
      </c>
      <c r="D13" s="467">
        <f t="shared" si="2"/>
        <v>100</v>
      </c>
      <c r="E13" s="448">
        <v>3192</v>
      </c>
      <c r="F13" s="467">
        <f t="shared" si="3"/>
        <v>86.880783886771908</v>
      </c>
      <c r="G13" s="448">
        <v>482</v>
      </c>
      <c r="H13" s="467">
        <f t="shared" si="7"/>
        <v>13.119216113228088</v>
      </c>
      <c r="I13" s="448">
        <v>473</v>
      </c>
      <c r="J13" s="448">
        <v>3201</v>
      </c>
      <c r="K13" s="448">
        <f t="shared" si="4"/>
        <v>7</v>
      </c>
      <c r="L13" s="467">
        <f t="shared" si="5"/>
        <v>100</v>
      </c>
      <c r="M13" s="448">
        <v>6</v>
      </c>
      <c r="N13" s="467">
        <f t="shared" si="6"/>
        <v>85.714285714285708</v>
      </c>
      <c r="O13" s="448">
        <v>1</v>
      </c>
      <c r="P13" s="467">
        <f t="shared" ref="P13" si="10">IFERROR(O13/K13*100,"-")</f>
        <v>14.285714285714285</v>
      </c>
      <c r="Q13" s="448" t="s">
        <v>247</v>
      </c>
      <c r="R13" s="448">
        <v>7</v>
      </c>
      <c r="S13" s="814"/>
      <c r="T13" s="757"/>
    </row>
    <row r="14" spans="1:20" ht="37.5" customHeight="1">
      <c r="A14" s="23" t="s">
        <v>34</v>
      </c>
      <c r="B14" s="448">
        <f t="shared" si="0"/>
        <v>12562</v>
      </c>
      <c r="C14" s="448">
        <f t="shared" si="1"/>
        <v>12559</v>
      </c>
      <c r="D14" s="467">
        <f t="shared" si="2"/>
        <v>100</v>
      </c>
      <c r="E14" s="448">
        <v>11001</v>
      </c>
      <c r="F14" s="467">
        <f t="shared" si="3"/>
        <v>87.594553706505295</v>
      </c>
      <c r="G14" s="448">
        <v>1558</v>
      </c>
      <c r="H14" s="467">
        <f>IFERROR(G14/C14*100,"-")</f>
        <v>12.405446293494705</v>
      </c>
      <c r="I14" s="448">
        <v>2573</v>
      </c>
      <c r="J14" s="448">
        <v>9986</v>
      </c>
      <c r="K14" s="448">
        <f t="shared" si="4"/>
        <v>3</v>
      </c>
      <c r="L14" s="467">
        <f t="shared" si="5"/>
        <v>100</v>
      </c>
      <c r="M14" s="448">
        <v>3</v>
      </c>
      <c r="N14" s="467">
        <f t="shared" si="6"/>
        <v>100</v>
      </c>
      <c r="O14" s="448" t="s">
        <v>247</v>
      </c>
      <c r="P14" s="467" t="str">
        <f t="shared" ref="P14" si="11">IFERROR(O14/M14*100,"-")</f>
        <v>-</v>
      </c>
      <c r="Q14" s="448" t="s">
        <v>247</v>
      </c>
      <c r="R14" s="448">
        <v>3</v>
      </c>
      <c r="S14" s="814"/>
      <c r="T14" s="757"/>
    </row>
    <row r="15" spans="1:20" ht="37.5" customHeight="1">
      <c r="A15" s="27" t="s">
        <v>674</v>
      </c>
      <c r="B15" s="451">
        <f t="shared" ref="B15" si="12">C15+K15</f>
        <v>13499</v>
      </c>
      <c r="C15" s="451">
        <f t="shared" ref="C15" si="13">E15+G15</f>
        <v>13497</v>
      </c>
      <c r="D15" s="468">
        <f t="shared" ref="D15" si="14">SUM(F15,H15)</f>
        <v>100</v>
      </c>
      <c r="E15" s="451">
        <v>11712</v>
      </c>
      <c r="F15" s="468">
        <f t="shared" ref="F15" si="15">IFERROR(E15/C15*100,"-")</f>
        <v>86.774838853078464</v>
      </c>
      <c r="G15" s="451">
        <v>1785</v>
      </c>
      <c r="H15" s="468">
        <f>IFERROR(G15/C15*100,"-")</f>
        <v>13.225161146921538</v>
      </c>
      <c r="I15" s="451">
        <v>2780</v>
      </c>
      <c r="J15" s="451">
        <v>10717</v>
      </c>
      <c r="K15" s="451">
        <v>2</v>
      </c>
      <c r="L15" s="468">
        <f t="shared" ref="L15" si="16">SUM(N15,P15)</f>
        <v>100</v>
      </c>
      <c r="M15" s="451">
        <v>2</v>
      </c>
      <c r="N15" s="468">
        <f t="shared" ref="N15" si="17">IFERROR(M15/K15*100,"-")</f>
        <v>100</v>
      </c>
      <c r="O15" s="451" t="s">
        <v>247</v>
      </c>
      <c r="P15" s="468" t="str">
        <f t="shared" ref="P15" si="18">IFERROR(O15/M15*100,"-")</f>
        <v>-</v>
      </c>
      <c r="Q15" s="451" t="s">
        <v>247</v>
      </c>
      <c r="R15" s="451">
        <v>2</v>
      </c>
      <c r="S15" s="814"/>
      <c r="T15" s="757"/>
    </row>
    <row r="16" spans="1:20">
      <c r="A16" s="1253" t="s">
        <v>673</v>
      </c>
      <c r="B16" s="1250"/>
      <c r="C16" s="1250"/>
      <c r="D16" s="1250"/>
      <c r="E16" s="1250"/>
      <c r="F16" s="470"/>
      <c r="O16" s="471"/>
    </row>
    <row r="17" spans="1:8">
      <c r="A17" s="1250"/>
      <c r="B17" s="1250"/>
      <c r="C17" s="1250"/>
      <c r="D17" s="1250"/>
      <c r="E17" s="1250"/>
      <c r="F17" s="1251"/>
      <c r="G17" s="1251"/>
      <c r="H17" s="1251"/>
    </row>
  </sheetData>
  <mergeCells count="17">
    <mergeCell ref="A17:H17"/>
    <mergeCell ref="Q3:R3"/>
    <mergeCell ref="E4:F4"/>
    <mergeCell ref="G4:H4"/>
    <mergeCell ref="M4:N4"/>
    <mergeCell ref="O4:P4"/>
    <mergeCell ref="A16:E16"/>
    <mergeCell ref="A1:R1"/>
    <mergeCell ref="A2:A5"/>
    <mergeCell ref="B2:B4"/>
    <mergeCell ref="D2:I2"/>
    <mergeCell ref="L2:Q2"/>
    <mergeCell ref="C3:D4"/>
    <mergeCell ref="E3:H3"/>
    <mergeCell ref="I3:J3"/>
    <mergeCell ref="K3:L4"/>
    <mergeCell ref="M3:P3"/>
  </mergeCells>
  <phoneticPr fontId="2" type="noConversion"/>
  <hyperlinks>
    <hyperlink ref="S1" location="本篇表次!A1" display="回本篇表次"/>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P15"/>
  <sheetViews>
    <sheetView showGridLines="0" zoomScaleNormal="100" workbookViewId="0">
      <selection activeCell="G1" sqref="G1"/>
    </sheetView>
  </sheetViews>
  <sheetFormatPr defaultColWidth="16" defaultRowHeight="15.75"/>
  <cols>
    <col min="1" max="2" width="16.125" style="458" customWidth="1"/>
    <col min="3" max="6" width="17.125" style="458" customWidth="1"/>
    <col min="7" max="7" width="12.625" style="458" bestFit="1" customWidth="1"/>
    <col min="8" max="16" width="9" style="458" hidden="1" customWidth="1"/>
    <col min="17" max="17" width="0" style="458" hidden="1" customWidth="1"/>
    <col min="18" max="16384" width="16" style="458"/>
  </cols>
  <sheetData>
    <row r="1" spans="1:16" s="472" customFormat="1" ht="29.1" customHeight="1">
      <c r="A1" s="1235" t="s">
        <v>960</v>
      </c>
      <c r="B1" s="1235"/>
      <c r="C1" s="1235"/>
      <c r="D1" s="1235"/>
      <c r="E1" s="1235"/>
      <c r="F1" s="1235"/>
      <c r="G1" s="853" t="s">
        <v>914</v>
      </c>
    </row>
    <row r="2" spans="1:16" ht="15.95" customHeight="1">
      <c r="A2" s="1236"/>
      <c r="B2" s="1238" t="s">
        <v>659</v>
      </c>
      <c r="C2" s="1255" t="s">
        <v>675</v>
      </c>
      <c r="D2" s="1255"/>
      <c r="E2" s="1257" t="s">
        <v>676</v>
      </c>
      <c r="F2" s="1255"/>
    </row>
    <row r="3" spans="1:16" ht="27.95" customHeight="1">
      <c r="A3" s="1237"/>
      <c r="B3" s="1239"/>
      <c r="C3" s="1256"/>
      <c r="D3" s="1256"/>
      <c r="E3" s="1256"/>
      <c r="F3" s="1256"/>
    </row>
    <row r="4" spans="1:16" ht="48.95" customHeight="1">
      <c r="A4" s="1237"/>
      <c r="B4" s="1240"/>
      <c r="C4" s="473" t="s">
        <v>666</v>
      </c>
      <c r="D4" s="473" t="s">
        <v>667</v>
      </c>
      <c r="E4" s="474" t="s">
        <v>670</v>
      </c>
      <c r="F4" s="474" t="s">
        <v>669</v>
      </c>
      <c r="I4" s="477" t="s">
        <v>677</v>
      </c>
      <c r="J4" s="477" t="s">
        <v>678</v>
      </c>
      <c r="K4" s="477" t="s">
        <v>679</v>
      </c>
      <c r="L4" s="477" t="s">
        <v>680</v>
      </c>
      <c r="M4" s="477" t="s">
        <v>681</v>
      </c>
      <c r="N4" s="477" t="s">
        <v>682</v>
      </c>
      <c r="O4" s="477" t="s">
        <v>683</v>
      </c>
      <c r="P4" s="477" t="s">
        <v>684</v>
      </c>
    </row>
    <row r="5" spans="1:16" ht="29.1" customHeight="1">
      <c r="A5" s="23" t="s">
        <v>106</v>
      </c>
      <c r="B5" s="475">
        <f>IF(SUM(I5:J5)&lt;&gt;SUM(K5:L5),"error",SUM(I5:J5))</f>
        <v>674</v>
      </c>
      <c r="C5" s="476" t="str">
        <f>CONCATENATE(TEXT(I5,"#,##0")," ","(",TEXT(M5,"#,##0.00"),"%",")")</f>
        <v>601 (89.17%)</v>
      </c>
      <c r="D5" s="476" t="str">
        <f t="shared" ref="D5:F14" si="0">CONCATENATE(TEXT(J5,"#,##0")," ","(",TEXT(N5,"#,##0.00"),"%",")")</f>
        <v>73 (10.83%)</v>
      </c>
      <c r="E5" s="476" t="str">
        <f>CONCATENATE(TEXT(K5,"#,##0")," ","(",TEXT(O5,"#,##0.00"),"%",")")</f>
        <v>366 (54.30%)</v>
      </c>
      <c r="F5" s="476" t="str">
        <f t="shared" si="0"/>
        <v>308 (45.70%)</v>
      </c>
      <c r="H5" s="458">
        <v>102</v>
      </c>
      <c r="I5" s="458">
        <v>601</v>
      </c>
      <c r="J5" s="458">
        <v>73</v>
      </c>
      <c r="K5" s="458">
        <v>366</v>
      </c>
      <c r="L5" s="458">
        <v>308</v>
      </c>
      <c r="M5" s="458">
        <f>ROUND(I5/$B5*100,2)</f>
        <v>89.17</v>
      </c>
      <c r="N5" s="458">
        <f t="shared" ref="N5:P14" si="1">ROUND(J5/$B5*100,2)</f>
        <v>10.83</v>
      </c>
      <c r="O5" s="458">
        <f t="shared" si="1"/>
        <v>54.3</v>
      </c>
      <c r="P5" s="458">
        <f t="shared" si="1"/>
        <v>45.7</v>
      </c>
    </row>
    <row r="6" spans="1:16" ht="29.1" customHeight="1">
      <c r="A6" s="23" t="s">
        <v>686</v>
      </c>
      <c r="B6" s="475">
        <f t="shared" ref="B6:B14" si="2">IF(SUM(I6:J6)&lt;&gt;SUM(K6:L6),"error",SUM(I6:J6))</f>
        <v>622</v>
      </c>
      <c r="C6" s="476" t="str">
        <f t="shared" ref="C6:C14" si="3">CONCATENATE(TEXT(I6,"#,##0")," ","(",TEXT(M6,"#,##0.00"),"%",")")</f>
        <v>552 (88.75%)</v>
      </c>
      <c r="D6" s="476" t="str">
        <f t="shared" si="0"/>
        <v>70 (11.25%)</v>
      </c>
      <c r="E6" s="476" t="str">
        <f t="shared" si="0"/>
        <v>278 (44.69%)</v>
      </c>
      <c r="F6" s="476" t="str">
        <f t="shared" si="0"/>
        <v>344 (55.31%)</v>
      </c>
      <c r="H6" s="458">
        <v>103</v>
      </c>
      <c r="I6" s="458">
        <v>552</v>
      </c>
      <c r="J6" s="458">
        <v>70</v>
      </c>
      <c r="K6" s="458">
        <v>278</v>
      </c>
      <c r="L6" s="458">
        <v>344</v>
      </c>
      <c r="M6" s="458">
        <f t="shared" ref="M6:M14" si="4">ROUND(I6/$B6*100,2)</f>
        <v>88.75</v>
      </c>
      <c r="N6" s="458">
        <f t="shared" si="1"/>
        <v>11.25</v>
      </c>
      <c r="O6" s="458">
        <f t="shared" si="1"/>
        <v>44.69</v>
      </c>
      <c r="P6" s="458">
        <f t="shared" si="1"/>
        <v>55.31</v>
      </c>
    </row>
    <row r="7" spans="1:16" ht="29.1" customHeight="1">
      <c r="A7" s="23" t="s">
        <v>687</v>
      </c>
      <c r="B7" s="475">
        <f t="shared" si="2"/>
        <v>640</v>
      </c>
      <c r="C7" s="476" t="str">
        <f t="shared" si="3"/>
        <v>550 (85.94%)</v>
      </c>
      <c r="D7" s="476" t="str">
        <f t="shared" si="0"/>
        <v>90 (14.06%)</v>
      </c>
      <c r="E7" s="476" t="str">
        <f t="shared" si="0"/>
        <v>273 (42.66%)</v>
      </c>
      <c r="F7" s="476" t="str">
        <f t="shared" si="0"/>
        <v>367 (57.34%)</v>
      </c>
      <c r="H7" s="458">
        <v>104</v>
      </c>
      <c r="I7" s="458">
        <v>550</v>
      </c>
      <c r="J7" s="458">
        <v>90</v>
      </c>
      <c r="K7" s="458">
        <v>273</v>
      </c>
      <c r="L7" s="458">
        <v>367</v>
      </c>
      <c r="M7" s="458">
        <f t="shared" si="4"/>
        <v>85.94</v>
      </c>
      <c r="N7" s="458">
        <f t="shared" si="1"/>
        <v>14.06</v>
      </c>
      <c r="O7" s="458">
        <f t="shared" si="1"/>
        <v>42.66</v>
      </c>
      <c r="P7" s="458">
        <f t="shared" si="1"/>
        <v>57.34</v>
      </c>
    </row>
    <row r="8" spans="1:16" ht="29.1" customHeight="1">
      <c r="A8" s="23" t="s">
        <v>688</v>
      </c>
      <c r="B8" s="475">
        <f t="shared" si="2"/>
        <v>710</v>
      </c>
      <c r="C8" s="476" t="str">
        <f t="shared" si="3"/>
        <v>628 (88.45%)</v>
      </c>
      <c r="D8" s="476" t="str">
        <f t="shared" si="0"/>
        <v>82 (11.55%)</v>
      </c>
      <c r="E8" s="476" t="str">
        <f t="shared" si="0"/>
        <v>297 (41.83%)</v>
      </c>
      <c r="F8" s="476" t="str">
        <f t="shared" si="0"/>
        <v>413 (58.17%)</v>
      </c>
      <c r="H8" s="458">
        <v>105</v>
      </c>
      <c r="I8" s="458">
        <v>628</v>
      </c>
      <c r="J8" s="458">
        <v>82</v>
      </c>
      <c r="K8" s="458">
        <v>297</v>
      </c>
      <c r="L8" s="458">
        <v>413</v>
      </c>
      <c r="M8" s="458">
        <f t="shared" si="4"/>
        <v>88.45</v>
      </c>
      <c r="N8" s="458">
        <f t="shared" si="1"/>
        <v>11.55</v>
      </c>
      <c r="O8" s="458">
        <f t="shared" si="1"/>
        <v>41.83</v>
      </c>
      <c r="P8" s="458">
        <f t="shared" si="1"/>
        <v>58.17</v>
      </c>
    </row>
    <row r="9" spans="1:16" ht="29.1" customHeight="1">
      <c r="A9" s="23" t="s">
        <v>689</v>
      </c>
      <c r="B9" s="475">
        <f t="shared" si="2"/>
        <v>620</v>
      </c>
      <c r="C9" s="476" t="str">
        <f t="shared" si="3"/>
        <v>525 (84.68%)</v>
      </c>
      <c r="D9" s="476" t="str">
        <f t="shared" si="0"/>
        <v>95 (15.32%)</v>
      </c>
      <c r="E9" s="476" t="str">
        <f t="shared" si="0"/>
        <v>267 (43.06%)</v>
      </c>
      <c r="F9" s="476" t="str">
        <f t="shared" si="0"/>
        <v>353 (56.94%)</v>
      </c>
      <c r="H9" s="458">
        <v>106</v>
      </c>
      <c r="I9" s="458">
        <v>525</v>
      </c>
      <c r="J9" s="458">
        <v>95</v>
      </c>
      <c r="K9" s="458">
        <v>267</v>
      </c>
      <c r="L9" s="458">
        <v>353</v>
      </c>
      <c r="M9" s="458">
        <f t="shared" si="4"/>
        <v>84.68</v>
      </c>
      <c r="N9" s="458">
        <f t="shared" si="1"/>
        <v>15.32</v>
      </c>
      <c r="O9" s="458">
        <f t="shared" si="1"/>
        <v>43.06</v>
      </c>
      <c r="P9" s="458">
        <f t="shared" si="1"/>
        <v>56.94</v>
      </c>
    </row>
    <row r="10" spans="1:16" ht="29.1" customHeight="1">
      <c r="A10" s="23" t="s">
        <v>690</v>
      </c>
      <c r="B10" s="475">
        <f t="shared" si="2"/>
        <v>481</v>
      </c>
      <c r="C10" s="476" t="str">
        <f t="shared" si="3"/>
        <v>415 (86.28%)</v>
      </c>
      <c r="D10" s="476" t="str">
        <f t="shared" si="0"/>
        <v>66 (13.72%)</v>
      </c>
      <c r="E10" s="476" t="str">
        <f t="shared" si="0"/>
        <v>187 (38.88%)</v>
      </c>
      <c r="F10" s="476" t="str">
        <f t="shared" si="0"/>
        <v>294 (61.12%)</v>
      </c>
      <c r="H10" s="458">
        <v>107</v>
      </c>
      <c r="I10" s="458">
        <v>415</v>
      </c>
      <c r="J10" s="458">
        <v>66</v>
      </c>
      <c r="K10" s="458">
        <v>187</v>
      </c>
      <c r="L10" s="458">
        <v>294</v>
      </c>
      <c r="M10" s="458">
        <f t="shared" si="4"/>
        <v>86.28</v>
      </c>
      <c r="N10" s="458">
        <f t="shared" si="1"/>
        <v>13.72</v>
      </c>
      <c r="O10" s="458">
        <f t="shared" si="1"/>
        <v>38.880000000000003</v>
      </c>
      <c r="P10" s="458">
        <f t="shared" si="1"/>
        <v>61.12</v>
      </c>
    </row>
    <row r="11" spans="1:16" ht="29.1" customHeight="1">
      <c r="A11" s="23" t="s">
        <v>691</v>
      </c>
      <c r="B11" s="475">
        <f t="shared" si="2"/>
        <v>397</v>
      </c>
      <c r="C11" s="476" t="str">
        <f t="shared" si="3"/>
        <v>348 (87.66%)</v>
      </c>
      <c r="D11" s="476" t="str">
        <f t="shared" si="0"/>
        <v>49 (12.34%)</v>
      </c>
      <c r="E11" s="476" t="str">
        <f t="shared" si="0"/>
        <v>167 (42.07%)</v>
      </c>
      <c r="F11" s="476" t="str">
        <f t="shared" si="0"/>
        <v>230 (57.93%)</v>
      </c>
      <c r="H11" s="458">
        <v>108</v>
      </c>
      <c r="I11" s="458">
        <v>348</v>
      </c>
      <c r="J11" s="458">
        <v>49</v>
      </c>
      <c r="K11" s="458">
        <v>167</v>
      </c>
      <c r="L11" s="458">
        <v>230</v>
      </c>
      <c r="M11" s="458">
        <f t="shared" si="4"/>
        <v>87.66</v>
      </c>
      <c r="N11" s="458">
        <f t="shared" si="1"/>
        <v>12.34</v>
      </c>
      <c r="O11" s="458">
        <f t="shared" si="1"/>
        <v>42.07</v>
      </c>
      <c r="P11" s="458">
        <f t="shared" si="1"/>
        <v>57.93</v>
      </c>
    </row>
    <row r="12" spans="1:16" ht="29.1" customHeight="1">
      <c r="A12" s="23" t="s">
        <v>692</v>
      </c>
      <c r="B12" s="475">
        <f t="shared" si="2"/>
        <v>346</v>
      </c>
      <c r="C12" s="476" t="str">
        <f t="shared" si="3"/>
        <v>303 (87.57%)</v>
      </c>
      <c r="D12" s="476" t="str">
        <f t="shared" si="0"/>
        <v>43 (12.43%)</v>
      </c>
      <c r="E12" s="476" t="str">
        <f t="shared" si="0"/>
        <v>151 (43.64%)</v>
      </c>
      <c r="F12" s="476" t="str">
        <f t="shared" si="0"/>
        <v>195 (56.36%)</v>
      </c>
      <c r="H12" s="458">
        <v>109</v>
      </c>
      <c r="I12" s="458">
        <v>303</v>
      </c>
      <c r="J12" s="458">
        <v>43</v>
      </c>
      <c r="K12" s="458">
        <v>151</v>
      </c>
      <c r="L12" s="458">
        <v>195</v>
      </c>
      <c r="M12" s="458">
        <f t="shared" si="4"/>
        <v>87.57</v>
      </c>
      <c r="N12" s="458">
        <f t="shared" si="1"/>
        <v>12.43</v>
      </c>
      <c r="O12" s="458">
        <f t="shared" si="1"/>
        <v>43.64</v>
      </c>
      <c r="P12" s="458">
        <f t="shared" si="1"/>
        <v>56.36</v>
      </c>
    </row>
    <row r="13" spans="1:16" ht="29.1" customHeight="1">
      <c r="A13" s="23" t="s">
        <v>693</v>
      </c>
      <c r="B13" s="475">
        <f t="shared" si="2"/>
        <v>2208</v>
      </c>
      <c r="C13" s="476" t="str">
        <f t="shared" si="3"/>
        <v>1,964 (88.95%)</v>
      </c>
      <c r="D13" s="476" t="str">
        <f t="shared" si="0"/>
        <v>244 (11.05%)</v>
      </c>
      <c r="E13" s="476" t="str">
        <f t="shared" si="0"/>
        <v>1,091 (49.41%)</v>
      </c>
      <c r="F13" s="476" t="str">
        <f t="shared" si="0"/>
        <v>1,117 (50.59%)</v>
      </c>
      <c r="H13" s="458">
        <v>110</v>
      </c>
      <c r="I13" s="458">
        <v>1964</v>
      </c>
      <c r="J13" s="458">
        <v>244</v>
      </c>
      <c r="K13" s="458">
        <v>1091</v>
      </c>
      <c r="L13" s="458">
        <v>1117</v>
      </c>
      <c r="M13" s="458">
        <f t="shared" si="4"/>
        <v>88.95</v>
      </c>
      <c r="N13" s="458">
        <f t="shared" si="1"/>
        <v>11.05</v>
      </c>
      <c r="O13" s="458">
        <f t="shared" si="1"/>
        <v>49.41</v>
      </c>
      <c r="P13" s="458">
        <f t="shared" si="1"/>
        <v>50.59</v>
      </c>
    </row>
    <row r="14" spans="1:16" ht="29.1" customHeight="1">
      <c r="A14" s="23" t="s">
        <v>694</v>
      </c>
      <c r="B14" s="475">
        <f t="shared" si="2"/>
        <v>1641</v>
      </c>
      <c r="C14" s="476" t="str">
        <f t="shared" si="3"/>
        <v>1,449 (88.30%)</v>
      </c>
      <c r="D14" s="476" t="str">
        <f t="shared" si="0"/>
        <v>192 (11.70%)</v>
      </c>
      <c r="E14" s="476" t="str">
        <f t="shared" si="0"/>
        <v>1,086 (66.18%)</v>
      </c>
      <c r="F14" s="476" t="str">
        <f t="shared" si="0"/>
        <v>555 (33.82%)</v>
      </c>
      <c r="H14" s="458">
        <v>111</v>
      </c>
      <c r="I14" s="458">
        <v>1449</v>
      </c>
      <c r="J14" s="458">
        <v>192</v>
      </c>
      <c r="K14" s="458">
        <v>1086</v>
      </c>
      <c r="L14" s="458">
        <v>555</v>
      </c>
      <c r="M14" s="458">
        <f t="shared" si="4"/>
        <v>88.3</v>
      </c>
      <c r="N14" s="458">
        <f t="shared" si="1"/>
        <v>11.7</v>
      </c>
      <c r="O14" s="458">
        <f t="shared" si="1"/>
        <v>66.180000000000007</v>
      </c>
      <c r="P14" s="458">
        <f t="shared" si="1"/>
        <v>33.82</v>
      </c>
    </row>
    <row r="15" spans="1:16" ht="30.75" customHeight="1">
      <c r="A15" s="1254" t="s">
        <v>685</v>
      </c>
      <c r="B15" s="1254"/>
      <c r="C15" s="1254"/>
      <c r="D15" s="1254"/>
      <c r="E15" s="1254"/>
      <c r="F15" s="1254"/>
    </row>
  </sheetData>
  <mergeCells count="6">
    <mergeCell ref="A15:F15"/>
    <mergeCell ref="A1:F1"/>
    <mergeCell ref="A2:A4"/>
    <mergeCell ref="B2:B4"/>
    <mergeCell ref="C2:D3"/>
    <mergeCell ref="E2:F3"/>
  </mergeCells>
  <phoneticPr fontId="2" type="noConversion"/>
  <hyperlinks>
    <hyperlink ref="G1" location="本篇表次!A1" display="回本篇表次"/>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6"/>
  <sheetViews>
    <sheetView showGridLines="0" zoomScaleNormal="100" workbookViewId="0">
      <selection activeCell="O1" sqref="O1"/>
    </sheetView>
  </sheetViews>
  <sheetFormatPr defaultColWidth="8.875" defaultRowHeight="15.75"/>
  <cols>
    <col min="1" max="1" width="8.625" style="36" customWidth="1"/>
    <col min="2" max="2" width="11.5" style="36" customWidth="1"/>
    <col min="3" max="4" width="10.625" style="36" customWidth="1"/>
    <col min="5" max="11" width="11.125" style="36" customWidth="1"/>
    <col min="12" max="12" width="9.125" style="36" customWidth="1"/>
    <col min="13" max="14" width="10.875" style="36" bestFit="1" customWidth="1"/>
    <col min="15" max="15" width="12.625" style="36" bestFit="1" customWidth="1"/>
    <col min="16" max="256" width="8.875" style="36"/>
    <col min="257" max="257" width="8.625" style="36" customWidth="1"/>
    <col min="258" max="258" width="11.5" style="36" customWidth="1"/>
    <col min="259" max="260" width="10.625" style="36" customWidth="1"/>
    <col min="261" max="262" width="11.125" style="36" customWidth="1"/>
    <col min="263" max="263" width="10.625" style="36" customWidth="1"/>
    <col min="264" max="270" width="9.125" style="36" customWidth="1"/>
    <col min="271" max="512" width="8.875" style="36"/>
    <col min="513" max="513" width="8.625" style="36" customWidth="1"/>
    <col min="514" max="514" width="11.5" style="36" customWidth="1"/>
    <col min="515" max="516" width="10.625" style="36" customWidth="1"/>
    <col min="517" max="518" width="11.125" style="36" customWidth="1"/>
    <col min="519" max="519" width="10.625" style="36" customWidth="1"/>
    <col min="520" max="526" width="9.125" style="36" customWidth="1"/>
    <col min="527" max="768" width="8.875" style="36"/>
    <col min="769" max="769" width="8.625" style="36" customWidth="1"/>
    <col min="770" max="770" width="11.5" style="36" customWidth="1"/>
    <col min="771" max="772" width="10.625" style="36" customWidth="1"/>
    <col min="773" max="774" width="11.125" style="36" customWidth="1"/>
    <col min="775" max="775" width="10.625" style="36" customWidth="1"/>
    <col min="776" max="782" width="9.125" style="36" customWidth="1"/>
    <col min="783" max="1024" width="8.875" style="36"/>
    <col min="1025" max="1025" width="8.625" style="36" customWidth="1"/>
    <col min="1026" max="1026" width="11.5" style="36" customWidth="1"/>
    <col min="1027" max="1028" width="10.625" style="36" customWidth="1"/>
    <col min="1029" max="1030" width="11.125" style="36" customWidth="1"/>
    <col min="1031" max="1031" width="10.625" style="36" customWidth="1"/>
    <col min="1032" max="1038" width="9.125" style="36" customWidth="1"/>
    <col min="1039" max="1280" width="8.875" style="36"/>
    <col min="1281" max="1281" width="8.625" style="36" customWidth="1"/>
    <col min="1282" max="1282" width="11.5" style="36" customWidth="1"/>
    <col min="1283" max="1284" width="10.625" style="36" customWidth="1"/>
    <col min="1285" max="1286" width="11.125" style="36" customWidth="1"/>
    <col min="1287" max="1287" width="10.625" style="36" customWidth="1"/>
    <col min="1288" max="1294" width="9.125" style="36" customWidth="1"/>
    <col min="1295" max="1536" width="8.875" style="36"/>
    <col min="1537" max="1537" width="8.625" style="36" customWidth="1"/>
    <col min="1538" max="1538" width="11.5" style="36" customWidth="1"/>
    <col min="1539" max="1540" width="10.625" style="36" customWidth="1"/>
    <col min="1541" max="1542" width="11.125" style="36" customWidth="1"/>
    <col min="1543" max="1543" width="10.625" style="36" customWidth="1"/>
    <col min="1544" max="1550" width="9.125" style="36" customWidth="1"/>
    <col min="1551" max="1792" width="8.875" style="36"/>
    <col min="1793" max="1793" width="8.625" style="36" customWidth="1"/>
    <col min="1794" max="1794" width="11.5" style="36" customWidth="1"/>
    <col min="1795" max="1796" width="10.625" style="36" customWidth="1"/>
    <col min="1797" max="1798" width="11.125" style="36" customWidth="1"/>
    <col min="1799" max="1799" width="10.625" style="36" customWidth="1"/>
    <col min="1800" max="1806" width="9.125" style="36" customWidth="1"/>
    <col min="1807" max="2048" width="8.875" style="36"/>
    <col min="2049" max="2049" width="8.625" style="36" customWidth="1"/>
    <col min="2050" max="2050" width="11.5" style="36" customWidth="1"/>
    <col min="2051" max="2052" width="10.625" style="36" customWidth="1"/>
    <col min="2053" max="2054" width="11.125" style="36" customWidth="1"/>
    <col min="2055" max="2055" width="10.625" style="36" customWidth="1"/>
    <col min="2056" max="2062" width="9.125" style="36" customWidth="1"/>
    <col min="2063" max="2304" width="8.875" style="36"/>
    <col min="2305" max="2305" width="8.625" style="36" customWidth="1"/>
    <col min="2306" max="2306" width="11.5" style="36" customWidth="1"/>
    <col min="2307" max="2308" width="10.625" style="36" customWidth="1"/>
    <col min="2309" max="2310" width="11.125" style="36" customWidth="1"/>
    <col min="2311" max="2311" width="10.625" style="36" customWidth="1"/>
    <col min="2312" max="2318" width="9.125" style="36" customWidth="1"/>
    <col min="2319" max="2560" width="8.875" style="36"/>
    <col min="2561" max="2561" width="8.625" style="36" customWidth="1"/>
    <col min="2562" max="2562" width="11.5" style="36" customWidth="1"/>
    <col min="2563" max="2564" width="10.625" style="36" customWidth="1"/>
    <col min="2565" max="2566" width="11.125" style="36" customWidth="1"/>
    <col min="2567" max="2567" width="10.625" style="36" customWidth="1"/>
    <col min="2568" max="2574" width="9.125" style="36" customWidth="1"/>
    <col min="2575" max="2816" width="8.875" style="36"/>
    <col min="2817" max="2817" width="8.625" style="36" customWidth="1"/>
    <col min="2818" max="2818" width="11.5" style="36" customWidth="1"/>
    <col min="2819" max="2820" width="10.625" style="36" customWidth="1"/>
    <col min="2821" max="2822" width="11.125" style="36" customWidth="1"/>
    <col min="2823" max="2823" width="10.625" style="36" customWidth="1"/>
    <col min="2824" max="2830" width="9.125" style="36" customWidth="1"/>
    <col min="2831" max="3072" width="8.875" style="36"/>
    <col min="3073" max="3073" width="8.625" style="36" customWidth="1"/>
    <col min="3074" max="3074" width="11.5" style="36" customWidth="1"/>
    <col min="3075" max="3076" width="10.625" style="36" customWidth="1"/>
    <col min="3077" max="3078" width="11.125" style="36" customWidth="1"/>
    <col min="3079" max="3079" width="10.625" style="36" customWidth="1"/>
    <col min="3080" max="3086" width="9.125" style="36" customWidth="1"/>
    <col min="3087" max="3328" width="8.875" style="36"/>
    <col min="3329" max="3329" width="8.625" style="36" customWidth="1"/>
    <col min="3330" max="3330" width="11.5" style="36" customWidth="1"/>
    <col min="3331" max="3332" width="10.625" style="36" customWidth="1"/>
    <col min="3333" max="3334" width="11.125" style="36" customWidth="1"/>
    <col min="3335" max="3335" width="10.625" style="36" customWidth="1"/>
    <col min="3336" max="3342" width="9.125" style="36" customWidth="1"/>
    <col min="3343" max="3584" width="8.875" style="36"/>
    <col min="3585" max="3585" width="8.625" style="36" customWidth="1"/>
    <col min="3586" max="3586" width="11.5" style="36" customWidth="1"/>
    <col min="3587" max="3588" width="10.625" style="36" customWidth="1"/>
    <col min="3589" max="3590" width="11.125" style="36" customWidth="1"/>
    <col min="3591" max="3591" width="10.625" style="36" customWidth="1"/>
    <col min="3592" max="3598" width="9.125" style="36" customWidth="1"/>
    <col min="3599" max="3840" width="8.875" style="36"/>
    <col min="3841" max="3841" width="8.625" style="36" customWidth="1"/>
    <col min="3842" max="3842" width="11.5" style="36" customWidth="1"/>
    <col min="3843" max="3844" width="10.625" style="36" customWidth="1"/>
    <col min="3845" max="3846" width="11.125" style="36" customWidth="1"/>
    <col min="3847" max="3847" width="10.625" style="36" customWidth="1"/>
    <col min="3848" max="3854" width="9.125" style="36" customWidth="1"/>
    <col min="3855" max="4096" width="8.875" style="36"/>
    <col min="4097" max="4097" width="8.625" style="36" customWidth="1"/>
    <col min="4098" max="4098" width="11.5" style="36" customWidth="1"/>
    <col min="4099" max="4100" width="10.625" style="36" customWidth="1"/>
    <col min="4101" max="4102" width="11.125" style="36" customWidth="1"/>
    <col min="4103" max="4103" width="10.625" style="36" customWidth="1"/>
    <col min="4104" max="4110" width="9.125" style="36" customWidth="1"/>
    <col min="4111" max="4352" width="8.875" style="36"/>
    <col min="4353" max="4353" width="8.625" style="36" customWidth="1"/>
    <col min="4354" max="4354" width="11.5" style="36" customWidth="1"/>
    <col min="4355" max="4356" width="10.625" style="36" customWidth="1"/>
    <col min="4357" max="4358" width="11.125" style="36" customWidth="1"/>
    <col min="4359" max="4359" width="10.625" style="36" customWidth="1"/>
    <col min="4360" max="4366" width="9.125" style="36" customWidth="1"/>
    <col min="4367" max="4608" width="8.875" style="36"/>
    <col min="4609" max="4609" width="8.625" style="36" customWidth="1"/>
    <col min="4610" max="4610" width="11.5" style="36" customWidth="1"/>
    <col min="4611" max="4612" width="10.625" style="36" customWidth="1"/>
    <col min="4613" max="4614" width="11.125" style="36" customWidth="1"/>
    <col min="4615" max="4615" width="10.625" style="36" customWidth="1"/>
    <col min="4616" max="4622" width="9.125" style="36" customWidth="1"/>
    <col min="4623" max="4864" width="8.875" style="36"/>
    <col min="4865" max="4865" width="8.625" style="36" customWidth="1"/>
    <col min="4866" max="4866" width="11.5" style="36" customWidth="1"/>
    <col min="4867" max="4868" width="10.625" style="36" customWidth="1"/>
    <col min="4869" max="4870" width="11.125" style="36" customWidth="1"/>
    <col min="4871" max="4871" width="10.625" style="36" customWidth="1"/>
    <col min="4872" max="4878" width="9.125" style="36" customWidth="1"/>
    <col min="4879" max="5120" width="8.875" style="36"/>
    <col min="5121" max="5121" width="8.625" style="36" customWidth="1"/>
    <col min="5122" max="5122" width="11.5" style="36" customWidth="1"/>
    <col min="5123" max="5124" width="10.625" style="36" customWidth="1"/>
    <col min="5125" max="5126" width="11.125" style="36" customWidth="1"/>
    <col min="5127" max="5127" width="10.625" style="36" customWidth="1"/>
    <col min="5128" max="5134" width="9.125" style="36" customWidth="1"/>
    <col min="5135" max="5376" width="8.875" style="36"/>
    <col min="5377" max="5377" width="8.625" style="36" customWidth="1"/>
    <col min="5378" max="5378" width="11.5" style="36" customWidth="1"/>
    <col min="5379" max="5380" width="10.625" style="36" customWidth="1"/>
    <col min="5381" max="5382" width="11.125" style="36" customWidth="1"/>
    <col min="5383" max="5383" width="10.625" style="36" customWidth="1"/>
    <col min="5384" max="5390" width="9.125" style="36" customWidth="1"/>
    <col min="5391" max="5632" width="8.875" style="36"/>
    <col min="5633" max="5633" width="8.625" style="36" customWidth="1"/>
    <col min="5634" max="5634" width="11.5" style="36" customWidth="1"/>
    <col min="5635" max="5636" width="10.625" style="36" customWidth="1"/>
    <col min="5637" max="5638" width="11.125" style="36" customWidth="1"/>
    <col min="5639" max="5639" width="10.625" style="36" customWidth="1"/>
    <col min="5640" max="5646" width="9.125" style="36" customWidth="1"/>
    <col min="5647" max="5888" width="8.875" style="36"/>
    <col min="5889" max="5889" width="8.625" style="36" customWidth="1"/>
    <col min="5890" max="5890" width="11.5" style="36" customWidth="1"/>
    <col min="5891" max="5892" width="10.625" style="36" customWidth="1"/>
    <col min="5893" max="5894" width="11.125" style="36" customWidth="1"/>
    <col min="5895" max="5895" width="10.625" style="36" customWidth="1"/>
    <col min="5896" max="5902" width="9.125" style="36" customWidth="1"/>
    <col min="5903" max="6144" width="8.875" style="36"/>
    <col min="6145" max="6145" width="8.625" style="36" customWidth="1"/>
    <col min="6146" max="6146" width="11.5" style="36" customWidth="1"/>
    <col min="6147" max="6148" width="10.625" style="36" customWidth="1"/>
    <col min="6149" max="6150" width="11.125" style="36" customWidth="1"/>
    <col min="6151" max="6151" width="10.625" style="36" customWidth="1"/>
    <col min="6152" max="6158" width="9.125" style="36" customWidth="1"/>
    <col min="6159" max="6400" width="8.875" style="36"/>
    <col min="6401" max="6401" width="8.625" style="36" customWidth="1"/>
    <col min="6402" max="6402" width="11.5" style="36" customWidth="1"/>
    <col min="6403" max="6404" width="10.625" style="36" customWidth="1"/>
    <col min="6405" max="6406" width="11.125" style="36" customWidth="1"/>
    <col min="6407" max="6407" width="10.625" style="36" customWidth="1"/>
    <col min="6408" max="6414" width="9.125" style="36" customWidth="1"/>
    <col min="6415" max="6656" width="8.875" style="36"/>
    <col min="6657" max="6657" width="8.625" style="36" customWidth="1"/>
    <col min="6658" max="6658" width="11.5" style="36" customWidth="1"/>
    <col min="6659" max="6660" width="10.625" style="36" customWidth="1"/>
    <col min="6661" max="6662" width="11.125" style="36" customWidth="1"/>
    <col min="6663" max="6663" width="10.625" style="36" customWidth="1"/>
    <col min="6664" max="6670" width="9.125" style="36" customWidth="1"/>
    <col min="6671" max="6912" width="8.875" style="36"/>
    <col min="6913" max="6913" width="8.625" style="36" customWidth="1"/>
    <col min="6914" max="6914" width="11.5" style="36" customWidth="1"/>
    <col min="6915" max="6916" width="10.625" style="36" customWidth="1"/>
    <col min="6917" max="6918" width="11.125" style="36" customWidth="1"/>
    <col min="6919" max="6919" width="10.625" style="36" customWidth="1"/>
    <col min="6920" max="6926" width="9.125" style="36" customWidth="1"/>
    <col min="6927" max="7168" width="8.875" style="36"/>
    <col min="7169" max="7169" width="8.625" style="36" customWidth="1"/>
    <col min="7170" max="7170" width="11.5" style="36" customWidth="1"/>
    <col min="7171" max="7172" width="10.625" style="36" customWidth="1"/>
    <col min="7173" max="7174" width="11.125" style="36" customWidth="1"/>
    <col min="7175" max="7175" width="10.625" style="36" customWidth="1"/>
    <col min="7176" max="7182" width="9.125" style="36" customWidth="1"/>
    <col min="7183" max="7424" width="8.875" style="36"/>
    <col min="7425" max="7425" width="8.625" style="36" customWidth="1"/>
    <col min="7426" max="7426" width="11.5" style="36" customWidth="1"/>
    <col min="7427" max="7428" width="10.625" style="36" customWidth="1"/>
    <col min="7429" max="7430" width="11.125" style="36" customWidth="1"/>
    <col min="7431" max="7431" width="10.625" style="36" customWidth="1"/>
    <col min="7432" max="7438" width="9.125" style="36" customWidth="1"/>
    <col min="7439" max="7680" width="8.875" style="36"/>
    <col min="7681" max="7681" width="8.625" style="36" customWidth="1"/>
    <col min="7682" max="7682" width="11.5" style="36" customWidth="1"/>
    <col min="7683" max="7684" width="10.625" style="36" customWidth="1"/>
    <col min="7685" max="7686" width="11.125" style="36" customWidth="1"/>
    <col min="7687" max="7687" width="10.625" style="36" customWidth="1"/>
    <col min="7688" max="7694" width="9.125" style="36" customWidth="1"/>
    <col min="7695" max="7936" width="8.875" style="36"/>
    <col min="7937" max="7937" width="8.625" style="36" customWidth="1"/>
    <col min="7938" max="7938" width="11.5" style="36" customWidth="1"/>
    <col min="7939" max="7940" width="10.625" style="36" customWidth="1"/>
    <col min="7941" max="7942" width="11.125" style="36" customWidth="1"/>
    <col min="7943" max="7943" width="10.625" style="36" customWidth="1"/>
    <col min="7944" max="7950" width="9.125" style="36" customWidth="1"/>
    <col min="7951" max="8192" width="8.875" style="36"/>
    <col min="8193" max="8193" width="8.625" style="36" customWidth="1"/>
    <col min="8194" max="8194" width="11.5" style="36" customWidth="1"/>
    <col min="8195" max="8196" width="10.625" style="36" customWidth="1"/>
    <col min="8197" max="8198" width="11.125" style="36" customWidth="1"/>
    <col min="8199" max="8199" width="10.625" style="36" customWidth="1"/>
    <col min="8200" max="8206" width="9.125" style="36" customWidth="1"/>
    <col min="8207" max="8448" width="8.875" style="36"/>
    <col min="8449" max="8449" width="8.625" style="36" customWidth="1"/>
    <col min="8450" max="8450" width="11.5" style="36" customWidth="1"/>
    <col min="8451" max="8452" width="10.625" style="36" customWidth="1"/>
    <col min="8453" max="8454" width="11.125" style="36" customWidth="1"/>
    <col min="8455" max="8455" width="10.625" style="36" customWidth="1"/>
    <col min="8456" max="8462" width="9.125" style="36" customWidth="1"/>
    <col min="8463" max="8704" width="8.875" style="36"/>
    <col min="8705" max="8705" width="8.625" style="36" customWidth="1"/>
    <col min="8706" max="8706" width="11.5" style="36" customWidth="1"/>
    <col min="8707" max="8708" width="10.625" style="36" customWidth="1"/>
    <col min="8709" max="8710" width="11.125" style="36" customWidth="1"/>
    <col min="8711" max="8711" width="10.625" style="36" customWidth="1"/>
    <col min="8712" max="8718" width="9.125" style="36" customWidth="1"/>
    <col min="8719" max="8960" width="8.875" style="36"/>
    <col min="8961" max="8961" width="8.625" style="36" customWidth="1"/>
    <col min="8962" max="8962" width="11.5" style="36" customWidth="1"/>
    <col min="8963" max="8964" width="10.625" style="36" customWidth="1"/>
    <col min="8965" max="8966" width="11.125" style="36" customWidth="1"/>
    <col min="8967" max="8967" width="10.625" style="36" customWidth="1"/>
    <col min="8968" max="8974" width="9.125" style="36" customWidth="1"/>
    <col min="8975" max="9216" width="8.875" style="36"/>
    <col min="9217" max="9217" width="8.625" style="36" customWidth="1"/>
    <col min="9218" max="9218" width="11.5" style="36" customWidth="1"/>
    <col min="9219" max="9220" width="10.625" style="36" customWidth="1"/>
    <col min="9221" max="9222" width="11.125" style="36" customWidth="1"/>
    <col min="9223" max="9223" width="10.625" style="36" customWidth="1"/>
    <col min="9224" max="9230" width="9.125" style="36" customWidth="1"/>
    <col min="9231" max="9472" width="8.875" style="36"/>
    <col min="9473" max="9473" width="8.625" style="36" customWidth="1"/>
    <col min="9474" max="9474" width="11.5" style="36" customWidth="1"/>
    <col min="9475" max="9476" width="10.625" style="36" customWidth="1"/>
    <col min="9477" max="9478" width="11.125" style="36" customWidth="1"/>
    <col min="9479" max="9479" width="10.625" style="36" customWidth="1"/>
    <col min="9480" max="9486" width="9.125" style="36" customWidth="1"/>
    <col min="9487" max="9728" width="8.875" style="36"/>
    <col min="9729" max="9729" width="8.625" style="36" customWidth="1"/>
    <col min="9730" max="9730" width="11.5" style="36" customWidth="1"/>
    <col min="9731" max="9732" width="10.625" style="36" customWidth="1"/>
    <col min="9733" max="9734" width="11.125" style="36" customWidth="1"/>
    <col min="9735" max="9735" width="10.625" style="36" customWidth="1"/>
    <col min="9736" max="9742" width="9.125" style="36" customWidth="1"/>
    <col min="9743" max="9984" width="8.875" style="36"/>
    <col min="9985" max="9985" width="8.625" style="36" customWidth="1"/>
    <col min="9986" max="9986" width="11.5" style="36" customWidth="1"/>
    <col min="9987" max="9988" width="10.625" style="36" customWidth="1"/>
    <col min="9989" max="9990" width="11.125" style="36" customWidth="1"/>
    <col min="9991" max="9991" width="10.625" style="36" customWidth="1"/>
    <col min="9992" max="9998" width="9.125" style="36" customWidth="1"/>
    <col min="9999" max="10240" width="8.875" style="36"/>
    <col min="10241" max="10241" width="8.625" style="36" customWidth="1"/>
    <col min="10242" max="10242" width="11.5" style="36" customWidth="1"/>
    <col min="10243" max="10244" width="10.625" style="36" customWidth="1"/>
    <col min="10245" max="10246" width="11.125" style="36" customWidth="1"/>
    <col min="10247" max="10247" width="10.625" style="36" customWidth="1"/>
    <col min="10248" max="10254" width="9.125" style="36" customWidth="1"/>
    <col min="10255" max="10496" width="8.875" style="36"/>
    <col min="10497" max="10497" width="8.625" style="36" customWidth="1"/>
    <col min="10498" max="10498" width="11.5" style="36" customWidth="1"/>
    <col min="10499" max="10500" width="10.625" style="36" customWidth="1"/>
    <col min="10501" max="10502" width="11.125" style="36" customWidth="1"/>
    <col min="10503" max="10503" width="10.625" style="36" customWidth="1"/>
    <col min="10504" max="10510" width="9.125" style="36" customWidth="1"/>
    <col min="10511" max="10752" width="8.875" style="36"/>
    <col min="10753" max="10753" width="8.625" style="36" customWidth="1"/>
    <col min="10754" max="10754" width="11.5" style="36" customWidth="1"/>
    <col min="10755" max="10756" width="10.625" style="36" customWidth="1"/>
    <col min="10757" max="10758" width="11.125" style="36" customWidth="1"/>
    <col min="10759" max="10759" width="10.625" style="36" customWidth="1"/>
    <col min="10760" max="10766" width="9.125" style="36" customWidth="1"/>
    <col min="10767" max="11008" width="8.875" style="36"/>
    <col min="11009" max="11009" width="8.625" style="36" customWidth="1"/>
    <col min="11010" max="11010" width="11.5" style="36" customWidth="1"/>
    <col min="11011" max="11012" width="10.625" style="36" customWidth="1"/>
    <col min="11013" max="11014" width="11.125" style="36" customWidth="1"/>
    <col min="11015" max="11015" width="10.625" style="36" customWidth="1"/>
    <col min="11016" max="11022" width="9.125" style="36" customWidth="1"/>
    <col min="11023" max="11264" width="8.875" style="36"/>
    <col min="11265" max="11265" width="8.625" style="36" customWidth="1"/>
    <col min="11266" max="11266" width="11.5" style="36" customWidth="1"/>
    <col min="11267" max="11268" width="10.625" style="36" customWidth="1"/>
    <col min="11269" max="11270" width="11.125" style="36" customWidth="1"/>
    <col min="11271" max="11271" width="10.625" style="36" customWidth="1"/>
    <col min="11272" max="11278" width="9.125" style="36" customWidth="1"/>
    <col min="11279" max="11520" width="8.875" style="36"/>
    <col min="11521" max="11521" width="8.625" style="36" customWidth="1"/>
    <col min="11522" max="11522" width="11.5" style="36" customWidth="1"/>
    <col min="11523" max="11524" width="10.625" style="36" customWidth="1"/>
    <col min="11525" max="11526" width="11.125" style="36" customWidth="1"/>
    <col min="11527" max="11527" width="10.625" style="36" customWidth="1"/>
    <col min="11528" max="11534" width="9.125" style="36" customWidth="1"/>
    <col min="11535" max="11776" width="8.875" style="36"/>
    <col min="11777" max="11777" width="8.625" style="36" customWidth="1"/>
    <col min="11778" max="11778" width="11.5" style="36" customWidth="1"/>
    <col min="11779" max="11780" width="10.625" style="36" customWidth="1"/>
    <col min="11781" max="11782" width="11.125" style="36" customWidth="1"/>
    <col min="11783" max="11783" width="10.625" style="36" customWidth="1"/>
    <col min="11784" max="11790" width="9.125" style="36" customWidth="1"/>
    <col min="11791" max="12032" width="8.875" style="36"/>
    <col min="12033" max="12033" width="8.625" style="36" customWidth="1"/>
    <col min="12034" max="12034" width="11.5" style="36" customWidth="1"/>
    <col min="12035" max="12036" width="10.625" style="36" customWidth="1"/>
    <col min="12037" max="12038" width="11.125" style="36" customWidth="1"/>
    <col min="12039" max="12039" width="10.625" style="36" customWidth="1"/>
    <col min="12040" max="12046" width="9.125" style="36" customWidth="1"/>
    <col min="12047" max="12288" width="8.875" style="36"/>
    <col min="12289" max="12289" width="8.625" style="36" customWidth="1"/>
    <col min="12290" max="12290" width="11.5" style="36" customWidth="1"/>
    <col min="12291" max="12292" width="10.625" style="36" customWidth="1"/>
    <col min="12293" max="12294" width="11.125" style="36" customWidth="1"/>
    <col min="12295" max="12295" width="10.625" style="36" customWidth="1"/>
    <col min="12296" max="12302" width="9.125" style="36" customWidth="1"/>
    <col min="12303" max="12544" width="8.875" style="36"/>
    <col min="12545" max="12545" width="8.625" style="36" customWidth="1"/>
    <col min="12546" max="12546" width="11.5" style="36" customWidth="1"/>
    <col min="12547" max="12548" width="10.625" style="36" customWidth="1"/>
    <col min="12549" max="12550" width="11.125" style="36" customWidth="1"/>
    <col min="12551" max="12551" width="10.625" style="36" customWidth="1"/>
    <col min="12552" max="12558" width="9.125" style="36" customWidth="1"/>
    <col min="12559" max="12800" width="8.875" style="36"/>
    <col min="12801" max="12801" width="8.625" style="36" customWidth="1"/>
    <col min="12802" max="12802" width="11.5" style="36" customWidth="1"/>
    <col min="12803" max="12804" width="10.625" style="36" customWidth="1"/>
    <col min="12805" max="12806" width="11.125" style="36" customWidth="1"/>
    <col min="12807" max="12807" width="10.625" style="36" customWidth="1"/>
    <col min="12808" max="12814" width="9.125" style="36" customWidth="1"/>
    <col min="12815" max="13056" width="8.875" style="36"/>
    <col min="13057" max="13057" width="8.625" style="36" customWidth="1"/>
    <col min="13058" max="13058" width="11.5" style="36" customWidth="1"/>
    <col min="13059" max="13060" width="10.625" style="36" customWidth="1"/>
    <col min="13061" max="13062" width="11.125" style="36" customWidth="1"/>
    <col min="13063" max="13063" width="10.625" style="36" customWidth="1"/>
    <col min="13064" max="13070" width="9.125" style="36" customWidth="1"/>
    <col min="13071" max="13312" width="8.875" style="36"/>
    <col min="13313" max="13313" width="8.625" style="36" customWidth="1"/>
    <col min="13314" max="13314" width="11.5" style="36" customWidth="1"/>
    <col min="13315" max="13316" width="10.625" style="36" customWidth="1"/>
    <col min="13317" max="13318" width="11.125" style="36" customWidth="1"/>
    <col min="13319" max="13319" width="10.625" style="36" customWidth="1"/>
    <col min="13320" max="13326" width="9.125" style="36" customWidth="1"/>
    <col min="13327" max="13568" width="8.875" style="36"/>
    <col min="13569" max="13569" width="8.625" style="36" customWidth="1"/>
    <col min="13570" max="13570" width="11.5" style="36" customWidth="1"/>
    <col min="13571" max="13572" width="10.625" style="36" customWidth="1"/>
    <col min="13573" max="13574" width="11.125" style="36" customWidth="1"/>
    <col min="13575" max="13575" width="10.625" style="36" customWidth="1"/>
    <col min="13576" max="13582" width="9.125" style="36" customWidth="1"/>
    <col min="13583" max="13824" width="8.875" style="36"/>
    <col min="13825" max="13825" width="8.625" style="36" customWidth="1"/>
    <col min="13826" max="13826" width="11.5" style="36" customWidth="1"/>
    <col min="13827" max="13828" width="10.625" style="36" customWidth="1"/>
    <col min="13829" max="13830" width="11.125" style="36" customWidth="1"/>
    <col min="13831" max="13831" width="10.625" style="36" customWidth="1"/>
    <col min="13832" max="13838" width="9.125" style="36" customWidth="1"/>
    <col min="13839" max="14080" width="8.875" style="36"/>
    <col min="14081" max="14081" width="8.625" style="36" customWidth="1"/>
    <col min="14082" max="14082" width="11.5" style="36" customWidth="1"/>
    <col min="14083" max="14084" width="10.625" style="36" customWidth="1"/>
    <col min="14085" max="14086" width="11.125" style="36" customWidth="1"/>
    <col min="14087" max="14087" width="10.625" style="36" customWidth="1"/>
    <col min="14088" max="14094" width="9.125" style="36" customWidth="1"/>
    <col min="14095" max="14336" width="8.875" style="36"/>
    <col min="14337" max="14337" width="8.625" style="36" customWidth="1"/>
    <col min="14338" max="14338" width="11.5" style="36" customWidth="1"/>
    <col min="14339" max="14340" width="10.625" style="36" customWidth="1"/>
    <col min="14341" max="14342" width="11.125" style="36" customWidth="1"/>
    <col min="14343" max="14343" width="10.625" style="36" customWidth="1"/>
    <col min="14344" max="14350" width="9.125" style="36" customWidth="1"/>
    <col min="14351" max="14592" width="8.875" style="36"/>
    <col min="14593" max="14593" width="8.625" style="36" customWidth="1"/>
    <col min="14594" max="14594" width="11.5" style="36" customWidth="1"/>
    <col min="14595" max="14596" width="10.625" style="36" customWidth="1"/>
    <col min="14597" max="14598" width="11.125" style="36" customWidth="1"/>
    <col min="14599" max="14599" width="10.625" style="36" customWidth="1"/>
    <col min="14600" max="14606" width="9.125" style="36" customWidth="1"/>
    <col min="14607" max="14848" width="8.875" style="36"/>
    <col min="14849" max="14849" width="8.625" style="36" customWidth="1"/>
    <col min="14850" max="14850" width="11.5" style="36" customWidth="1"/>
    <col min="14851" max="14852" width="10.625" style="36" customWidth="1"/>
    <col min="14853" max="14854" width="11.125" style="36" customWidth="1"/>
    <col min="14855" max="14855" width="10.625" style="36" customWidth="1"/>
    <col min="14856" max="14862" width="9.125" style="36" customWidth="1"/>
    <col min="14863" max="15104" width="8.875" style="36"/>
    <col min="15105" max="15105" width="8.625" style="36" customWidth="1"/>
    <col min="15106" max="15106" width="11.5" style="36" customWidth="1"/>
    <col min="15107" max="15108" width="10.625" style="36" customWidth="1"/>
    <col min="15109" max="15110" width="11.125" style="36" customWidth="1"/>
    <col min="15111" max="15111" width="10.625" style="36" customWidth="1"/>
    <col min="15112" max="15118" width="9.125" style="36" customWidth="1"/>
    <col min="15119" max="15360" width="8.875" style="36"/>
    <col min="15361" max="15361" width="8.625" style="36" customWidth="1"/>
    <col min="15362" max="15362" width="11.5" style="36" customWidth="1"/>
    <col min="15363" max="15364" width="10.625" style="36" customWidth="1"/>
    <col min="15365" max="15366" width="11.125" style="36" customWidth="1"/>
    <col min="15367" max="15367" width="10.625" style="36" customWidth="1"/>
    <col min="15368" max="15374" width="9.125" style="36" customWidth="1"/>
    <col min="15375" max="15616" width="8.875" style="36"/>
    <col min="15617" max="15617" width="8.625" style="36" customWidth="1"/>
    <col min="15618" max="15618" width="11.5" style="36" customWidth="1"/>
    <col min="15619" max="15620" width="10.625" style="36" customWidth="1"/>
    <col min="15621" max="15622" width="11.125" style="36" customWidth="1"/>
    <col min="15623" max="15623" width="10.625" style="36" customWidth="1"/>
    <col min="15624" max="15630" width="9.125" style="36" customWidth="1"/>
    <col min="15631" max="15872" width="8.875" style="36"/>
    <col min="15873" max="15873" width="8.625" style="36" customWidth="1"/>
    <col min="15874" max="15874" width="11.5" style="36" customWidth="1"/>
    <col min="15875" max="15876" width="10.625" style="36" customWidth="1"/>
    <col min="15877" max="15878" width="11.125" style="36" customWidth="1"/>
    <col min="15879" max="15879" width="10.625" style="36" customWidth="1"/>
    <col min="15880" max="15886" width="9.125" style="36" customWidth="1"/>
    <col min="15887" max="16128" width="8.875" style="36"/>
    <col min="16129" max="16129" width="8.625" style="36" customWidth="1"/>
    <col min="16130" max="16130" width="11.5" style="36" customWidth="1"/>
    <col min="16131" max="16132" width="10.625" style="36" customWidth="1"/>
    <col min="16133" max="16134" width="11.125" style="36" customWidth="1"/>
    <col min="16135" max="16135" width="10.625" style="36" customWidth="1"/>
    <col min="16136" max="16142" width="9.125" style="36" customWidth="1"/>
    <col min="16143" max="16384" width="8.875" style="36"/>
  </cols>
  <sheetData>
    <row r="1" spans="1:16" ht="26.1" customHeight="1">
      <c r="A1" s="1258" t="s">
        <v>961</v>
      </c>
      <c r="B1" s="1259"/>
      <c r="C1" s="1259"/>
      <c r="D1" s="1259"/>
      <c r="E1" s="1259"/>
      <c r="F1" s="1259"/>
      <c r="G1" s="1259"/>
      <c r="H1" s="1259"/>
      <c r="I1" s="1259"/>
      <c r="J1" s="1259"/>
      <c r="K1" s="1259"/>
      <c r="L1" s="1259"/>
      <c r="M1" s="1259"/>
      <c r="N1" s="1259"/>
      <c r="O1" s="853" t="s">
        <v>914</v>
      </c>
    </row>
    <row r="2" spans="1:16" ht="21.95" customHeight="1">
      <c r="A2" s="478"/>
      <c r="B2" s="1260" t="s">
        <v>695</v>
      </c>
      <c r="C2" s="479"/>
      <c r="D2" s="479"/>
      <c r="E2" s="480" t="s">
        <v>696</v>
      </c>
      <c r="F2" s="481"/>
      <c r="G2" s="481"/>
      <c r="H2" s="481"/>
      <c r="I2" s="481"/>
      <c r="J2" s="481"/>
      <c r="K2" s="481"/>
      <c r="L2" s="1262" t="s">
        <v>697</v>
      </c>
      <c r="M2" s="1263"/>
      <c r="N2" s="479"/>
    </row>
    <row r="3" spans="1:16" ht="21.95" customHeight="1">
      <c r="A3" s="482"/>
      <c r="B3" s="1261"/>
      <c r="C3" s="483"/>
      <c r="D3" s="483"/>
      <c r="E3" s="484"/>
      <c r="F3" s="1268" t="s">
        <v>905</v>
      </c>
      <c r="G3" s="1268"/>
      <c r="H3" s="1268"/>
      <c r="I3" s="1268" t="s">
        <v>904</v>
      </c>
      <c r="J3" s="1268"/>
      <c r="K3" s="1269"/>
      <c r="L3" s="1264"/>
      <c r="M3" s="1265"/>
      <c r="N3" s="483"/>
    </row>
    <row r="4" spans="1:16" ht="39" customHeight="1">
      <c r="A4" s="482"/>
      <c r="B4" s="485"/>
      <c r="C4" s="486" t="s">
        <v>698</v>
      </c>
      <c r="D4" s="486" t="s">
        <v>699</v>
      </c>
      <c r="E4" s="487"/>
      <c r="F4" s="826" t="s">
        <v>112</v>
      </c>
      <c r="G4" s="826" t="s">
        <v>902</v>
      </c>
      <c r="H4" s="826" t="s">
        <v>903</v>
      </c>
      <c r="I4" s="826" t="s">
        <v>112</v>
      </c>
      <c r="J4" s="826" t="s">
        <v>902</v>
      </c>
      <c r="K4" s="825" t="s">
        <v>903</v>
      </c>
      <c r="L4" s="488"/>
      <c r="M4" s="486" t="s">
        <v>698</v>
      </c>
      <c r="N4" s="486" t="s">
        <v>699</v>
      </c>
    </row>
    <row r="5" spans="1:16" ht="30.2" customHeight="1">
      <c r="A5" s="23" t="s">
        <v>26</v>
      </c>
      <c r="B5" s="394">
        <v>16350</v>
      </c>
      <c r="C5" s="394">
        <v>11807</v>
      </c>
      <c r="D5" s="394">
        <v>4532</v>
      </c>
      <c r="E5" s="395">
        <v>15890</v>
      </c>
      <c r="F5" s="394">
        <v>11550</v>
      </c>
      <c r="G5" s="394">
        <v>8455</v>
      </c>
      <c r="H5" s="394">
        <v>1798</v>
      </c>
      <c r="I5" s="394">
        <v>4330</v>
      </c>
      <c r="J5" s="394">
        <v>3534</v>
      </c>
      <c r="K5" s="394">
        <v>523</v>
      </c>
      <c r="L5" s="395">
        <v>21638</v>
      </c>
      <c r="M5" s="394">
        <v>11507</v>
      </c>
      <c r="N5" s="394">
        <v>10115</v>
      </c>
      <c r="O5" s="827"/>
      <c r="P5" s="827"/>
    </row>
    <row r="6" spans="1:16" ht="30.2" customHeight="1">
      <c r="A6" s="23" t="s">
        <v>27</v>
      </c>
      <c r="B6" s="394">
        <v>17590</v>
      </c>
      <c r="C6" s="394">
        <v>12571</v>
      </c>
      <c r="D6" s="394">
        <v>5008</v>
      </c>
      <c r="E6" s="395">
        <v>16370</v>
      </c>
      <c r="F6" s="394">
        <v>11875</v>
      </c>
      <c r="G6" s="394">
        <v>8453</v>
      </c>
      <c r="H6" s="394">
        <v>1983</v>
      </c>
      <c r="I6" s="394">
        <v>4486</v>
      </c>
      <c r="J6" s="394">
        <v>3617</v>
      </c>
      <c r="K6" s="394">
        <v>559</v>
      </c>
      <c r="L6" s="395">
        <v>22863</v>
      </c>
      <c r="M6" s="394">
        <v>12206</v>
      </c>
      <c r="N6" s="394">
        <v>10639</v>
      </c>
      <c r="O6" s="827"/>
      <c r="P6" s="827"/>
    </row>
    <row r="7" spans="1:16" ht="30.2" customHeight="1">
      <c r="A7" s="23" t="s">
        <v>28</v>
      </c>
      <c r="B7" s="394">
        <v>17509</v>
      </c>
      <c r="C7" s="394">
        <v>11956</v>
      </c>
      <c r="D7" s="394">
        <v>5544</v>
      </c>
      <c r="E7" s="395">
        <v>16010</v>
      </c>
      <c r="F7" s="394">
        <v>11420</v>
      </c>
      <c r="G7" s="394">
        <v>8049</v>
      </c>
      <c r="H7" s="394">
        <v>1989</v>
      </c>
      <c r="I7" s="394">
        <v>4576</v>
      </c>
      <c r="J7" s="394">
        <v>3609</v>
      </c>
      <c r="K7" s="394">
        <v>645</v>
      </c>
      <c r="L7" s="395">
        <v>24371</v>
      </c>
      <c r="M7" s="394">
        <v>12751</v>
      </c>
      <c r="N7" s="394">
        <v>11606</v>
      </c>
      <c r="O7" s="827"/>
      <c r="P7" s="827"/>
    </row>
    <row r="8" spans="1:16" ht="30.2" customHeight="1">
      <c r="A8" s="23" t="s">
        <v>29</v>
      </c>
      <c r="B8" s="394">
        <v>19269</v>
      </c>
      <c r="C8" s="394">
        <v>13354</v>
      </c>
      <c r="D8" s="394">
        <v>5906</v>
      </c>
      <c r="E8" s="395">
        <v>18315</v>
      </c>
      <c r="F8" s="394">
        <v>12746</v>
      </c>
      <c r="G8" s="394">
        <v>8312</v>
      </c>
      <c r="H8" s="394">
        <v>1595</v>
      </c>
      <c r="I8" s="394">
        <v>5557</v>
      </c>
      <c r="J8" s="394">
        <v>3942</v>
      </c>
      <c r="K8" s="394">
        <v>724</v>
      </c>
      <c r="L8" s="395">
        <v>25334</v>
      </c>
      <c r="M8" s="394">
        <v>13367</v>
      </c>
      <c r="N8" s="394">
        <v>11956</v>
      </c>
      <c r="O8" s="827"/>
      <c r="P8" s="827"/>
    </row>
    <row r="9" spans="1:16" ht="30.2" customHeight="1">
      <c r="A9" s="23" t="s">
        <v>30</v>
      </c>
      <c r="B9" s="394">
        <v>17930</v>
      </c>
      <c r="C9" s="394">
        <v>12833</v>
      </c>
      <c r="D9" s="394">
        <v>5087</v>
      </c>
      <c r="E9" s="395">
        <v>17955</v>
      </c>
      <c r="F9" s="394">
        <v>12566</v>
      </c>
      <c r="G9" s="394">
        <v>8371</v>
      </c>
      <c r="H9" s="394">
        <v>1393</v>
      </c>
      <c r="I9" s="394">
        <v>5378</v>
      </c>
      <c r="J9" s="394">
        <v>4366</v>
      </c>
      <c r="K9" s="394">
        <v>697</v>
      </c>
      <c r="L9" s="395">
        <v>25316</v>
      </c>
      <c r="M9" s="394">
        <v>13647</v>
      </c>
      <c r="N9" s="394">
        <v>11655</v>
      </c>
      <c r="O9" s="827"/>
      <c r="P9" s="827"/>
    </row>
    <row r="10" spans="1:16" ht="30.2" customHeight="1">
      <c r="A10" s="23" t="s">
        <v>31</v>
      </c>
      <c r="B10" s="394">
        <v>16387</v>
      </c>
      <c r="C10" s="394">
        <v>11391</v>
      </c>
      <c r="D10" s="394">
        <v>4981</v>
      </c>
      <c r="E10" s="395">
        <v>17605</v>
      </c>
      <c r="F10" s="394">
        <v>12307</v>
      </c>
      <c r="G10" s="394">
        <v>8273</v>
      </c>
      <c r="H10" s="394">
        <v>1339</v>
      </c>
      <c r="I10" s="394">
        <v>5283</v>
      </c>
      <c r="J10" s="394">
        <v>4312</v>
      </c>
      <c r="K10" s="394">
        <v>661</v>
      </c>
      <c r="L10" s="395">
        <v>24123</v>
      </c>
      <c r="M10" s="394">
        <v>12747</v>
      </c>
      <c r="N10" s="394">
        <v>11359</v>
      </c>
      <c r="O10" s="827"/>
      <c r="P10" s="827"/>
    </row>
    <row r="11" spans="1:16" ht="30.2" customHeight="1">
      <c r="A11" s="23" t="s">
        <v>32</v>
      </c>
      <c r="B11" s="394">
        <v>17873</v>
      </c>
      <c r="C11" s="394">
        <v>12650</v>
      </c>
      <c r="D11" s="394">
        <v>5210</v>
      </c>
      <c r="E11" s="395">
        <v>17643</v>
      </c>
      <c r="F11" s="394">
        <v>12245</v>
      </c>
      <c r="G11" s="394">
        <v>8463</v>
      </c>
      <c r="H11" s="394">
        <v>1227</v>
      </c>
      <c r="I11" s="394">
        <v>5390</v>
      </c>
      <c r="J11" s="394">
        <v>4468</v>
      </c>
      <c r="K11" s="394">
        <v>601</v>
      </c>
      <c r="L11" s="395">
        <v>24382</v>
      </c>
      <c r="M11" s="394">
        <v>13157</v>
      </c>
      <c r="N11" s="394">
        <v>11203</v>
      </c>
      <c r="O11" s="827"/>
      <c r="P11" s="827"/>
    </row>
    <row r="12" spans="1:16" ht="30.2" customHeight="1">
      <c r="A12" s="23" t="s">
        <v>33</v>
      </c>
      <c r="B12" s="394">
        <v>18947</v>
      </c>
      <c r="C12" s="394">
        <v>12902</v>
      </c>
      <c r="D12" s="489">
        <v>6035</v>
      </c>
      <c r="E12" s="394">
        <v>17369</v>
      </c>
      <c r="F12" s="394">
        <v>12312</v>
      </c>
      <c r="G12" s="394">
        <v>8408</v>
      </c>
      <c r="H12" s="394">
        <v>1174</v>
      </c>
      <c r="I12" s="394">
        <v>5051</v>
      </c>
      <c r="J12" s="394">
        <v>4060</v>
      </c>
      <c r="K12" s="394">
        <v>631</v>
      </c>
      <c r="L12" s="395">
        <v>25981</v>
      </c>
      <c r="M12" s="394">
        <v>13764</v>
      </c>
      <c r="N12" s="394">
        <v>12189</v>
      </c>
      <c r="O12" s="827"/>
      <c r="P12" s="827"/>
    </row>
    <row r="13" spans="1:16" ht="30.2" customHeight="1">
      <c r="A13" s="23" t="s">
        <v>34</v>
      </c>
      <c r="B13" s="394">
        <v>17488</v>
      </c>
      <c r="C13" s="394">
        <v>12267</v>
      </c>
      <c r="D13" s="394">
        <v>5218</v>
      </c>
      <c r="E13" s="395">
        <v>16747</v>
      </c>
      <c r="F13" s="394">
        <v>11676</v>
      </c>
      <c r="G13" s="394">
        <v>8395</v>
      </c>
      <c r="H13" s="394">
        <v>802</v>
      </c>
      <c r="I13" s="394">
        <v>5054</v>
      </c>
      <c r="J13" s="394">
        <v>4163</v>
      </c>
      <c r="K13" s="394">
        <v>587</v>
      </c>
      <c r="L13" s="395">
        <v>26756</v>
      </c>
      <c r="M13" s="394">
        <v>14378</v>
      </c>
      <c r="N13" s="394">
        <v>12362</v>
      </c>
      <c r="O13" s="827"/>
      <c r="P13" s="827"/>
    </row>
    <row r="14" spans="1:16" ht="30.2" customHeight="1">
      <c r="A14" s="27" t="s">
        <v>17</v>
      </c>
      <c r="B14" s="397">
        <v>16170</v>
      </c>
      <c r="C14" s="397">
        <v>9516</v>
      </c>
      <c r="D14" s="397">
        <v>6648</v>
      </c>
      <c r="E14" s="396">
        <v>16228</v>
      </c>
      <c r="F14" s="397">
        <v>10631</v>
      </c>
      <c r="G14" s="397">
        <v>7348</v>
      </c>
      <c r="H14" s="397">
        <v>997</v>
      </c>
      <c r="I14" s="397">
        <v>5582</v>
      </c>
      <c r="J14" s="397">
        <v>4508</v>
      </c>
      <c r="K14" s="397">
        <v>695</v>
      </c>
      <c r="L14" s="396">
        <v>26727</v>
      </c>
      <c r="M14" s="397">
        <v>13269</v>
      </c>
      <c r="N14" s="397">
        <v>13449</v>
      </c>
      <c r="O14" s="827"/>
      <c r="P14" s="827"/>
    </row>
    <row r="15" spans="1:16" s="146" customFormat="1" ht="32.1" customHeight="1">
      <c r="A15" s="1266" t="s">
        <v>799</v>
      </c>
      <c r="B15" s="1267"/>
      <c r="C15" s="1267"/>
      <c r="D15" s="1267"/>
      <c r="E15" s="1267"/>
      <c r="F15" s="1267"/>
      <c r="G15" s="1267"/>
      <c r="H15" s="1267"/>
      <c r="I15" s="1267"/>
      <c r="J15" s="1267"/>
      <c r="K15" s="1267"/>
      <c r="L15" s="1267"/>
      <c r="M15" s="1267"/>
      <c r="N15" s="1267"/>
    </row>
    <row r="16" spans="1:16">
      <c r="A16" s="315"/>
    </row>
  </sheetData>
  <mergeCells count="6">
    <mergeCell ref="A1:N1"/>
    <mergeCell ref="B2:B3"/>
    <mergeCell ref="L2:M3"/>
    <mergeCell ref="A15:N15"/>
    <mergeCell ref="F3:H3"/>
    <mergeCell ref="I3:K3"/>
  </mergeCells>
  <phoneticPr fontId="2" type="noConversion"/>
  <hyperlinks>
    <hyperlink ref="O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64"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21"/>
  <sheetViews>
    <sheetView showGridLines="0" workbookViewId="0">
      <selection activeCell="L1" sqref="L1"/>
    </sheetView>
  </sheetViews>
  <sheetFormatPr defaultColWidth="8.875" defaultRowHeight="12.75"/>
  <cols>
    <col min="1" max="3" width="12.625" style="490" customWidth="1"/>
    <col min="4" max="4" width="18" style="490" customWidth="1"/>
    <col min="5" max="6" width="12.625" style="490" customWidth="1"/>
    <col min="7" max="7" width="21.5" style="490" customWidth="1"/>
    <col min="8" max="11" width="12.625" style="490" customWidth="1"/>
    <col min="12" max="12" width="12.625" style="490" bestFit="1" customWidth="1"/>
    <col min="13" max="257" width="8.875" style="490"/>
    <col min="258" max="267" width="12.625" style="490" customWidth="1"/>
    <col min="268" max="513" width="8.875" style="490"/>
    <col min="514" max="523" width="12.625" style="490" customWidth="1"/>
    <col min="524" max="769" width="8.875" style="490"/>
    <col min="770" max="779" width="12.625" style="490" customWidth="1"/>
    <col min="780" max="1025" width="8.875" style="490"/>
    <col min="1026" max="1035" width="12.625" style="490" customWidth="1"/>
    <col min="1036" max="1281" width="8.875" style="490"/>
    <col min="1282" max="1291" width="12.625" style="490" customWidth="1"/>
    <col min="1292" max="1537" width="8.875" style="490"/>
    <col min="1538" max="1547" width="12.625" style="490" customWidth="1"/>
    <col min="1548" max="1793" width="8.875" style="490"/>
    <col min="1794" max="1803" width="12.625" style="490" customWidth="1"/>
    <col min="1804" max="2049" width="8.875" style="490"/>
    <col min="2050" max="2059" width="12.625" style="490" customWidth="1"/>
    <col min="2060" max="2305" width="8.875" style="490"/>
    <col min="2306" max="2315" width="12.625" style="490" customWidth="1"/>
    <col min="2316" max="2561" width="8.875" style="490"/>
    <col min="2562" max="2571" width="12.625" style="490" customWidth="1"/>
    <col min="2572" max="2817" width="8.875" style="490"/>
    <col min="2818" max="2827" width="12.625" style="490" customWidth="1"/>
    <col min="2828" max="3073" width="8.875" style="490"/>
    <col min="3074" max="3083" width="12.625" style="490" customWidth="1"/>
    <col min="3084" max="3329" width="8.875" style="490"/>
    <col min="3330" max="3339" width="12.625" style="490" customWidth="1"/>
    <col min="3340" max="3585" width="8.875" style="490"/>
    <col min="3586" max="3595" width="12.625" style="490" customWidth="1"/>
    <col min="3596" max="3841" width="8.875" style="490"/>
    <col min="3842" max="3851" width="12.625" style="490" customWidth="1"/>
    <col min="3852" max="4097" width="8.875" style="490"/>
    <col min="4098" max="4107" width="12.625" style="490" customWidth="1"/>
    <col min="4108" max="4353" width="8.875" style="490"/>
    <col min="4354" max="4363" width="12.625" style="490" customWidth="1"/>
    <col min="4364" max="4609" width="8.875" style="490"/>
    <col min="4610" max="4619" width="12.625" style="490" customWidth="1"/>
    <col min="4620" max="4865" width="8.875" style="490"/>
    <col min="4866" max="4875" width="12.625" style="490" customWidth="1"/>
    <col min="4876" max="5121" width="8.875" style="490"/>
    <col min="5122" max="5131" width="12.625" style="490" customWidth="1"/>
    <col min="5132" max="5377" width="8.875" style="490"/>
    <col min="5378" max="5387" width="12.625" style="490" customWidth="1"/>
    <col min="5388" max="5633" width="8.875" style="490"/>
    <col min="5634" max="5643" width="12.625" style="490" customWidth="1"/>
    <col min="5644" max="5889" width="8.875" style="490"/>
    <col min="5890" max="5899" width="12.625" style="490" customWidth="1"/>
    <col min="5900" max="6145" width="8.875" style="490"/>
    <col min="6146" max="6155" width="12.625" style="490" customWidth="1"/>
    <col min="6156" max="6401" width="8.875" style="490"/>
    <col min="6402" max="6411" width="12.625" style="490" customWidth="1"/>
    <col min="6412" max="6657" width="8.875" style="490"/>
    <col min="6658" max="6667" width="12.625" style="490" customWidth="1"/>
    <col min="6668" max="6913" width="8.875" style="490"/>
    <col min="6914" max="6923" width="12.625" style="490" customWidth="1"/>
    <col min="6924" max="7169" width="8.875" style="490"/>
    <col min="7170" max="7179" width="12.625" style="490" customWidth="1"/>
    <col min="7180" max="7425" width="8.875" style="490"/>
    <col min="7426" max="7435" width="12.625" style="490" customWidth="1"/>
    <col min="7436" max="7681" width="8.875" style="490"/>
    <col min="7682" max="7691" width="12.625" style="490" customWidth="1"/>
    <col min="7692" max="7937" width="8.875" style="490"/>
    <col min="7938" max="7947" width="12.625" style="490" customWidth="1"/>
    <col min="7948" max="8193" width="8.875" style="490"/>
    <col min="8194" max="8203" width="12.625" style="490" customWidth="1"/>
    <col min="8204" max="8449" width="8.875" style="490"/>
    <col min="8450" max="8459" width="12.625" style="490" customWidth="1"/>
    <col min="8460" max="8705" width="8.875" style="490"/>
    <col min="8706" max="8715" width="12.625" style="490" customWidth="1"/>
    <col min="8716" max="8961" width="8.875" style="490"/>
    <col min="8962" max="8971" width="12.625" style="490" customWidth="1"/>
    <col min="8972" max="9217" width="8.875" style="490"/>
    <col min="9218" max="9227" width="12.625" style="490" customWidth="1"/>
    <col min="9228" max="9473" width="8.875" style="490"/>
    <col min="9474" max="9483" width="12.625" style="490" customWidth="1"/>
    <col min="9484" max="9729" width="8.875" style="490"/>
    <col min="9730" max="9739" width="12.625" style="490" customWidth="1"/>
    <col min="9740" max="9985" width="8.875" style="490"/>
    <col min="9986" max="9995" width="12.625" style="490" customWidth="1"/>
    <col min="9996" max="10241" width="8.875" style="490"/>
    <col min="10242" max="10251" width="12.625" style="490" customWidth="1"/>
    <col min="10252" max="10497" width="8.875" style="490"/>
    <col min="10498" max="10507" width="12.625" style="490" customWidth="1"/>
    <col min="10508" max="10753" width="8.875" style="490"/>
    <col min="10754" max="10763" width="12.625" style="490" customWidth="1"/>
    <col min="10764" max="11009" width="8.875" style="490"/>
    <col min="11010" max="11019" width="12.625" style="490" customWidth="1"/>
    <col min="11020" max="11265" width="8.875" style="490"/>
    <col min="11266" max="11275" width="12.625" style="490" customWidth="1"/>
    <col min="11276" max="11521" width="8.875" style="490"/>
    <col min="11522" max="11531" width="12.625" style="490" customWidth="1"/>
    <col min="11532" max="11777" width="8.875" style="490"/>
    <col min="11778" max="11787" width="12.625" style="490" customWidth="1"/>
    <col min="11788" max="12033" width="8.875" style="490"/>
    <col min="12034" max="12043" width="12.625" style="490" customWidth="1"/>
    <col min="12044" max="12289" width="8.875" style="490"/>
    <col min="12290" max="12299" width="12.625" style="490" customWidth="1"/>
    <col min="12300" max="12545" width="8.875" style="490"/>
    <col min="12546" max="12555" width="12.625" style="490" customWidth="1"/>
    <col min="12556" max="12801" width="8.875" style="490"/>
    <col min="12802" max="12811" width="12.625" style="490" customWidth="1"/>
    <col min="12812" max="13057" width="8.875" style="490"/>
    <col min="13058" max="13067" width="12.625" style="490" customWidth="1"/>
    <col min="13068" max="13313" width="8.875" style="490"/>
    <col min="13314" max="13323" width="12.625" style="490" customWidth="1"/>
    <col min="13324" max="13569" width="8.875" style="490"/>
    <col min="13570" max="13579" width="12.625" style="490" customWidth="1"/>
    <col min="13580" max="13825" width="8.875" style="490"/>
    <col min="13826" max="13835" width="12.625" style="490" customWidth="1"/>
    <col min="13836" max="14081" width="8.875" style="490"/>
    <col min="14082" max="14091" width="12.625" style="490" customWidth="1"/>
    <col min="14092" max="14337" width="8.875" style="490"/>
    <col min="14338" max="14347" width="12.625" style="490" customWidth="1"/>
    <col min="14348" max="14593" width="8.875" style="490"/>
    <col min="14594" max="14603" width="12.625" style="490" customWidth="1"/>
    <col min="14604" max="14849" width="8.875" style="490"/>
    <col min="14850" max="14859" width="12.625" style="490" customWidth="1"/>
    <col min="14860" max="15105" width="8.875" style="490"/>
    <col min="15106" max="15115" width="12.625" style="490" customWidth="1"/>
    <col min="15116" max="15361" width="8.875" style="490"/>
    <col min="15362" max="15371" width="12.625" style="490" customWidth="1"/>
    <col min="15372" max="15617" width="8.875" style="490"/>
    <col min="15618" max="15627" width="12.625" style="490" customWidth="1"/>
    <col min="15628" max="15873" width="8.875" style="490"/>
    <col min="15874" max="15883" width="12.625" style="490" customWidth="1"/>
    <col min="15884" max="16129" width="8.875" style="490"/>
    <col min="16130" max="16139" width="12.625" style="490" customWidth="1"/>
    <col min="16140" max="16384" width="8.875" style="490"/>
  </cols>
  <sheetData>
    <row r="1" spans="1:47" ht="32.1" customHeight="1">
      <c r="A1" s="1270" t="s">
        <v>962</v>
      </c>
      <c r="B1" s="1271"/>
      <c r="C1" s="1271"/>
      <c r="D1" s="1271"/>
      <c r="E1" s="1271"/>
      <c r="F1" s="1271"/>
      <c r="G1" s="1271"/>
      <c r="H1" s="1271"/>
      <c r="I1" s="1271"/>
      <c r="J1" s="1271"/>
      <c r="K1" s="1271"/>
      <c r="L1" s="853" t="s">
        <v>914</v>
      </c>
    </row>
    <row r="2" spans="1:47" ht="33" customHeight="1">
      <c r="A2" s="491"/>
      <c r="B2" s="1272" t="s">
        <v>700</v>
      </c>
      <c r="C2" s="1272"/>
      <c r="D2" s="1272"/>
      <c r="E2" s="1272"/>
      <c r="F2" s="1273" t="s">
        <v>701</v>
      </c>
      <c r="G2" s="1274"/>
      <c r="H2" s="1275"/>
      <c r="I2" s="1275"/>
      <c r="J2" s="1275"/>
      <c r="K2" s="1275"/>
    </row>
    <row r="3" spans="1:47" ht="39" customHeight="1">
      <c r="A3" s="492"/>
      <c r="B3" s="493" t="s">
        <v>702</v>
      </c>
      <c r="C3" s="493" t="s">
        <v>703</v>
      </c>
      <c r="D3" s="494" t="s">
        <v>705</v>
      </c>
      <c r="E3" s="493" t="s">
        <v>704</v>
      </c>
      <c r="F3" s="495" t="s">
        <v>702</v>
      </c>
      <c r="G3" s="829" t="s">
        <v>906</v>
      </c>
      <c r="H3" s="493" t="s">
        <v>708</v>
      </c>
      <c r="I3" s="493" t="s">
        <v>709</v>
      </c>
      <c r="J3" s="493" t="s">
        <v>706</v>
      </c>
      <c r="K3" s="493" t="s">
        <v>707</v>
      </c>
    </row>
    <row r="4" spans="1:47" s="499" customFormat="1" ht="30.2" customHeight="1">
      <c r="A4" s="23" t="s">
        <v>26</v>
      </c>
      <c r="B4" s="496">
        <v>577853</v>
      </c>
      <c r="C4" s="496">
        <v>259123</v>
      </c>
      <c r="D4" s="496">
        <v>28152</v>
      </c>
      <c r="E4" s="496">
        <v>21148</v>
      </c>
      <c r="F4" s="497">
        <v>219821</v>
      </c>
      <c r="G4" s="828">
        <v>103397</v>
      </c>
      <c r="H4" s="496">
        <v>8906</v>
      </c>
      <c r="I4" s="496">
        <v>3082</v>
      </c>
      <c r="J4" s="496">
        <v>4874</v>
      </c>
      <c r="K4" s="496">
        <v>1307</v>
      </c>
      <c r="L4" s="830"/>
      <c r="M4" s="830"/>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row>
    <row r="5" spans="1:47" s="499" customFormat="1" ht="30.2" customHeight="1">
      <c r="A5" s="23" t="s">
        <v>27</v>
      </c>
      <c r="B5" s="496">
        <v>608347</v>
      </c>
      <c r="C5" s="496">
        <v>271796</v>
      </c>
      <c r="D5" s="496">
        <v>29289</v>
      </c>
      <c r="E5" s="496">
        <v>20163</v>
      </c>
      <c r="F5" s="497">
        <v>227619</v>
      </c>
      <c r="G5" s="828">
        <v>111346</v>
      </c>
      <c r="H5" s="496">
        <v>8560</v>
      </c>
      <c r="I5" s="496">
        <v>6675</v>
      </c>
      <c r="J5" s="496">
        <v>4395</v>
      </c>
      <c r="K5" s="496">
        <v>1598</v>
      </c>
      <c r="L5" s="830"/>
      <c r="M5" s="830"/>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8"/>
      <c r="AM5" s="498"/>
      <c r="AN5" s="498"/>
      <c r="AO5" s="498"/>
      <c r="AP5" s="498"/>
      <c r="AQ5" s="498"/>
      <c r="AR5" s="498"/>
      <c r="AS5" s="498"/>
      <c r="AT5" s="498"/>
      <c r="AU5" s="498"/>
    </row>
    <row r="6" spans="1:47" s="499" customFormat="1" ht="30.2" customHeight="1">
      <c r="A6" s="23" t="s">
        <v>28</v>
      </c>
      <c r="B6" s="496">
        <v>603051</v>
      </c>
      <c r="C6" s="496">
        <v>275581</v>
      </c>
      <c r="D6" s="496">
        <v>32055</v>
      </c>
      <c r="E6" s="496">
        <v>19004</v>
      </c>
      <c r="F6" s="497">
        <v>225850</v>
      </c>
      <c r="G6" s="828">
        <v>102162</v>
      </c>
      <c r="H6" s="496">
        <v>7729</v>
      </c>
      <c r="I6" s="496">
        <v>5937</v>
      </c>
      <c r="J6" s="496">
        <v>7209</v>
      </c>
      <c r="K6" s="496">
        <v>2072</v>
      </c>
      <c r="L6" s="830"/>
      <c r="M6" s="830"/>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row>
    <row r="7" spans="1:47" s="499" customFormat="1" ht="30.2" customHeight="1">
      <c r="A7" s="23" t="s">
        <v>29</v>
      </c>
      <c r="B7" s="496">
        <v>615126</v>
      </c>
      <c r="C7" s="496">
        <v>284380</v>
      </c>
      <c r="D7" s="496">
        <v>35058</v>
      </c>
      <c r="E7" s="496">
        <v>21791</v>
      </c>
      <c r="F7" s="497">
        <v>205462</v>
      </c>
      <c r="G7" s="828">
        <v>99553</v>
      </c>
      <c r="H7" s="496">
        <v>8884</v>
      </c>
      <c r="I7" s="496">
        <v>509</v>
      </c>
      <c r="J7" s="496">
        <v>6740</v>
      </c>
      <c r="K7" s="496">
        <v>2030</v>
      </c>
      <c r="L7" s="830"/>
      <c r="M7" s="830"/>
      <c r="N7" s="498"/>
      <c r="O7" s="498"/>
      <c r="P7" s="498"/>
      <c r="Q7" s="498"/>
      <c r="R7" s="498"/>
      <c r="S7" s="498"/>
      <c r="T7" s="498"/>
      <c r="U7" s="498"/>
      <c r="V7" s="498"/>
      <c r="W7" s="498"/>
      <c r="X7" s="498"/>
      <c r="Y7" s="498"/>
      <c r="Z7" s="498"/>
      <c r="AA7" s="498"/>
      <c r="AB7" s="498"/>
      <c r="AC7" s="498"/>
      <c r="AD7" s="498"/>
      <c r="AE7" s="498"/>
      <c r="AF7" s="498"/>
      <c r="AG7" s="498"/>
      <c r="AH7" s="498"/>
      <c r="AI7" s="498"/>
      <c r="AJ7" s="498"/>
      <c r="AK7" s="498"/>
      <c r="AL7" s="498"/>
      <c r="AM7" s="498"/>
      <c r="AN7" s="498"/>
      <c r="AO7" s="498"/>
      <c r="AP7" s="498"/>
      <c r="AQ7" s="498"/>
      <c r="AR7" s="498"/>
      <c r="AS7" s="498"/>
      <c r="AT7" s="498"/>
      <c r="AU7" s="498"/>
    </row>
    <row r="8" spans="1:47" s="499" customFormat="1" ht="30.2" customHeight="1">
      <c r="A8" s="23" t="s">
        <v>30</v>
      </c>
      <c r="B8" s="496">
        <v>649255</v>
      </c>
      <c r="C8" s="496">
        <v>305596</v>
      </c>
      <c r="D8" s="496">
        <v>36512</v>
      </c>
      <c r="E8" s="496">
        <v>26320</v>
      </c>
      <c r="F8" s="497">
        <v>228011</v>
      </c>
      <c r="G8" s="828">
        <v>100149</v>
      </c>
      <c r="H8" s="496">
        <v>11192</v>
      </c>
      <c r="I8" s="496">
        <v>532</v>
      </c>
      <c r="J8" s="496">
        <v>7425</v>
      </c>
      <c r="K8" s="496">
        <v>3636</v>
      </c>
      <c r="L8" s="830"/>
      <c r="M8" s="830"/>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8"/>
      <c r="AM8" s="498"/>
      <c r="AN8" s="498"/>
      <c r="AO8" s="498"/>
      <c r="AP8" s="498"/>
      <c r="AQ8" s="498"/>
      <c r="AR8" s="498"/>
      <c r="AS8" s="498"/>
      <c r="AT8" s="498"/>
      <c r="AU8" s="498"/>
    </row>
    <row r="9" spans="1:47" s="499" customFormat="1" ht="30.2" customHeight="1">
      <c r="A9" s="23" t="s">
        <v>31</v>
      </c>
      <c r="B9" s="496">
        <v>677183</v>
      </c>
      <c r="C9" s="496">
        <v>314643</v>
      </c>
      <c r="D9" s="496">
        <v>36598</v>
      </c>
      <c r="E9" s="496">
        <v>23894</v>
      </c>
      <c r="F9" s="497">
        <v>200430</v>
      </c>
      <c r="G9" s="828">
        <v>87792</v>
      </c>
      <c r="H9" s="496">
        <v>10745</v>
      </c>
      <c r="I9" s="496">
        <v>481</v>
      </c>
      <c r="J9" s="496">
        <v>4033</v>
      </c>
      <c r="K9" s="496">
        <v>2444</v>
      </c>
      <c r="L9" s="830"/>
      <c r="M9" s="830"/>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row>
    <row r="10" spans="1:47" s="499" customFormat="1" ht="30.2" customHeight="1">
      <c r="A10" s="23" t="s">
        <v>32</v>
      </c>
      <c r="B10" s="496">
        <v>681893</v>
      </c>
      <c r="C10" s="496">
        <v>307065</v>
      </c>
      <c r="D10" s="496">
        <v>37467</v>
      </c>
      <c r="E10" s="496">
        <v>19333</v>
      </c>
      <c r="F10" s="497">
        <v>175852</v>
      </c>
      <c r="G10" s="828">
        <v>78113</v>
      </c>
      <c r="H10" s="496">
        <v>7452</v>
      </c>
      <c r="I10" s="496">
        <v>652</v>
      </c>
      <c r="J10" s="496">
        <v>3366</v>
      </c>
      <c r="K10" s="496">
        <v>1247</v>
      </c>
      <c r="L10" s="830"/>
      <c r="M10" s="830"/>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row>
    <row r="11" spans="1:47" s="499" customFormat="1" ht="30.2" customHeight="1">
      <c r="A11" s="23" t="s">
        <v>33</v>
      </c>
      <c r="B11" s="496">
        <v>722541</v>
      </c>
      <c r="C11" s="496">
        <v>313568</v>
      </c>
      <c r="D11" s="496">
        <v>42501</v>
      </c>
      <c r="E11" s="496">
        <v>17624</v>
      </c>
      <c r="F11" s="497">
        <v>160869</v>
      </c>
      <c r="G11" s="828">
        <v>68322</v>
      </c>
      <c r="H11" s="496">
        <v>6616</v>
      </c>
      <c r="I11" s="496">
        <v>1114</v>
      </c>
      <c r="J11" s="496">
        <v>3230</v>
      </c>
      <c r="K11" s="496">
        <v>1021</v>
      </c>
      <c r="L11" s="830"/>
      <c r="M11" s="830"/>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row>
    <row r="12" spans="1:47" s="499" customFormat="1" ht="30.2" customHeight="1">
      <c r="A12" s="23" t="s">
        <v>34</v>
      </c>
      <c r="B12" s="496">
        <v>729137</v>
      </c>
      <c r="C12" s="496">
        <v>293036</v>
      </c>
      <c r="D12" s="496">
        <v>55474</v>
      </c>
      <c r="E12" s="496">
        <v>12280</v>
      </c>
      <c r="F12" s="497">
        <v>129613</v>
      </c>
      <c r="G12" s="828">
        <v>48849</v>
      </c>
      <c r="H12" s="496">
        <v>5884</v>
      </c>
      <c r="I12" s="496">
        <v>2128</v>
      </c>
      <c r="J12" s="496">
        <v>1883</v>
      </c>
      <c r="K12" s="496">
        <v>1377</v>
      </c>
      <c r="L12" s="830"/>
      <c r="M12" s="830"/>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row>
    <row r="13" spans="1:47" s="499" customFormat="1" ht="30.2" customHeight="1">
      <c r="A13" s="27" t="s">
        <v>17</v>
      </c>
      <c r="B13" s="500">
        <v>759383</v>
      </c>
      <c r="C13" s="500">
        <v>312073</v>
      </c>
      <c r="D13" s="500">
        <v>50671</v>
      </c>
      <c r="E13" s="500">
        <v>11859</v>
      </c>
      <c r="F13" s="501">
        <v>146904</v>
      </c>
      <c r="G13" s="500">
        <v>55640</v>
      </c>
      <c r="H13" s="500">
        <v>6138</v>
      </c>
      <c r="I13" s="500">
        <v>2308</v>
      </c>
      <c r="J13" s="500">
        <v>2226</v>
      </c>
      <c r="K13" s="500">
        <v>1868</v>
      </c>
      <c r="L13" s="830"/>
      <c r="M13" s="830"/>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8"/>
      <c r="AQ13" s="498"/>
      <c r="AR13" s="498"/>
      <c r="AS13" s="498"/>
      <c r="AT13" s="498"/>
      <c r="AU13" s="498"/>
    </row>
    <row r="14" spans="1:47" ht="14.25">
      <c r="A14" s="502" t="s">
        <v>173</v>
      </c>
    </row>
    <row r="15" spans="1:47" ht="14.25">
      <c r="A15" s="490" t="s">
        <v>710</v>
      </c>
    </row>
    <row r="16" spans="1:47" ht="14.25">
      <c r="A16" s="503" t="s">
        <v>711</v>
      </c>
    </row>
    <row r="21" spans="3:3">
      <c r="C21" s="490" t="s">
        <v>712</v>
      </c>
    </row>
  </sheetData>
  <sortState columnSort="1" ref="C3:E13">
    <sortCondition descending="1" ref="C13:E13"/>
  </sortState>
  <mergeCells count="3">
    <mergeCell ref="A1:K1"/>
    <mergeCell ref="B2:E2"/>
    <mergeCell ref="F2:K2"/>
  </mergeCells>
  <phoneticPr fontId="2" type="noConversion"/>
  <hyperlinks>
    <hyperlink ref="L1" location="本篇表次!A1" display="回本篇表次"/>
  </hyperlinks>
  <pageMargins left="0.7" right="0.7" top="0.75" bottom="0.75" header="0.3" footer="0.3"/>
  <pageSetup paperSize="9" scale="8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2"/>
  <sheetViews>
    <sheetView showGridLines="0" topLeftCell="B1" workbookViewId="0">
      <selection activeCell="P1" sqref="P1"/>
    </sheetView>
  </sheetViews>
  <sheetFormatPr defaultColWidth="11" defaultRowHeight="15.75"/>
  <cols>
    <col min="1" max="1" width="9.375" style="117" hidden="1" customWidth="1"/>
    <col min="2" max="2" width="14.375" style="122" customWidth="1"/>
    <col min="3" max="10" width="8.875" style="122" customWidth="1"/>
    <col min="11" max="14" width="11" style="117"/>
    <col min="15" max="15" width="11" style="117" customWidth="1"/>
    <col min="16" max="16" width="12.625" style="117" bestFit="1" customWidth="1"/>
    <col min="17" max="16384" width="11" style="117"/>
  </cols>
  <sheetData>
    <row r="1" spans="1:19" s="504" customFormat="1" ht="29.1" customHeight="1">
      <c r="A1" s="314"/>
      <c r="B1" s="1276" t="s">
        <v>963</v>
      </c>
      <c r="C1" s="1277"/>
      <c r="D1" s="1277"/>
      <c r="E1" s="1277"/>
      <c r="F1" s="1277"/>
      <c r="G1" s="1277"/>
      <c r="H1" s="1277"/>
      <c r="I1" s="1277"/>
      <c r="J1" s="1277"/>
      <c r="K1" s="1277"/>
      <c r="L1" s="1277"/>
      <c r="M1" s="1277"/>
      <c r="N1" s="1277"/>
      <c r="O1" s="1277"/>
      <c r="P1" s="853" t="s">
        <v>914</v>
      </c>
    </row>
    <row r="2" spans="1:19" s="505" customFormat="1" ht="24" customHeight="1">
      <c r="A2" s="1278" t="s">
        <v>97</v>
      </c>
      <c r="B2" s="1281"/>
      <c r="C2" s="1283" t="s">
        <v>713</v>
      </c>
      <c r="D2" s="1284"/>
      <c r="E2" s="1284"/>
      <c r="F2" s="1284"/>
      <c r="G2" s="1285" t="s">
        <v>714</v>
      </c>
      <c r="H2" s="1286"/>
      <c r="I2" s="1286"/>
      <c r="J2" s="1286"/>
      <c r="K2" s="1286"/>
      <c r="L2" s="1286"/>
      <c r="M2" s="1286"/>
      <c r="N2" s="1286"/>
      <c r="O2" s="1286"/>
      <c r="Q2" s="1298"/>
      <c r="R2" s="1298"/>
      <c r="S2" s="1299"/>
    </row>
    <row r="3" spans="1:19" s="505" customFormat="1" ht="30" customHeight="1">
      <c r="A3" s="1279"/>
      <c r="B3" s="1282"/>
      <c r="C3" s="1300" t="s">
        <v>715</v>
      </c>
      <c r="D3" s="1290" t="s">
        <v>716</v>
      </c>
      <c r="E3" s="1290" t="s">
        <v>783</v>
      </c>
      <c r="F3" s="1301" t="s">
        <v>718</v>
      </c>
      <c r="G3" s="1300" t="s">
        <v>715</v>
      </c>
      <c r="H3" s="1304" t="s">
        <v>719</v>
      </c>
      <c r="I3" s="1304"/>
      <c r="J3" s="1304"/>
      <c r="K3" s="1305" t="s">
        <v>720</v>
      </c>
      <c r="L3" s="1304"/>
      <c r="M3" s="1304"/>
      <c r="N3" s="1304"/>
      <c r="O3" s="1304"/>
      <c r="Q3" s="1298"/>
      <c r="R3" s="1298"/>
      <c r="S3" s="1299"/>
    </row>
    <row r="4" spans="1:19" s="505" customFormat="1" ht="30" customHeight="1">
      <c r="A4" s="1279"/>
      <c r="B4" s="1282"/>
      <c r="C4" s="1291"/>
      <c r="D4" s="1291"/>
      <c r="E4" s="1291"/>
      <c r="F4" s="1302"/>
      <c r="G4" s="1291"/>
      <c r="H4" s="1290" t="s">
        <v>716</v>
      </c>
      <c r="I4" s="1287" t="s">
        <v>717</v>
      </c>
      <c r="J4" s="1290" t="s">
        <v>718</v>
      </c>
      <c r="K4" s="1293" t="s">
        <v>721</v>
      </c>
      <c r="L4" s="1294"/>
      <c r="M4" s="1294" t="s">
        <v>722</v>
      </c>
      <c r="N4" s="1294"/>
      <c r="O4" s="1287" t="s">
        <v>723</v>
      </c>
      <c r="Q4" s="1298"/>
      <c r="R4" s="1298"/>
      <c r="S4" s="1299"/>
    </row>
    <row r="5" spans="1:19" s="505" customFormat="1" ht="30" customHeight="1">
      <c r="A5" s="1279"/>
      <c r="B5" s="1282"/>
      <c r="C5" s="1291"/>
      <c r="D5" s="1291"/>
      <c r="E5" s="1291"/>
      <c r="F5" s="1302"/>
      <c r="G5" s="1291"/>
      <c r="H5" s="1291"/>
      <c r="I5" s="1288"/>
      <c r="J5" s="1291"/>
      <c r="K5" s="1306" t="s">
        <v>724</v>
      </c>
      <c r="L5" s="1295" t="s">
        <v>725</v>
      </c>
      <c r="M5" s="1295" t="s">
        <v>724</v>
      </c>
      <c r="N5" s="1295" t="s">
        <v>725</v>
      </c>
      <c r="O5" s="1288"/>
      <c r="Q5" s="1298"/>
      <c r="R5" s="1298"/>
      <c r="S5" s="1299"/>
    </row>
    <row r="6" spans="1:19" s="505" customFormat="1" ht="78" customHeight="1">
      <c r="A6" s="1280"/>
      <c r="B6" s="1282"/>
      <c r="C6" s="1292"/>
      <c r="D6" s="1292"/>
      <c r="E6" s="1292"/>
      <c r="F6" s="1303"/>
      <c r="G6" s="1292"/>
      <c r="H6" s="1292"/>
      <c r="I6" s="1289"/>
      <c r="J6" s="1292"/>
      <c r="K6" s="1307"/>
      <c r="L6" s="1296"/>
      <c r="M6" s="1296"/>
      <c r="N6" s="1296"/>
      <c r="O6" s="1289"/>
      <c r="Q6" s="823"/>
      <c r="R6" s="119"/>
      <c r="S6" s="119"/>
    </row>
    <row r="7" spans="1:19" s="505" customFormat="1" ht="24" customHeight="1">
      <c r="A7" s="119">
        <v>2</v>
      </c>
      <c r="B7" s="23" t="s">
        <v>26</v>
      </c>
      <c r="C7" s="507">
        <v>3568</v>
      </c>
      <c r="D7" s="507">
        <v>2592</v>
      </c>
      <c r="E7" s="507">
        <v>40</v>
      </c>
      <c r="F7" s="511">
        <v>936</v>
      </c>
      <c r="G7" s="507">
        <v>3504</v>
      </c>
      <c r="H7" s="507">
        <v>2710</v>
      </c>
      <c r="I7" s="507">
        <v>20</v>
      </c>
      <c r="J7" s="507">
        <v>774</v>
      </c>
      <c r="K7" s="508">
        <v>2332</v>
      </c>
      <c r="L7" s="509">
        <v>728</v>
      </c>
      <c r="M7" s="509">
        <v>274</v>
      </c>
      <c r="N7" s="509">
        <v>43</v>
      </c>
      <c r="O7" s="507">
        <v>127</v>
      </c>
      <c r="P7" s="821"/>
      <c r="Q7" s="510"/>
      <c r="R7" s="510"/>
      <c r="S7" s="119"/>
    </row>
    <row r="8" spans="1:19" s="505" customFormat="1" ht="24" customHeight="1">
      <c r="A8" s="119">
        <v>0</v>
      </c>
      <c r="B8" s="23" t="s">
        <v>27</v>
      </c>
      <c r="C8" s="507">
        <v>4251</v>
      </c>
      <c r="D8" s="507">
        <v>2931</v>
      </c>
      <c r="E8" s="507">
        <v>31</v>
      </c>
      <c r="F8" s="511">
        <v>1289</v>
      </c>
      <c r="G8" s="507">
        <v>4090</v>
      </c>
      <c r="H8" s="507">
        <v>2913</v>
      </c>
      <c r="I8" s="507">
        <v>27</v>
      </c>
      <c r="J8" s="507">
        <v>1150</v>
      </c>
      <c r="K8" s="508">
        <v>2481</v>
      </c>
      <c r="L8" s="509">
        <v>1086</v>
      </c>
      <c r="M8" s="509">
        <v>324</v>
      </c>
      <c r="N8" s="509">
        <v>64</v>
      </c>
      <c r="O8" s="507">
        <v>135</v>
      </c>
      <c r="P8" s="821"/>
      <c r="Q8" s="510"/>
      <c r="R8" s="510"/>
      <c r="S8" s="119"/>
    </row>
    <row r="9" spans="1:19" s="505" customFormat="1" ht="24" customHeight="1">
      <c r="A9" s="119">
        <v>0</v>
      </c>
      <c r="B9" s="23" t="s">
        <v>28</v>
      </c>
      <c r="C9" s="507">
        <v>5170</v>
      </c>
      <c r="D9" s="507">
        <v>3276</v>
      </c>
      <c r="E9" s="507">
        <v>67</v>
      </c>
      <c r="F9" s="511">
        <v>1827</v>
      </c>
      <c r="G9" s="507">
        <v>4749</v>
      </c>
      <c r="H9" s="507">
        <v>3067</v>
      </c>
      <c r="I9" s="507">
        <v>38</v>
      </c>
      <c r="J9" s="507">
        <v>1644</v>
      </c>
      <c r="K9" s="508">
        <v>2553</v>
      </c>
      <c r="L9" s="509">
        <v>1542</v>
      </c>
      <c r="M9" s="509">
        <v>411</v>
      </c>
      <c r="N9" s="509">
        <v>79</v>
      </c>
      <c r="O9" s="507">
        <v>164</v>
      </c>
      <c r="P9" s="821"/>
      <c r="Q9" s="510"/>
      <c r="R9" s="510"/>
      <c r="S9" s="119"/>
    </row>
    <row r="10" spans="1:19" s="505" customFormat="1" ht="24" customHeight="1">
      <c r="A10" s="119">
        <v>0</v>
      </c>
      <c r="B10" s="23" t="s">
        <v>29</v>
      </c>
      <c r="C10" s="507">
        <v>5449</v>
      </c>
      <c r="D10" s="507">
        <v>3202</v>
      </c>
      <c r="E10" s="507">
        <v>57</v>
      </c>
      <c r="F10" s="511">
        <v>2190</v>
      </c>
      <c r="G10" s="507">
        <v>5305</v>
      </c>
      <c r="H10" s="507">
        <v>3182</v>
      </c>
      <c r="I10" s="507">
        <v>54</v>
      </c>
      <c r="J10" s="507">
        <v>2069</v>
      </c>
      <c r="K10" s="508">
        <v>2592</v>
      </c>
      <c r="L10" s="509">
        <v>1859</v>
      </c>
      <c r="M10" s="509">
        <v>423</v>
      </c>
      <c r="N10" s="509">
        <v>139</v>
      </c>
      <c r="O10" s="507">
        <v>292</v>
      </c>
      <c r="P10" s="821"/>
      <c r="Q10" s="510"/>
      <c r="R10" s="510"/>
      <c r="S10" s="119"/>
    </row>
    <row r="11" spans="1:19" s="505" customFormat="1" ht="24" customHeight="1">
      <c r="A11" s="119">
        <v>0</v>
      </c>
      <c r="B11" s="23" t="s">
        <v>30</v>
      </c>
      <c r="C11" s="507">
        <v>5146</v>
      </c>
      <c r="D11" s="507">
        <v>2685</v>
      </c>
      <c r="E11" s="507">
        <v>71</v>
      </c>
      <c r="F11" s="511">
        <v>2390</v>
      </c>
      <c r="G11" s="507">
        <v>4963</v>
      </c>
      <c r="H11" s="507">
        <v>2724</v>
      </c>
      <c r="I11" s="507">
        <v>55</v>
      </c>
      <c r="J11" s="507">
        <v>2184</v>
      </c>
      <c r="K11" s="508">
        <v>2210</v>
      </c>
      <c r="L11" s="509">
        <v>2035</v>
      </c>
      <c r="M11" s="509">
        <v>389</v>
      </c>
      <c r="N11" s="509">
        <v>125</v>
      </c>
      <c r="O11" s="507">
        <v>204</v>
      </c>
      <c r="P11" s="821"/>
      <c r="Q11" s="510"/>
      <c r="R11" s="510"/>
      <c r="S11" s="119"/>
    </row>
    <row r="12" spans="1:19" s="505" customFormat="1" ht="24" customHeight="1">
      <c r="A12" s="119">
        <v>0</v>
      </c>
      <c r="B12" s="23" t="s">
        <v>31</v>
      </c>
      <c r="C12" s="507">
        <v>4999</v>
      </c>
      <c r="D12" s="507">
        <v>2433</v>
      </c>
      <c r="E12" s="507">
        <v>74</v>
      </c>
      <c r="F12" s="511">
        <v>2492</v>
      </c>
      <c r="G12" s="507">
        <v>5121</v>
      </c>
      <c r="H12" s="507">
        <v>2580</v>
      </c>
      <c r="I12" s="507">
        <v>53</v>
      </c>
      <c r="J12" s="507">
        <v>2488</v>
      </c>
      <c r="K12" s="508">
        <v>2129</v>
      </c>
      <c r="L12" s="509">
        <v>2340</v>
      </c>
      <c r="M12" s="509">
        <v>357</v>
      </c>
      <c r="N12" s="509">
        <v>140</v>
      </c>
      <c r="O12" s="507">
        <v>155</v>
      </c>
      <c r="P12" s="821"/>
      <c r="Q12" s="510"/>
      <c r="R12" s="510"/>
      <c r="S12" s="119"/>
    </row>
    <row r="13" spans="1:19" s="505" customFormat="1" ht="24" customHeight="1">
      <c r="A13" s="119">
        <v>0</v>
      </c>
      <c r="B13" s="23" t="s">
        <v>32</v>
      </c>
      <c r="C13" s="507">
        <v>5373</v>
      </c>
      <c r="D13" s="507">
        <v>2272</v>
      </c>
      <c r="E13" s="507">
        <v>100</v>
      </c>
      <c r="F13" s="511">
        <v>3001</v>
      </c>
      <c r="G13" s="507">
        <v>5039</v>
      </c>
      <c r="H13" s="507">
        <v>2313</v>
      </c>
      <c r="I13" s="507">
        <v>74</v>
      </c>
      <c r="J13" s="507">
        <v>2652</v>
      </c>
      <c r="K13" s="508">
        <v>1859</v>
      </c>
      <c r="L13" s="509">
        <v>2554</v>
      </c>
      <c r="M13" s="509">
        <v>336</v>
      </c>
      <c r="N13" s="509">
        <v>116</v>
      </c>
      <c r="O13" s="507">
        <v>174</v>
      </c>
      <c r="P13" s="821"/>
      <c r="Q13" s="510"/>
      <c r="R13" s="510"/>
      <c r="S13" s="119"/>
    </row>
    <row r="14" spans="1:19" s="505" customFormat="1" ht="24" customHeight="1">
      <c r="A14" s="119">
        <v>0</v>
      </c>
      <c r="B14" s="23" t="s">
        <v>33</v>
      </c>
      <c r="C14" s="507">
        <v>6435</v>
      </c>
      <c r="D14" s="507">
        <v>2785</v>
      </c>
      <c r="E14" s="507">
        <v>83</v>
      </c>
      <c r="F14" s="511">
        <v>3567</v>
      </c>
      <c r="G14" s="507">
        <v>5912</v>
      </c>
      <c r="H14" s="507">
        <v>2485</v>
      </c>
      <c r="I14" s="507">
        <v>90</v>
      </c>
      <c r="J14" s="507">
        <v>3337</v>
      </c>
      <c r="K14" s="508">
        <v>1997</v>
      </c>
      <c r="L14" s="509">
        <v>3128</v>
      </c>
      <c r="M14" s="509">
        <v>360</v>
      </c>
      <c r="N14" s="509">
        <v>190</v>
      </c>
      <c r="O14" s="507">
        <v>237</v>
      </c>
      <c r="P14" s="821"/>
      <c r="Q14" s="510"/>
      <c r="R14" s="510"/>
      <c r="S14" s="119"/>
    </row>
    <row r="15" spans="1:19" s="505" customFormat="1" ht="24" customHeight="1">
      <c r="A15" s="119">
        <v>0</v>
      </c>
      <c r="B15" s="23" t="s">
        <v>34</v>
      </c>
      <c r="C15" s="507">
        <v>5782</v>
      </c>
      <c r="D15" s="507">
        <v>2345</v>
      </c>
      <c r="E15" s="507">
        <v>69</v>
      </c>
      <c r="F15" s="511">
        <v>3368</v>
      </c>
      <c r="G15" s="507">
        <v>5443</v>
      </c>
      <c r="H15" s="507">
        <v>2084</v>
      </c>
      <c r="I15" s="507">
        <v>83</v>
      </c>
      <c r="J15" s="507">
        <v>3276</v>
      </c>
      <c r="K15" s="508">
        <v>1663</v>
      </c>
      <c r="L15" s="509">
        <v>3110</v>
      </c>
      <c r="M15" s="509">
        <v>299</v>
      </c>
      <c r="N15" s="509">
        <v>187</v>
      </c>
      <c r="O15" s="507">
        <v>184</v>
      </c>
      <c r="P15" s="821"/>
      <c r="Q15" s="510"/>
      <c r="R15" s="510"/>
      <c r="S15" s="119"/>
    </row>
    <row r="16" spans="1:19" s="505" customFormat="1" ht="24" customHeight="1">
      <c r="A16" s="119">
        <v>0</v>
      </c>
      <c r="B16" s="27" t="s">
        <v>17</v>
      </c>
      <c r="C16" s="512">
        <v>7620</v>
      </c>
      <c r="D16" s="512">
        <v>3199</v>
      </c>
      <c r="E16" s="512">
        <v>61</v>
      </c>
      <c r="F16" s="513">
        <v>4360</v>
      </c>
      <c r="G16" s="512">
        <v>6946</v>
      </c>
      <c r="H16" s="512">
        <v>2786</v>
      </c>
      <c r="I16" s="512">
        <v>69</v>
      </c>
      <c r="J16" s="512">
        <v>4091</v>
      </c>
      <c r="K16" s="514">
        <v>2228</v>
      </c>
      <c r="L16" s="515">
        <v>3840</v>
      </c>
      <c r="M16" s="515">
        <v>427</v>
      </c>
      <c r="N16" s="515">
        <v>212</v>
      </c>
      <c r="O16" s="512">
        <v>239</v>
      </c>
      <c r="P16" s="821"/>
      <c r="Q16" s="510"/>
      <c r="R16" s="510"/>
      <c r="S16" s="122"/>
    </row>
    <row r="17" spans="1:19" s="505" customFormat="1" ht="18.95" customHeight="1">
      <c r="A17" s="121"/>
      <c r="B17" s="516" t="s">
        <v>11</v>
      </c>
      <c r="C17" s="517"/>
      <c r="D17" s="517"/>
      <c r="E17" s="517"/>
      <c r="F17" s="517"/>
      <c r="G17" s="518"/>
      <c r="H17" s="517"/>
      <c r="I17" s="517"/>
      <c r="J17" s="517"/>
      <c r="K17" s="519"/>
      <c r="L17" s="519"/>
      <c r="M17" s="519"/>
      <c r="N17" s="519"/>
      <c r="O17" s="519"/>
      <c r="Q17" s="122"/>
      <c r="R17" s="122"/>
      <c r="S17" s="122"/>
    </row>
    <row r="18" spans="1:19" s="122" customFormat="1" ht="42.95" customHeight="1">
      <c r="B18" s="1297" t="s">
        <v>726</v>
      </c>
      <c r="C18" s="1297"/>
      <c r="D18" s="1297"/>
      <c r="E18" s="1297"/>
      <c r="F18" s="1297"/>
      <c r="G18" s="1297"/>
      <c r="H18" s="1297"/>
      <c r="I18" s="1297"/>
      <c r="J18" s="1297"/>
      <c r="K18" s="1297"/>
      <c r="L18" s="1297"/>
      <c r="M18" s="1297"/>
      <c r="N18" s="1297"/>
      <c r="O18" s="1297"/>
    </row>
    <row r="19" spans="1:19" s="122" customFormat="1"/>
    <row r="20" spans="1:19" s="122" customFormat="1">
      <c r="Q20" s="117"/>
      <c r="R20" s="117"/>
      <c r="S20" s="117"/>
    </row>
    <row r="21" spans="1:19" s="122" customFormat="1">
      <c r="Q21" s="117"/>
      <c r="R21" s="117"/>
      <c r="S21" s="117"/>
    </row>
    <row r="22" spans="1:19" s="122" customFormat="1">
      <c r="Q22" s="117"/>
      <c r="R22" s="117"/>
      <c r="S22" s="117"/>
    </row>
  </sheetData>
  <mergeCells count="26">
    <mergeCell ref="B18:O18"/>
    <mergeCell ref="R2:R5"/>
    <mergeCell ref="S2:S5"/>
    <mergeCell ref="C3:C6"/>
    <mergeCell ref="D3:D6"/>
    <mergeCell ref="F3:F6"/>
    <mergeCell ref="E3:E6"/>
    <mergeCell ref="G3:G6"/>
    <mergeCell ref="H3:J3"/>
    <mergeCell ref="K3:O3"/>
    <mergeCell ref="H4:H6"/>
    <mergeCell ref="Q2:Q5"/>
    <mergeCell ref="O4:O6"/>
    <mergeCell ref="K5:K6"/>
    <mergeCell ref="L5:L6"/>
    <mergeCell ref="M5:M6"/>
    <mergeCell ref="B1:O1"/>
    <mergeCell ref="A2:A6"/>
    <mergeCell ref="B2:B6"/>
    <mergeCell ref="C2:F2"/>
    <mergeCell ref="G2:O2"/>
    <mergeCell ref="I4:I6"/>
    <mergeCell ref="J4:J6"/>
    <mergeCell ref="K4:L4"/>
    <mergeCell ref="M4:N4"/>
    <mergeCell ref="N5:N6"/>
  </mergeCells>
  <phoneticPr fontId="2" type="noConversion"/>
  <hyperlinks>
    <hyperlink ref="P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9" scale="9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26"/>
  <sheetViews>
    <sheetView showGridLines="0" workbookViewId="0">
      <selection activeCell="L1" sqref="L1"/>
    </sheetView>
  </sheetViews>
  <sheetFormatPr defaultColWidth="8.625" defaultRowHeight="16.5"/>
  <cols>
    <col min="1" max="1" width="26" customWidth="1"/>
    <col min="12" max="12" width="12.625" bestFit="1" customWidth="1"/>
  </cols>
  <sheetData>
    <row r="1" spans="1:12" ht="27" customHeight="1">
      <c r="A1" s="874" t="s">
        <v>915</v>
      </c>
      <c r="B1" s="874"/>
      <c r="C1" s="874"/>
      <c r="D1" s="874"/>
      <c r="E1" s="874"/>
      <c r="F1" s="874"/>
      <c r="G1" s="874"/>
      <c r="H1" s="874"/>
      <c r="I1" s="874"/>
      <c r="J1" s="874"/>
      <c r="K1" s="874"/>
      <c r="L1" s="853" t="s">
        <v>914</v>
      </c>
    </row>
    <row r="2" spans="1:12" ht="21" customHeight="1">
      <c r="A2" s="875"/>
      <c r="B2" s="889" t="s">
        <v>13</v>
      </c>
      <c r="C2" s="889"/>
      <c r="D2" s="889" t="s">
        <v>14</v>
      </c>
      <c r="E2" s="889"/>
      <c r="F2" s="889" t="s">
        <v>15</v>
      </c>
      <c r="G2" s="889"/>
      <c r="H2" s="889" t="s">
        <v>16</v>
      </c>
      <c r="I2" s="889"/>
      <c r="J2" s="889" t="s">
        <v>17</v>
      </c>
      <c r="K2" s="889"/>
    </row>
    <row r="3" spans="1:12" ht="21" customHeight="1">
      <c r="A3" s="876"/>
      <c r="B3" s="68" t="s">
        <v>78</v>
      </c>
      <c r="C3" s="69" t="s">
        <v>1</v>
      </c>
      <c r="D3" s="68" t="s">
        <v>78</v>
      </c>
      <c r="E3" s="69" t="s">
        <v>1</v>
      </c>
      <c r="F3" s="68" t="s">
        <v>78</v>
      </c>
      <c r="G3" s="69" t="s">
        <v>1</v>
      </c>
      <c r="H3" s="68" t="s">
        <v>78</v>
      </c>
      <c r="I3" s="69" t="s">
        <v>1</v>
      </c>
      <c r="J3" s="68" t="s">
        <v>78</v>
      </c>
      <c r="K3" s="69" t="s">
        <v>1</v>
      </c>
    </row>
    <row r="4" spans="1:12" ht="20.100000000000001" customHeight="1">
      <c r="A4" s="48" t="s">
        <v>44</v>
      </c>
      <c r="B4" s="24">
        <f t="shared" ref="B4:K4" si="0">SUM(B5:B25)</f>
        <v>361100</v>
      </c>
      <c r="C4" s="70">
        <f t="shared" si="0"/>
        <v>99.999999999999986</v>
      </c>
      <c r="D4" s="24">
        <f t="shared" si="0"/>
        <v>361436</v>
      </c>
      <c r="E4" s="70">
        <f t="shared" si="0"/>
        <v>100</v>
      </c>
      <c r="F4" s="24">
        <f t="shared" si="0"/>
        <v>386129</v>
      </c>
      <c r="G4" s="70">
        <f t="shared" si="0"/>
        <v>99.999999999999972</v>
      </c>
      <c r="H4" s="24">
        <f t="shared" si="0"/>
        <v>412785</v>
      </c>
      <c r="I4" s="70">
        <f t="shared" si="0"/>
        <v>100.00000000000001</v>
      </c>
      <c r="J4" s="24">
        <f t="shared" si="0"/>
        <v>504030</v>
      </c>
      <c r="K4" s="70">
        <f t="shared" si="0"/>
        <v>100</v>
      </c>
    </row>
    <row r="5" spans="1:12" ht="20.100000000000001" customHeight="1">
      <c r="A5" s="71" t="s">
        <v>45</v>
      </c>
      <c r="B5" s="26">
        <v>71519</v>
      </c>
      <c r="C5" s="25">
        <f t="shared" ref="C5:C24" si="1">IFERROR(B5/B$4*100,"-")</f>
        <v>19.805870949875381</v>
      </c>
      <c r="D5" s="26">
        <v>71071</v>
      </c>
      <c r="E5" s="25">
        <f t="shared" ref="E5:E24" si="2">IFERROR(D5/D$4*100,"-")</f>
        <v>19.663508892307352</v>
      </c>
      <c r="F5" s="26">
        <v>87959</v>
      </c>
      <c r="G5" s="25">
        <f t="shared" ref="G5:G24" si="3">IFERROR(F5/F$4*100,"-")</f>
        <v>22.779692796966817</v>
      </c>
      <c r="H5" s="26">
        <v>124899</v>
      </c>
      <c r="I5" s="25">
        <f t="shared" ref="I5:I24" si="4">IFERROR(H5/H$4*100,"-")</f>
        <v>30.257640175878485</v>
      </c>
      <c r="J5" s="26">
        <v>192129</v>
      </c>
      <c r="K5" s="25">
        <f t="shared" ref="K5:K24" si="5">IFERROR(J5/J$4*100,"-")</f>
        <v>38.118564371168382</v>
      </c>
    </row>
    <row r="6" spans="1:12" ht="20.100000000000001" customHeight="1">
      <c r="A6" s="48" t="s">
        <v>48</v>
      </c>
      <c r="B6" s="26">
        <v>59361</v>
      </c>
      <c r="C6" s="25">
        <f t="shared" si="1"/>
        <v>16.438936582664081</v>
      </c>
      <c r="D6" s="26">
        <v>63713</v>
      </c>
      <c r="E6" s="25">
        <f t="shared" si="2"/>
        <v>17.627740457508384</v>
      </c>
      <c r="F6" s="26">
        <v>66797</v>
      </c>
      <c r="G6" s="25">
        <f t="shared" si="3"/>
        <v>17.299140960663408</v>
      </c>
      <c r="H6" s="26">
        <v>70580</v>
      </c>
      <c r="I6" s="25">
        <f t="shared" si="4"/>
        <v>17.098489528447011</v>
      </c>
      <c r="J6" s="26">
        <v>70682</v>
      </c>
      <c r="K6" s="25">
        <f t="shared" si="5"/>
        <v>14.023371624704877</v>
      </c>
    </row>
    <row r="7" spans="1:12" ht="20.100000000000001" customHeight="1">
      <c r="A7" s="48" t="s">
        <v>54</v>
      </c>
      <c r="B7" s="26">
        <v>88641</v>
      </c>
      <c r="C7" s="25">
        <f t="shared" si="1"/>
        <v>24.547493769039047</v>
      </c>
      <c r="D7" s="26">
        <v>82616</v>
      </c>
      <c r="E7" s="25">
        <f t="shared" si="2"/>
        <v>22.85771201540522</v>
      </c>
      <c r="F7" s="26">
        <v>77865</v>
      </c>
      <c r="G7" s="25">
        <f t="shared" si="3"/>
        <v>20.165540531791191</v>
      </c>
      <c r="H7" s="26">
        <v>60500</v>
      </c>
      <c r="I7" s="25">
        <f t="shared" si="4"/>
        <v>14.656540329711593</v>
      </c>
      <c r="J7" s="26">
        <v>63416</v>
      </c>
      <c r="K7" s="25">
        <f t="shared" si="5"/>
        <v>12.581790766422635</v>
      </c>
    </row>
    <row r="8" spans="1:12" ht="20.100000000000001" customHeight="1">
      <c r="A8" s="48" t="s">
        <v>50</v>
      </c>
      <c r="B8" s="26">
        <v>44451</v>
      </c>
      <c r="C8" s="25">
        <f t="shared" si="1"/>
        <v>12.309886458044863</v>
      </c>
      <c r="D8" s="26">
        <v>45840</v>
      </c>
      <c r="E8" s="25">
        <f t="shared" si="2"/>
        <v>12.682743279584768</v>
      </c>
      <c r="F8" s="26">
        <v>47830</v>
      </c>
      <c r="G8" s="25">
        <f t="shared" si="3"/>
        <v>12.387051995576607</v>
      </c>
      <c r="H8" s="26">
        <v>48442</v>
      </c>
      <c r="I8" s="25">
        <f t="shared" si="4"/>
        <v>11.73540705209734</v>
      </c>
      <c r="J8" s="26">
        <v>55142</v>
      </c>
      <c r="K8" s="25">
        <f t="shared" si="5"/>
        <v>10.94022181219372</v>
      </c>
    </row>
    <row r="9" spans="1:12" ht="20.100000000000001" customHeight="1">
      <c r="A9" s="48" t="s">
        <v>52</v>
      </c>
      <c r="B9" s="26">
        <v>14623</v>
      </c>
      <c r="C9" s="25">
        <f t="shared" si="1"/>
        <v>4.0495707560232619</v>
      </c>
      <c r="D9" s="26">
        <v>15433</v>
      </c>
      <c r="E9" s="25">
        <f t="shared" si="2"/>
        <v>4.2699122389579349</v>
      </c>
      <c r="F9" s="26">
        <v>16781</v>
      </c>
      <c r="G9" s="25">
        <f t="shared" si="3"/>
        <v>4.3459569211325748</v>
      </c>
      <c r="H9" s="26">
        <v>20925</v>
      </c>
      <c r="I9" s="25">
        <f t="shared" si="4"/>
        <v>5.0692248991605799</v>
      </c>
      <c r="J9" s="26">
        <v>24917</v>
      </c>
      <c r="K9" s="25">
        <f t="shared" si="5"/>
        <v>4.9435549471261631</v>
      </c>
    </row>
    <row r="10" spans="1:12" ht="20.100000000000001" customHeight="1">
      <c r="A10" s="48" t="s">
        <v>53</v>
      </c>
      <c r="B10" s="26">
        <v>15426</v>
      </c>
      <c r="C10" s="25">
        <f t="shared" si="1"/>
        <v>4.2719468291332037</v>
      </c>
      <c r="D10" s="26">
        <v>15549</v>
      </c>
      <c r="E10" s="25">
        <f t="shared" si="2"/>
        <v>4.3020064409743357</v>
      </c>
      <c r="F10" s="26">
        <v>16235</v>
      </c>
      <c r="G10" s="25">
        <f t="shared" si="3"/>
        <v>4.2045534005474856</v>
      </c>
      <c r="H10" s="26">
        <v>16857</v>
      </c>
      <c r="I10" s="25">
        <f t="shared" si="4"/>
        <v>4.0837239725280714</v>
      </c>
      <c r="J10" s="26">
        <v>19846</v>
      </c>
      <c r="K10" s="25">
        <f t="shared" si="5"/>
        <v>3.9374640398388983</v>
      </c>
    </row>
    <row r="11" spans="1:12" ht="20.100000000000001" customHeight="1">
      <c r="A11" s="48" t="s">
        <v>55</v>
      </c>
      <c r="B11" s="26">
        <v>13517</v>
      </c>
      <c r="C11" s="25">
        <f t="shared" si="1"/>
        <v>3.7432844087510388</v>
      </c>
      <c r="D11" s="26">
        <v>14123</v>
      </c>
      <c r="E11" s="25">
        <f t="shared" si="2"/>
        <v>3.9074690954968516</v>
      </c>
      <c r="F11" s="26">
        <v>16978</v>
      </c>
      <c r="G11" s="25">
        <f t="shared" si="3"/>
        <v>4.3969761400982579</v>
      </c>
      <c r="H11" s="26">
        <v>17282</v>
      </c>
      <c r="I11" s="25">
        <f t="shared" si="4"/>
        <v>4.186683140133483</v>
      </c>
      <c r="J11" s="26">
        <v>18448</v>
      </c>
      <c r="K11" s="25">
        <f t="shared" si="5"/>
        <v>3.6600995972461954</v>
      </c>
    </row>
    <row r="12" spans="1:12" ht="20.100000000000001" customHeight="1">
      <c r="A12" s="48" t="s">
        <v>56</v>
      </c>
      <c r="B12" s="26">
        <v>7740</v>
      </c>
      <c r="C12" s="25">
        <f t="shared" si="1"/>
        <v>2.1434505677097757</v>
      </c>
      <c r="D12" s="26">
        <v>8352</v>
      </c>
      <c r="E12" s="25">
        <f t="shared" si="2"/>
        <v>2.3107825451808894</v>
      </c>
      <c r="F12" s="26">
        <v>9053</v>
      </c>
      <c r="G12" s="25">
        <f t="shared" si="3"/>
        <v>2.3445532451590014</v>
      </c>
      <c r="H12" s="26">
        <v>10168</v>
      </c>
      <c r="I12" s="25">
        <f t="shared" si="4"/>
        <v>2.4632678028513633</v>
      </c>
      <c r="J12" s="26">
        <v>11160</v>
      </c>
      <c r="K12" s="25">
        <f t="shared" si="5"/>
        <v>2.2141539194095587</v>
      </c>
    </row>
    <row r="13" spans="1:12" ht="20.100000000000001" customHeight="1">
      <c r="A13" s="48" t="s">
        <v>51</v>
      </c>
      <c r="B13" s="26">
        <v>8671</v>
      </c>
      <c r="C13" s="25">
        <f t="shared" si="1"/>
        <v>2.4012738853503182</v>
      </c>
      <c r="D13" s="26">
        <v>8270</v>
      </c>
      <c r="E13" s="25">
        <f t="shared" si="2"/>
        <v>2.2880952644451575</v>
      </c>
      <c r="F13" s="26">
        <v>8264</v>
      </c>
      <c r="G13" s="25">
        <f t="shared" si="3"/>
        <v>2.1402173884893392</v>
      </c>
      <c r="H13" s="26">
        <v>8608</v>
      </c>
      <c r="I13" s="25">
        <f t="shared" si="4"/>
        <v>2.0853470935232625</v>
      </c>
      <c r="J13" s="26">
        <v>9799</v>
      </c>
      <c r="K13" s="25">
        <f t="shared" si="5"/>
        <v>1.9441303097037874</v>
      </c>
    </row>
    <row r="14" spans="1:12" ht="20.100000000000001" customHeight="1">
      <c r="A14" s="48" t="s">
        <v>46</v>
      </c>
      <c r="B14" s="26">
        <v>5621</v>
      </c>
      <c r="C14" s="25">
        <f t="shared" si="1"/>
        <v>1.5566325117695929</v>
      </c>
      <c r="D14" s="26">
        <v>5700</v>
      </c>
      <c r="E14" s="25">
        <f t="shared" si="2"/>
        <v>1.5770426852886816</v>
      </c>
      <c r="F14" s="26">
        <v>5704</v>
      </c>
      <c r="G14" s="25">
        <f t="shared" si="3"/>
        <v>1.4772265227423995</v>
      </c>
      <c r="H14" s="26">
        <v>5568</v>
      </c>
      <c r="I14" s="25">
        <f t="shared" si="4"/>
        <v>1.3488862240633746</v>
      </c>
      <c r="J14" s="26">
        <v>5741</v>
      </c>
      <c r="K14" s="25">
        <f t="shared" si="5"/>
        <v>1.1390195028073726</v>
      </c>
    </row>
    <row r="15" spans="1:12" ht="20.100000000000001" customHeight="1">
      <c r="A15" s="48" t="s">
        <v>79</v>
      </c>
      <c r="B15" s="26">
        <v>4254</v>
      </c>
      <c r="C15" s="25">
        <f t="shared" si="1"/>
        <v>1.1780670174466907</v>
      </c>
      <c r="D15" s="26">
        <v>4472</v>
      </c>
      <c r="E15" s="25">
        <f t="shared" si="2"/>
        <v>1.2372868225633307</v>
      </c>
      <c r="F15" s="26">
        <v>4807</v>
      </c>
      <c r="G15" s="25">
        <f t="shared" si="3"/>
        <v>1.2449207389240384</v>
      </c>
      <c r="H15" s="26">
        <v>4725</v>
      </c>
      <c r="I15" s="25">
        <f t="shared" si="4"/>
        <v>1.1446636869072278</v>
      </c>
      <c r="J15" s="26">
        <v>5237</v>
      </c>
      <c r="K15" s="25">
        <f t="shared" si="5"/>
        <v>1.0390254548340376</v>
      </c>
    </row>
    <row r="16" spans="1:12" ht="20.100000000000001" customHeight="1">
      <c r="A16" s="48" t="s">
        <v>49</v>
      </c>
      <c r="B16" s="26">
        <v>4291</v>
      </c>
      <c r="C16" s="25">
        <f t="shared" si="1"/>
        <v>1.1883134865688176</v>
      </c>
      <c r="D16" s="26">
        <v>4182</v>
      </c>
      <c r="E16" s="25">
        <f t="shared" si="2"/>
        <v>1.1570513175223276</v>
      </c>
      <c r="F16" s="26">
        <v>4167</v>
      </c>
      <c r="G16" s="25">
        <f t="shared" si="3"/>
        <v>1.0791730224873035</v>
      </c>
      <c r="H16" s="26">
        <v>3822</v>
      </c>
      <c r="I16" s="25">
        <f t="shared" si="4"/>
        <v>0.92590573785384633</v>
      </c>
      <c r="J16" s="26">
        <v>4131</v>
      </c>
      <c r="K16" s="25">
        <f t="shared" si="5"/>
        <v>0.81959407178144161</v>
      </c>
    </row>
    <row r="17" spans="1:11" ht="20.100000000000001" customHeight="1">
      <c r="A17" s="48" t="s">
        <v>57</v>
      </c>
      <c r="B17" s="26">
        <v>5927</v>
      </c>
      <c r="C17" s="25">
        <f t="shared" si="1"/>
        <v>1.6413735807255607</v>
      </c>
      <c r="D17" s="26">
        <v>5178</v>
      </c>
      <c r="E17" s="25">
        <f t="shared" si="2"/>
        <v>1.4326187762148761</v>
      </c>
      <c r="F17" s="26">
        <v>4783</v>
      </c>
      <c r="G17" s="25">
        <f t="shared" si="3"/>
        <v>1.2387051995576608</v>
      </c>
      <c r="H17" s="26">
        <v>3068</v>
      </c>
      <c r="I17" s="25">
        <f t="shared" si="4"/>
        <v>0.7432440616785978</v>
      </c>
      <c r="J17" s="26">
        <v>4093</v>
      </c>
      <c r="K17" s="25">
        <f t="shared" si="5"/>
        <v>0.81205483800567435</v>
      </c>
    </row>
    <row r="18" spans="1:11" ht="20.100000000000001" customHeight="1">
      <c r="A18" s="71" t="s">
        <v>80</v>
      </c>
      <c r="B18" s="26">
        <v>3306</v>
      </c>
      <c r="C18" s="25">
        <f t="shared" si="1"/>
        <v>0.91553586264192743</v>
      </c>
      <c r="D18" s="26">
        <v>3486</v>
      </c>
      <c r="E18" s="25">
        <f t="shared" si="2"/>
        <v>0.9644861054239201</v>
      </c>
      <c r="F18" s="26">
        <v>4436</v>
      </c>
      <c r="G18" s="25">
        <f t="shared" si="3"/>
        <v>1.1488388595521186</v>
      </c>
      <c r="H18" s="26">
        <v>3285</v>
      </c>
      <c r="I18" s="25">
        <f t="shared" si="4"/>
        <v>0.79581380137359636</v>
      </c>
      <c r="J18" s="26">
        <v>3766</v>
      </c>
      <c r="K18" s="25">
        <f t="shared" si="5"/>
        <v>0.74717774735630815</v>
      </c>
    </row>
    <row r="19" spans="1:11" ht="20.100000000000001" customHeight="1">
      <c r="A19" s="48" t="s">
        <v>81</v>
      </c>
      <c r="B19" s="26">
        <v>2515</v>
      </c>
      <c r="C19" s="25">
        <f t="shared" si="1"/>
        <v>0.69648296870672943</v>
      </c>
      <c r="D19" s="26">
        <v>2458</v>
      </c>
      <c r="E19" s="25">
        <f t="shared" si="2"/>
        <v>0.68006507376132974</v>
      </c>
      <c r="F19" s="26">
        <v>2580</v>
      </c>
      <c r="G19" s="25">
        <f t="shared" si="3"/>
        <v>0.66817048188558748</v>
      </c>
      <c r="H19" s="26">
        <v>2131</v>
      </c>
      <c r="I19" s="25">
        <f t="shared" si="4"/>
        <v>0.51624937921678349</v>
      </c>
      <c r="J19" s="26">
        <v>2165</v>
      </c>
      <c r="K19" s="25">
        <f t="shared" si="5"/>
        <v>0.42953792432990096</v>
      </c>
    </row>
    <row r="20" spans="1:11" ht="20.100000000000001" customHeight="1">
      <c r="A20" s="48" t="s">
        <v>82</v>
      </c>
      <c r="B20" s="26">
        <v>1102</v>
      </c>
      <c r="C20" s="25">
        <f t="shared" si="1"/>
        <v>0.30517862088064246</v>
      </c>
      <c r="D20" s="26">
        <v>1342</v>
      </c>
      <c r="E20" s="25">
        <f t="shared" si="2"/>
        <v>0.37129671643112477</v>
      </c>
      <c r="F20" s="26">
        <v>1471</v>
      </c>
      <c r="G20" s="25">
        <f t="shared" si="3"/>
        <v>0.38096076699755782</v>
      </c>
      <c r="H20" s="26">
        <v>1756</v>
      </c>
      <c r="I20" s="25">
        <f t="shared" si="4"/>
        <v>0.4254030548590671</v>
      </c>
      <c r="J20" s="26">
        <v>2033</v>
      </c>
      <c r="K20" s="25">
        <f t="shared" si="5"/>
        <v>0.40334900700355136</v>
      </c>
    </row>
    <row r="21" spans="1:11" ht="20.100000000000001" customHeight="1">
      <c r="A21" s="48" t="s">
        <v>62</v>
      </c>
      <c r="B21" s="26">
        <v>1299</v>
      </c>
      <c r="C21" s="25">
        <f t="shared" si="1"/>
        <v>0.35973414566602047</v>
      </c>
      <c r="D21" s="26">
        <v>1411</v>
      </c>
      <c r="E21" s="25">
        <f t="shared" si="2"/>
        <v>0.39038723314777718</v>
      </c>
      <c r="F21" s="26">
        <v>1344</v>
      </c>
      <c r="G21" s="25">
        <f t="shared" si="3"/>
        <v>0.34807020451714321</v>
      </c>
      <c r="H21" s="26">
        <v>1482</v>
      </c>
      <c r="I21" s="25">
        <f t="shared" si="4"/>
        <v>0.35902467386169556</v>
      </c>
      <c r="J21" s="26">
        <v>1604</v>
      </c>
      <c r="K21" s="25">
        <f t="shared" si="5"/>
        <v>0.31823502569291512</v>
      </c>
    </row>
    <row r="22" spans="1:11" ht="20.100000000000001" customHeight="1">
      <c r="A22" s="72" t="s">
        <v>83</v>
      </c>
      <c r="B22" s="26">
        <v>2177</v>
      </c>
      <c r="C22" s="25">
        <f t="shared" si="1"/>
        <v>0.60288008861811138</v>
      </c>
      <c r="D22" s="26">
        <v>1891</v>
      </c>
      <c r="E22" s="25">
        <f t="shared" si="2"/>
        <v>0.52319082769840308</v>
      </c>
      <c r="F22" s="26">
        <v>1649</v>
      </c>
      <c r="G22" s="25">
        <f t="shared" si="3"/>
        <v>0.42705935063152473</v>
      </c>
      <c r="H22" s="26">
        <v>1641</v>
      </c>
      <c r="I22" s="25">
        <f t="shared" si="4"/>
        <v>0.39754351538936733</v>
      </c>
      <c r="J22" s="26">
        <v>1451</v>
      </c>
      <c r="K22" s="25">
        <f t="shared" si="5"/>
        <v>0.28787968970100986</v>
      </c>
    </row>
    <row r="23" spans="1:11" ht="20.100000000000001" customHeight="1">
      <c r="A23" s="48" t="s">
        <v>84</v>
      </c>
      <c r="B23" s="26">
        <v>858</v>
      </c>
      <c r="C23" s="25">
        <f t="shared" si="1"/>
        <v>0.23760731099418445</v>
      </c>
      <c r="D23" s="26">
        <v>796</v>
      </c>
      <c r="E23" s="25">
        <f t="shared" si="2"/>
        <v>0.22023262762978785</v>
      </c>
      <c r="F23" s="26">
        <v>767</v>
      </c>
      <c r="G23" s="25">
        <f t="shared" si="3"/>
        <v>0.19863827891714944</v>
      </c>
      <c r="H23" s="26">
        <v>739</v>
      </c>
      <c r="I23" s="25">
        <f t="shared" si="4"/>
        <v>0.17902782320093996</v>
      </c>
      <c r="J23" s="26">
        <v>710</v>
      </c>
      <c r="K23" s="25">
        <f t="shared" si="5"/>
        <v>0.14086463107354721</v>
      </c>
    </row>
    <row r="24" spans="1:11" ht="20.100000000000001" customHeight="1">
      <c r="A24" s="48" t="s">
        <v>61</v>
      </c>
      <c r="B24" s="26">
        <v>1979</v>
      </c>
      <c r="C24" s="25">
        <f t="shared" si="1"/>
        <v>0.54804763223483799</v>
      </c>
      <c r="D24" s="26">
        <v>1993</v>
      </c>
      <c r="E24" s="25">
        <f t="shared" si="2"/>
        <v>0.55141159154041097</v>
      </c>
      <c r="F24" s="26">
        <v>1726</v>
      </c>
      <c r="G24" s="25">
        <f t="shared" si="3"/>
        <v>0.44700087276531941</v>
      </c>
      <c r="H24" s="26">
        <v>606</v>
      </c>
      <c r="I24" s="25">
        <f t="shared" si="4"/>
        <v>0.14680766016206984</v>
      </c>
      <c r="J24" s="26">
        <v>614</v>
      </c>
      <c r="K24" s="25">
        <f t="shared" si="5"/>
        <v>0.12181814574529293</v>
      </c>
    </row>
    <row r="25" spans="1:11" ht="20.100000000000001" customHeight="1">
      <c r="A25" s="57" t="s">
        <v>63</v>
      </c>
      <c r="B25" s="28">
        <v>3822</v>
      </c>
      <c r="C25" s="29">
        <f t="shared" ref="C25:E25" si="6">IFERROR(B25/B$4*100,"-")</f>
        <v>1.0584325671559125</v>
      </c>
      <c r="D25" s="28">
        <v>3560</v>
      </c>
      <c r="E25" s="29">
        <f t="shared" si="6"/>
        <v>0.98495999291714154</v>
      </c>
      <c r="F25" s="28">
        <v>4933</v>
      </c>
      <c r="G25" s="29">
        <f t="shared" ref="G25" si="7">IFERROR(F25/F$4*100,"-")</f>
        <v>1.2775523205975203</v>
      </c>
      <c r="H25" s="28">
        <v>5701</v>
      </c>
      <c r="I25" s="29">
        <f t="shared" ref="I25" si="8">IFERROR(H25/H$4*100,"-")</f>
        <v>1.3811063871022444</v>
      </c>
      <c r="J25" s="28">
        <v>6946</v>
      </c>
      <c r="K25" s="29">
        <f t="shared" ref="K25" si="9">IFERROR(J25/J$4*100,"-")</f>
        <v>1.3780925738547309</v>
      </c>
    </row>
    <row r="26" spans="1:11" ht="12.95" customHeight="1">
      <c r="A26" s="73" t="s">
        <v>85</v>
      </c>
      <c r="B26" s="74"/>
      <c r="C26" s="75"/>
      <c r="D26" s="74"/>
      <c r="E26" s="75"/>
      <c r="F26" s="74"/>
      <c r="G26" s="75"/>
      <c r="H26" s="74"/>
      <c r="I26" s="75"/>
      <c r="J26" s="74"/>
      <c r="K26" s="75"/>
    </row>
  </sheetData>
  <sortState ref="A5:K24">
    <sortCondition descending="1" ref="J5:J24"/>
  </sortState>
  <mergeCells count="7">
    <mergeCell ref="A1:K1"/>
    <mergeCell ref="A2:A3"/>
    <mergeCell ref="B2:C2"/>
    <mergeCell ref="D2:E2"/>
    <mergeCell ref="F2:G2"/>
    <mergeCell ref="H2:I2"/>
    <mergeCell ref="J2:K2"/>
  </mergeCells>
  <phoneticPr fontId="2" type="noConversion"/>
  <hyperlinks>
    <hyperlink ref="L1" location="本篇表次!A1" display="回本篇表次"/>
  </hyperlink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17"/>
  <sheetViews>
    <sheetView showGridLines="0" zoomScaleNormal="100" workbookViewId="0">
      <selection activeCell="R1" sqref="R1"/>
    </sheetView>
  </sheetViews>
  <sheetFormatPr defaultColWidth="10" defaultRowHeight="12.75"/>
  <cols>
    <col min="1" max="1" width="7.875" style="490" customWidth="1"/>
    <col min="2" max="12" width="9.625" style="490" customWidth="1"/>
    <col min="13" max="13" width="10.125" style="490" customWidth="1"/>
    <col min="14" max="17" width="9.625" style="490" customWidth="1"/>
    <col min="18" max="18" width="12.625" style="490" bestFit="1" customWidth="1"/>
    <col min="19" max="16384" width="10" style="490"/>
  </cols>
  <sheetData>
    <row r="1" spans="1:20" ht="24.95" customHeight="1">
      <c r="A1" s="1270" t="s">
        <v>965</v>
      </c>
      <c r="B1" s="1316"/>
      <c r="C1" s="1316"/>
      <c r="D1" s="1316"/>
      <c r="E1" s="1316"/>
      <c r="F1" s="1316"/>
      <c r="G1" s="1316"/>
      <c r="H1" s="1316"/>
      <c r="I1" s="1316"/>
      <c r="J1" s="1316"/>
      <c r="K1" s="1316"/>
      <c r="L1" s="1316"/>
      <c r="M1" s="1316"/>
      <c r="N1" s="1316"/>
      <c r="O1" s="1316"/>
      <c r="P1" s="1316"/>
      <c r="Q1" s="1316"/>
      <c r="R1" s="853" t="s">
        <v>914</v>
      </c>
    </row>
    <row r="2" spans="1:20" ht="24" customHeight="1">
      <c r="A2" s="1317"/>
      <c r="B2" s="1319" t="s">
        <v>727</v>
      </c>
      <c r="C2" s="1320"/>
      <c r="D2" s="1320"/>
      <c r="E2" s="1320"/>
      <c r="F2" s="1321" t="s">
        <v>728</v>
      </c>
      <c r="G2" s="1319"/>
      <c r="H2" s="1322"/>
      <c r="I2" s="1319"/>
      <c r="J2" s="1319"/>
      <c r="K2" s="1322"/>
      <c r="L2" s="1319"/>
      <c r="M2" s="1323" t="s">
        <v>729</v>
      </c>
      <c r="N2" s="1321" t="s">
        <v>731</v>
      </c>
      <c r="O2" s="1319"/>
      <c r="P2" s="1319"/>
      <c r="Q2" s="1319"/>
    </row>
    <row r="3" spans="1:20" ht="39" customHeight="1">
      <c r="A3" s="1318"/>
      <c r="B3" s="1300" t="s">
        <v>732</v>
      </c>
      <c r="C3" s="1300" t="s">
        <v>716</v>
      </c>
      <c r="D3" s="1300" t="s">
        <v>733</v>
      </c>
      <c r="E3" s="1300" t="s">
        <v>718</v>
      </c>
      <c r="F3" s="1309" t="s">
        <v>346</v>
      </c>
      <c r="G3" s="1311" t="s">
        <v>899</v>
      </c>
      <c r="H3" s="1312"/>
      <c r="I3" s="1313"/>
      <c r="J3" s="1311" t="s">
        <v>900</v>
      </c>
      <c r="K3" s="1312"/>
      <c r="L3" s="1313"/>
      <c r="M3" s="1324"/>
      <c r="N3" s="1314" t="s">
        <v>800</v>
      </c>
      <c r="O3" s="1314" t="s">
        <v>801</v>
      </c>
      <c r="P3" s="1326" t="s">
        <v>734</v>
      </c>
      <c r="Q3" s="1327"/>
    </row>
    <row r="4" spans="1:20" ht="116.1" customHeight="1">
      <c r="A4" s="1318"/>
      <c r="B4" s="1292"/>
      <c r="C4" s="1292"/>
      <c r="D4" s="1292"/>
      <c r="E4" s="1292"/>
      <c r="F4" s="1310"/>
      <c r="G4" s="520" t="s">
        <v>112</v>
      </c>
      <c r="H4" s="520" t="s">
        <v>898</v>
      </c>
      <c r="I4" s="521" t="s">
        <v>901</v>
      </c>
      <c r="J4" s="520" t="s">
        <v>112</v>
      </c>
      <c r="K4" s="520" t="s">
        <v>898</v>
      </c>
      <c r="L4" s="521" t="s">
        <v>901</v>
      </c>
      <c r="M4" s="1325"/>
      <c r="N4" s="1315"/>
      <c r="O4" s="1315"/>
      <c r="P4" s="522" t="s">
        <v>735</v>
      </c>
      <c r="Q4" s="522" t="s">
        <v>736</v>
      </c>
      <c r="S4" s="506"/>
      <c r="T4" s="506"/>
    </row>
    <row r="5" spans="1:20" ht="27.95" customHeight="1">
      <c r="A5" s="23" t="s">
        <v>26</v>
      </c>
      <c r="B5" s="815">
        <f t="shared" ref="B5:B13" si="0">SUM(C5:E5)</f>
        <v>23135</v>
      </c>
      <c r="C5" s="815">
        <v>3270</v>
      </c>
      <c r="D5" s="815">
        <v>2747</v>
      </c>
      <c r="E5" s="815">
        <v>17118</v>
      </c>
      <c r="F5" s="816">
        <v>23426</v>
      </c>
      <c r="G5" s="815">
        <v>3602</v>
      </c>
      <c r="H5" s="815">
        <v>3016</v>
      </c>
      <c r="I5" s="815">
        <v>438</v>
      </c>
      <c r="J5" s="815">
        <v>19824</v>
      </c>
      <c r="K5" s="815">
        <v>16190</v>
      </c>
      <c r="L5" s="815">
        <v>3051</v>
      </c>
      <c r="M5" s="817">
        <v>11641</v>
      </c>
      <c r="N5" s="815">
        <v>2929</v>
      </c>
      <c r="O5" s="815">
        <v>4888</v>
      </c>
      <c r="P5" s="815">
        <v>262221</v>
      </c>
      <c r="Q5" s="815">
        <v>221262</v>
      </c>
      <c r="R5" s="822"/>
    </row>
    <row r="6" spans="1:20" ht="27.95" customHeight="1">
      <c r="A6" s="23" t="s">
        <v>27</v>
      </c>
      <c r="B6" s="815">
        <f t="shared" si="0"/>
        <v>23764</v>
      </c>
      <c r="C6" s="815">
        <v>2648</v>
      </c>
      <c r="D6" s="815">
        <v>2470</v>
      </c>
      <c r="E6" s="815">
        <v>18646</v>
      </c>
      <c r="F6" s="816">
        <v>25785</v>
      </c>
      <c r="G6" s="815">
        <v>3140</v>
      </c>
      <c r="H6" s="815">
        <v>2611</v>
      </c>
      <c r="I6" s="815">
        <v>360</v>
      </c>
      <c r="J6" s="815">
        <v>22645</v>
      </c>
      <c r="K6" s="815">
        <v>19041</v>
      </c>
      <c r="L6" s="815">
        <v>3189</v>
      </c>
      <c r="M6" s="817">
        <v>9635</v>
      </c>
      <c r="N6" s="815">
        <v>2170</v>
      </c>
      <c r="O6" s="815">
        <v>3605</v>
      </c>
      <c r="P6" s="815">
        <v>247022</v>
      </c>
      <c r="Q6" s="815">
        <v>206473</v>
      </c>
      <c r="R6" s="822"/>
    </row>
    <row r="7" spans="1:20" ht="27.95" customHeight="1">
      <c r="A7" s="23" t="s">
        <v>28</v>
      </c>
      <c r="B7" s="815">
        <f t="shared" si="0"/>
        <v>21506</v>
      </c>
      <c r="C7" s="815">
        <v>1896</v>
      </c>
      <c r="D7" s="815">
        <v>2351</v>
      </c>
      <c r="E7" s="815">
        <v>17259</v>
      </c>
      <c r="F7" s="816">
        <v>22143</v>
      </c>
      <c r="G7" s="815">
        <v>2072</v>
      </c>
      <c r="H7" s="815">
        <v>1693</v>
      </c>
      <c r="I7" s="815">
        <v>287</v>
      </c>
      <c r="J7" s="815">
        <v>20071</v>
      </c>
      <c r="K7" s="815">
        <v>17033</v>
      </c>
      <c r="L7" s="815">
        <v>2755</v>
      </c>
      <c r="M7" s="817">
        <v>9010</v>
      </c>
      <c r="N7" s="815">
        <v>2620</v>
      </c>
      <c r="O7" s="815">
        <v>2794</v>
      </c>
      <c r="P7" s="815">
        <v>168393</v>
      </c>
      <c r="Q7" s="815">
        <v>139695</v>
      </c>
      <c r="R7" s="822"/>
    </row>
    <row r="8" spans="1:20" ht="27.95" customHeight="1">
      <c r="A8" s="23" t="s">
        <v>29</v>
      </c>
      <c r="B8" s="815">
        <f t="shared" si="0"/>
        <v>22499</v>
      </c>
      <c r="C8" s="815">
        <v>1896</v>
      </c>
      <c r="D8" s="815">
        <v>3405</v>
      </c>
      <c r="E8" s="815">
        <v>17198</v>
      </c>
      <c r="F8" s="816">
        <v>21177</v>
      </c>
      <c r="G8" s="815">
        <v>1992</v>
      </c>
      <c r="H8" s="815">
        <v>1501</v>
      </c>
      <c r="I8" s="815">
        <v>255</v>
      </c>
      <c r="J8" s="815">
        <v>19185</v>
      </c>
      <c r="K8" s="815">
        <v>15931</v>
      </c>
      <c r="L8" s="815">
        <v>2902</v>
      </c>
      <c r="M8" s="817">
        <v>10344</v>
      </c>
      <c r="N8" s="815">
        <v>6754</v>
      </c>
      <c r="O8" s="815">
        <v>1988</v>
      </c>
      <c r="P8" s="815">
        <v>161749</v>
      </c>
      <c r="Q8" s="815">
        <v>123096</v>
      </c>
      <c r="R8" s="822"/>
    </row>
    <row r="9" spans="1:20" ht="27.95" customHeight="1">
      <c r="A9" s="23" t="s">
        <v>30</v>
      </c>
      <c r="B9" s="815">
        <f t="shared" si="0"/>
        <v>27475</v>
      </c>
      <c r="C9" s="815">
        <v>1561</v>
      </c>
      <c r="D9" s="815">
        <v>6729</v>
      </c>
      <c r="E9" s="815">
        <v>19185</v>
      </c>
      <c r="F9" s="816">
        <v>21534</v>
      </c>
      <c r="G9" s="815">
        <v>1672</v>
      </c>
      <c r="H9" s="815">
        <v>1341</v>
      </c>
      <c r="I9" s="815">
        <v>212</v>
      </c>
      <c r="J9" s="815">
        <v>19862</v>
      </c>
      <c r="K9" s="815">
        <v>15548</v>
      </c>
      <c r="L9" s="815">
        <v>4088</v>
      </c>
      <c r="M9" s="817">
        <v>16305</v>
      </c>
      <c r="N9" s="815">
        <v>9132</v>
      </c>
      <c r="O9" s="815">
        <v>1567</v>
      </c>
      <c r="P9" s="815">
        <v>134031</v>
      </c>
      <c r="Q9" s="815">
        <v>109465</v>
      </c>
      <c r="R9" s="822"/>
    </row>
    <row r="10" spans="1:20" ht="27.95" customHeight="1">
      <c r="A10" s="23" t="s">
        <v>31</v>
      </c>
      <c r="B10" s="815">
        <f t="shared" si="0"/>
        <v>29126</v>
      </c>
      <c r="C10" s="815">
        <v>1273</v>
      </c>
      <c r="D10" s="815">
        <v>7903</v>
      </c>
      <c r="E10" s="815">
        <v>19950</v>
      </c>
      <c r="F10" s="816">
        <v>28188</v>
      </c>
      <c r="G10" s="815">
        <v>1406</v>
      </c>
      <c r="H10" s="815">
        <v>1109</v>
      </c>
      <c r="I10" s="815">
        <v>208</v>
      </c>
      <c r="J10" s="815">
        <v>26782</v>
      </c>
      <c r="K10" s="815">
        <v>18939</v>
      </c>
      <c r="L10" s="815">
        <v>7502</v>
      </c>
      <c r="M10" s="817">
        <v>17328</v>
      </c>
      <c r="N10" s="815">
        <v>12158</v>
      </c>
      <c r="O10" s="815">
        <v>881</v>
      </c>
      <c r="P10" s="815">
        <v>112043</v>
      </c>
      <c r="Q10" s="815">
        <v>90345</v>
      </c>
      <c r="R10" s="822"/>
    </row>
    <row r="11" spans="1:20" ht="27.95" customHeight="1">
      <c r="A11" s="23" t="s">
        <v>32</v>
      </c>
      <c r="B11" s="815">
        <f t="shared" si="0"/>
        <v>28544</v>
      </c>
      <c r="C11" s="815">
        <v>1146</v>
      </c>
      <c r="D11" s="815">
        <v>7553</v>
      </c>
      <c r="E11" s="815">
        <v>19845</v>
      </c>
      <c r="F11" s="816">
        <v>29955</v>
      </c>
      <c r="G11" s="815">
        <v>1289</v>
      </c>
      <c r="H11" s="815">
        <v>1073</v>
      </c>
      <c r="I11" s="815">
        <v>166</v>
      </c>
      <c r="J11" s="815">
        <v>28666</v>
      </c>
      <c r="K11" s="815">
        <v>21316</v>
      </c>
      <c r="L11" s="815">
        <v>6847</v>
      </c>
      <c r="M11" s="817">
        <v>15952</v>
      </c>
      <c r="N11" s="815">
        <v>4267</v>
      </c>
      <c r="O11" s="815">
        <v>1439</v>
      </c>
      <c r="P11" s="815">
        <v>96354</v>
      </c>
      <c r="Q11" s="815">
        <v>81042</v>
      </c>
      <c r="R11" s="822"/>
    </row>
    <row r="12" spans="1:20" ht="27.95" customHeight="1">
      <c r="A12" s="23" t="s">
        <v>33</v>
      </c>
      <c r="B12" s="815">
        <f t="shared" si="0"/>
        <v>24167</v>
      </c>
      <c r="C12" s="815">
        <v>937</v>
      </c>
      <c r="D12" s="815">
        <v>6313</v>
      </c>
      <c r="E12" s="815">
        <v>16917</v>
      </c>
      <c r="F12" s="816">
        <v>25521</v>
      </c>
      <c r="G12" s="815">
        <v>1040</v>
      </c>
      <c r="H12" s="815">
        <v>874</v>
      </c>
      <c r="I12" s="815">
        <v>125</v>
      </c>
      <c r="J12" s="815">
        <v>24481</v>
      </c>
      <c r="K12" s="815">
        <v>18711</v>
      </c>
      <c r="L12" s="815">
        <v>5320</v>
      </c>
      <c r="M12" s="817">
        <v>14637</v>
      </c>
      <c r="N12" s="815">
        <v>1730</v>
      </c>
      <c r="O12" s="815">
        <v>1398</v>
      </c>
      <c r="P12" s="815">
        <v>79625</v>
      </c>
      <c r="Q12" s="815">
        <v>66937</v>
      </c>
      <c r="R12" s="822"/>
    </row>
    <row r="13" spans="1:20" ht="27.95" customHeight="1">
      <c r="A13" s="23" t="s">
        <v>34</v>
      </c>
      <c r="B13" s="815">
        <f t="shared" si="0"/>
        <v>22581</v>
      </c>
      <c r="C13" s="815">
        <v>714</v>
      </c>
      <c r="D13" s="815">
        <v>6903</v>
      </c>
      <c r="E13" s="815">
        <v>14964</v>
      </c>
      <c r="F13" s="816">
        <v>21751</v>
      </c>
      <c r="G13" s="815">
        <v>731</v>
      </c>
      <c r="H13" s="815">
        <v>570</v>
      </c>
      <c r="I13" s="815">
        <v>120</v>
      </c>
      <c r="J13" s="815">
        <v>21020</v>
      </c>
      <c r="K13" s="815">
        <v>16444</v>
      </c>
      <c r="L13" s="815">
        <v>4141</v>
      </c>
      <c r="M13" s="817">
        <v>15483</v>
      </c>
      <c r="N13" s="815">
        <v>1182</v>
      </c>
      <c r="O13" s="815">
        <v>1329</v>
      </c>
      <c r="P13" s="815">
        <v>55657</v>
      </c>
      <c r="Q13" s="815">
        <v>43665</v>
      </c>
      <c r="R13" s="822"/>
    </row>
    <row r="14" spans="1:20" s="523" customFormat="1" ht="27.95" customHeight="1">
      <c r="A14" s="27" t="s">
        <v>17</v>
      </c>
      <c r="B14" s="818">
        <f t="shared" ref="B14" si="1">SUM(C14:E14)</f>
        <v>23012</v>
      </c>
      <c r="C14" s="818">
        <v>786</v>
      </c>
      <c r="D14" s="818">
        <v>7483</v>
      </c>
      <c r="E14" s="818">
        <v>14743</v>
      </c>
      <c r="F14" s="819">
        <v>22842</v>
      </c>
      <c r="G14" s="818">
        <v>819</v>
      </c>
      <c r="H14" s="818">
        <v>647</v>
      </c>
      <c r="I14" s="818">
        <v>128</v>
      </c>
      <c r="J14" s="818">
        <v>22023</v>
      </c>
      <c r="K14" s="818">
        <v>15713</v>
      </c>
      <c r="L14" s="818">
        <v>5253</v>
      </c>
      <c r="M14" s="820">
        <v>15667</v>
      </c>
      <c r="N14" s="818">
        <v>1458</v>
      </c>
      <c r="O14" s="818">
        <v>1081</v>
      </c>
      <c r="P14" s="818">
        <v>57165</v>
      </c>
      <c r="Q14" s="818">
        <v>46632</v>
      </c>
      <c r="R14" s="822"/>
    </row>
    <row r="15" spans="1:20" ht="14.25">
      <c r="A15" s="469" t="s">
        <v>173</v>
      </c>
    </row>
    <row r="16" spans="1:20" ht="60" customHeight="1">
      <c r="A16" s="1308" t="s">
        <v>798</v>
      </c>
      <c r="B16" s="1308"/>
      <c r="C16" s="1308"/>
      <c r="D16" s="1308"/>
      <c r="E16" s="1308"/>
      <c r="F16" s="1308"/>
      <c r="G16" s="1308"/>
      <c r="H16" s="1308"/>
      <c r="I16" s="1308"/>
      <c r="J16" s="1308"/>
      <c r="K16" s="1308"/>
      <c r="L16" s="1308"/>
      <c r="M16" s="1308"/>
      <c r="N16" s="1308"/>
      <c r="O16" s="1308"/>
      <c r="P16" s="1308"/>
      <c r="Q16" s="1308"/>
    </row>
    <row r="17" spans="1:17" ht="14.25">
      <c r="A17" s="524"/>
      <c r="B17" s="524"/>
      <c r="C17" s="524"/>
      <c r="D17" s="524"/>
      <c r="E17" s="524"/>
      <c r="F17" s="524"/>
      <c r="G17" s="524"/>
      <c r="H17" s="524"/>
      <c r="I17" s="524"/>
      <c r="J17" s="524"/>
      <c r="K17" s="524"/>
      <c r="L17" s="524"/>
      <c r="M17" s="524"/>
      <c r="N17" s="524"/>
      <c r="O17" s="524"/>
      <c r="P17" s="524"/>
      <c r="Q17" s="524"/>
    </row>
  </sheetData>
  <mergeCells count="17">
    <mergeCell ref="A1:Q1"/>
    <mergeCell ref="A2:A4"/>
    <mergeCell ref="B2:E2"/>
    <mergeCell ref="F2:L2"/>
    <mergeCell ref="M2:M4"/>
    <mergeCell ref="N2:Q2"/>
    <mergeCell ref="B3:B4"/>
    <mergeCell ref="C3:C4"/>
    <mergeCell ref="D3:D4"/>
    <mergeCell ref="E3:E4"/>
    <mergeCell ref="P3:Q3"/>
    <mergeCell ref="A16:Q16"/>
    <mergeCell ref="F3:F4"/>
    <mergeCell ref="G3:I3"/>
    <mergeCell ref="J3:L3"/>
    <mergeCell ref="N3:N4"/>
    <mergeCell ref="O3:O4"/>
  </mergeCells>
  <phoneticPr fontId="2" type="noConversion"/>
  <hyperlinks>
    <hyperlink ref="R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6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9"/>
  <sheetViews>
    <sheetView showGridLines="0" workbookViewId="0">
      <selection activeCell="H1" sqref="H1"/>
    </sheetView>
  </sheetViews>
  <sheetFormatPr defaultColWidth="11" defaultRowHeight="16.5"/>
  <cols>
    <col min="1" max="1" width="6.375" customWidth="1"/>
    <col min="2" max="7" width="13.125" customWidth="1"/>
    <col min="8" max="8" width="12.625" bestFit="1" customWidth="1"/>
  </cols>
  <sheetData>
    <row r="1" spans="1:9" ht="27" customHeight="1">
      <c r="A1" s="1328" t="s">
        <v>966</v>
      </c>
      <c r="B1" s="1329"/>
      <c r="C1" s="1329"/>
      <c r="D1" s="1329"/>
      <c r="E1" s="1329"/>
      <c r="F1" s="1329"/>
      <c r="G1" s="1329"/>
      <c r="H1" s="853" t="s">
        <v>914</v>
      </c>
      <c r="I1" s="122"/>
    </row>
    <row r="2" spans="1:9" ht="24" customHeight="1">
      <c r="A2" s="1330"/>
      <c r="B2" s="1331" t="s">
        <v>737</v>
      </c>
      <c r="C2" s="1333" t="s">
        <v>738</v>
      </c>
      <c r="D2" s="1331" t="s">
        <v>739</v>
      </c>
      <c r="E2" s="1331" t="s">
        <v>740</v>
      </c>
      <c r="F2" s="1331" t="s">
        <v>741</v>
      </c>
      <c r="G2" s="1331" t="s">
        <v>742</v>
      </c>
      <c r="H2" s="505"/>
      <c r="I2" s="505"/>
    </row>
    <row r="3" spans="1:9" ht="24" customHeight="1">
      <c r="A3" s="936"/>
      <c r="B3" s="1332"/>
      <c r="C3" s="1334"/>
      <c r="D3" s="1332"/>
      <c r="E3" s="1332"/>
      <c r="F3" s="1332"/>
      <c r="G3" s="1332"/>
      <c r="H3" s="122"/>
      <c r="I3" s="122"/>
    </row>
    <row r="4" spans="1:9" ht="24" customHeight="1">
      <c r="A4" s="936"/>
      <c r="B4" s="1332"/>
      <c r="C4" s="1334"/>
      <c r="D4" s="1332"/>
      <c r="E4" s="1332"/>
      <c r="F4" s="1332"/>
      <c r="G4" s="1332"/>
      <c r="H4" s="122"/>
      <c r="I4" s="122"/>
    </row>
    <row r="5" spans="1:9" ht="24" customHeight="1">
      <c r="A5" s="936"/>
      <c r="B5" s="1332"/>
      <c r="C5" s="1334"/>
      <c r="D5" s="1332"/>
      <c r="E5" s="1332"/>
      <c r="F5" s="1332"/>
      <c r="G5" s="1332"/>
      <c r="H5" s="122"/>
      <c r="I5" s="122"/>
    </row>
    <row r="6" spans="1:9" ht="51.95" customHeight="1">
      <c r="A6" s="936"/>
      <c r="B6" s="1332"/>
      <c r="C6" s="1335"/>
      <c r="D6" s="1332"/>
      <c r="E6" s="1332"/>
      <c r="F6" s="1332"/>
      <c r="G6" s="1332"/>
      <c r="H6" s="122"/>
      <c r="I6" s="122"/>
    </row>
    <row r="7" spans="1:9" ht="18.95" customHeight="1">
      <c r="A7" s="936"/>
      <c r="B7" s="525" t="s">
        <v>743</v>
      </c>
      <c r="C7" s="526" t="s">
        <v>744</v>
      </c>
      <c r="D7" s="525" t="s">
        <v>743</v>
      </c>
      <c r="E7" s="526" t="s">
        <v>744</v>
      </c>
      <c r="F7" s="526" t="s">
        <v>744</v>
      </c>
      <c r="G7" s="525" t="s">
        <v>744</v>
      </c>
      <c r="H7" s="122"/>
      <c r="I7" s="122"/>
    </row>
    <row r="8" spans="1:9" ht="24" customHeight="1">
      <c r="A8" s="23" t="s">
        <v>26</v>
      </c>
      <c r="B8" s="119">
        <v>16643</v>
      </c>
      <c r="C8" s="119">
        <v>20679</v>
      </c>
      <c r="D8" s="119">
        <v>3100</v>
      </c>
      <c r="E8" s="119">
        <v>1727</v>
      </c>
      <c r="F8" s="119">
        <v>20378</v>
      </c>
      <c r="G8" s="119">
        <v>20345</v>
      </c>
      <c r="H8" s="122"/>
      <c r="I8" s="122"/>
    </row>
    <row r="9" spans="1:9" ht="24" customHeight="1">
      <c r="A9" s="23" t="s">
        <v>27</v>
      </c>
      <c r="B9" s="119">
        <v>19787</v>
      </c>
      <c r="C9" s="119">
        <v>22464</v>
      </c>
      <c r="D9" s="119">
        <v>2783</v>
      </c>
      <c r="E9" s="119">
        <v>1525</v>
      </c>
      <c r="F9" s="119">
        <v>20720</v>
      </c>
      <c r="G9" s="119">
        <v>20697</v>
      </c>
      <c r="H9" s="122"/>
      <c r="I9" s="122"/>
    </row>
    <row r="10" spans="1:9" ht="24" customHeight="1">
      <c r="A10" s="23" t="s">
        <v>28</v>
      </c>
      <c r="B10" s="119">
        <v>17399</v>
      </c>
      <c r="C10" s="119">
        <v>16833</v>
      </c>
      <c r="D10" s="119">
        <v>2605</v>
      </c>
      <c r="E10" s="119">
        <v>1510</v>
      </c>
      <c r="F10" s="119">
        <v>18241</v>
      </c>
      <c r="G10" s="119">
        <v>18199</v>
      </c>
      <c r="H10" s="122"/>
      <c r="I10" s="122"/>
    </row>
    <row r="11" spans="1:9" ht="24" customHeight="1">
      <c r="A11" s="23" t="s">
        <v>29</v>
      </c>
      <c r="B11" s="119">
        <v>16635</v>
      </c>
      <c r="C11" s="119">
        <v>15190</v>
      </c>
      <c r="D11" s="119">
        <v>2493</v>
      </c>
      <c r="E11" s="119">
        <v>1332</v>
      </c>
      <c r="F11" s="119">
        <v>15753</v>
      </c>
      <c r="G11" s="119">
        <v>15690</v>
      </c>
      <c r="H11" s="122"/>
      <c r="I11" s="122"/>
    </row>
    <row r="12" spans="1:9" ht="24" customHeight="1">
      <c r="A12" s="23" t="s">
        <v>30</v>
      </c>
      <c r="B12" s="119">
        <v>16210</v>
      </c>
      <c r="C12" s="119">
        <v>16766</v>
      </c>
      <c r="D12" s="119">
        <v>3607</v>
      </c>
      <c r="E12" s="119">
        <v>1735</v>
      </c>
      <c r="F12" s="119">
        <v>24213</v>
      </c>
      <c r="G12" s="119">
        <v>24099</v>
      </c>
      <c r="H12" s="122"/>
      <c r="I12" s="122"/>
    </row>
    <row r="13" spans="1:9" ht="24" customHeight="1">
      <c r="A13" s="23" t="s">
        <v>31</v>
      </c>
      <c r="B13" s="119">
        <v>19070</v>
      </c>
      <c r="C13" s="119">
        <v>25509</v>
      </c>
      <c r="D13" s="119">
        <v>7641</v>
      </c>
      <c r="E13" s="119">
        <v>4099</v>
      </c>
      <c r="F13" s="119">
        <v>39956</v>
      </c>
      <c r="G13" s="119">
        <v>39623</v>
      </c>
      <c r="H13" s="122"/>
      <c r="I13" s="122"/>
    </row>
    <row r="14" spans="1:9" ht="24" customHeight="1">
      <c r="A14" s="23" t="s">
        <v>32</v>
      </c>
      <c r="B14" s="527">
        <v>20531</v>
      </c>
      <c r="C14" s="527">
        <v>35958</v>
      </c>
      <c r="D14" s="527">
        <v>8072</v>
      </c>
      <c r="E14" s="527">
        <v>4770</v>
      </c>
      <c r="F14" s="119">
        <v>42123</v>
      </c>
      <c r="G14" s="119">
        <v>41584</v>
      </c>
      <c r="H14" s="122"/>
      <c r="I14" s="122"/>
    </row>
    <row r="15" spans="1:9" ht="24" customHeight="1">
      <c r="A15" s="23" t="s">
        <v>33</v>
      </c>
      <c r="B15" s="527">
        <v>17267</v>
      </c>
      <c r="C15" s="527">
        <v>29400</v>
      </c>
      <c r="D15" s="527">
        <v>7149</v>
      </c>
      <c r="E15" s="527">
        <v>4624</v>
      </c>
      <c r="F15" s="119">
        <v>34573</v>
      </c>
      <c r="G15" s="119">
        <v>34168</v>
      </c>
      <c r="H15" s="122"/>
      <c r="I15" s="122"/>
    </row>
    <row r="16" spans="1:9" ht="24" customHeight="1">
      <c r="A16" s="23" t="s">
        <v>34</v>
      </c>
      <c r="B16" s="527">
        <v>14680</v>
      </c>
      <c r="C16" s="527">
        <v>28493</v>
      </c>
      <c r="D16" s="527">
        <v>6292</v>
      </c>
      <c r="E16" s="527">
        <v>4349</v>
      </c>
      <c r="F16" s="119">
        <v>24141</v>
      </c>
      <c r="G16" s="119">
        <v>23737</v>
      </c>
      <c r="H16" s="122"/>
      <c r="I16" s="122"/>
    </row>
    <row r="17" spans="1:9" ht="24" customHeight="1">
      <c r="A17" s="27" t="s">
        <v>17</v>
      </c>
      <c r="B17" s="528">
        <v>14668</v>
      </c>
      <c r="C17" s="528">
        <v>29951</v>
      </c>
      <c r="D17" s="528">
        <v>7315</v>
      </c>
      <c r="E17" s="528">
        <v>4692</v>
      </c>
      <c r="F17" s="125">
        <v>30159</v>
      </c>
      <c r="G17" s="125">
        <v>29670</v>
      </c>
      <c r="H17" s="122"/>
      <c r="I17" s="122"/>
    </row>
    <row r="18" spans="1:9" ht="18.95" customHeight="1">
      <c r="A18" s="529" t="s">
        <v>11</v>
      </c>
      <c r="B18" s="124"/>
      <c r="C18" s="124"/>
      <c r="D18" s="530"/>
      <c r="E18" s="530"/>
      <c r="F18" s="124"/>
      <c r="G18" s="124"/>
      <c r="H18" s="122"/>
      <c r="I18" s="122"/>
    </row>
    <row r="19" spans="1:9">
      <c r="A19" s="122"/>
      <c r="B19" s="122"/>
      <c r="C19" s="122"/>
      <c r="D19" s="122"/>
      <c r="E19" s="122"/>
      <c r="F19" s="122"/>
      <c r="G19" s="122"/>
      <c r="H19" s="122"/>
      <c r="I19" s="122"/>
    </row>
  </sheetData>
  <mergeCells count="8">
    <mergeCell ref="A1:G1"/>
    <mergeCell ref="A2:A7"/>
    <mergeCell ref="B2:B6"/>
    <mergeCell ref="C2:C6"/>
    <mergeCell ref="D2:D6"/>
    <mergeCell ref="E2:E6"/>
    <mergeCell ref="F2:F6"/>
    <mergeCell ref="G2:G6"/>
  </mergeCells>
  <phoneticPr fontId="2" type="noConversion"/>
  <hyperlinks>
    <hyperlink ref="H1" location="本篇表次!A1" display="回本篇表次"/>
  </hyperlinks>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5"/>
  <sheetViews>
    <sheetView showGridLines="0" zoomScaleNormal="100" workbookViewId="0">
      <selection activeCell="S1" sqref="S1"/>
    </sheetView>
  </sheetViews>
  <sheetFormatPr defaultColWidth="8.875" defaultRowHeight="15.75"/>
  <cols>
    <col min="1" max="1" width="8.875" style="536"/>
    <col min="2" max="5" width="8.875" style="536" customWidth="1"/>
    <col min="6" max="15" width="8.875" style="536"/>
    <col min="16" max="16" width="9.875" style="536" customWidth="1"/>
    <col min="17" max="18" width="12.5" style="536" customWidth="1"/>
    <col min="19" max="19" width="12.625" style="536" bestFit="1" customWidth="1"/>
    <col min="20" max="260" width="8.875" style="536"/>
    <col min="261" max="261" width="3.125" style="536" customWidth="1"/>
    <col min="262" max="266" width="8.875" style="536"/>
    <col min="267" max="267" width="9.125" style="536" customWidth="1"/>
    <col min="268" max="268" width="10" style="536" customWidth="1"/>
    <col min="269" max="270" width="8.875" style="536"/>
    <col min="271" max="271" width="9.875" style="536" customWidth="1"/>
    <col min="272" max="273" width="12.5" style="536" customWidth="1"/>
    <col min="274" max="516" width="8.875" style="536"/>
    <col min="517" max="517" width="3.125" style="536" customWidth="1"/>
    <col min="518" max="522" width="8.875" style="536"/>
    <col min="523" max="523" width="9.125" style="536" customWidth="1"/>
    <col min="524" max="524" width="10" style="536" customWidth="1"/>
    <col min="525" max="526" width="8.875" style="536"/>
    <col min="527" max="527" width="9.875" style="536" customWidth="1"/>
    <col min="528" max="529" width="12.5" style="536" customWidth="1"/>
    <col min="530" max="772" width="8.875" style="536"/>
    <col min="773" max="773" width="3.125" style="536" customWidth="1"/>
    <col min="774" max="778" width="8.875" style="536"/>
    <col min="779" max="779" width="9.125" style="536" customWidth="1"/>
    <col min="780" max="780" width="10" style="536" customWidth="1"/>
    <col min="781" max="782" width="8.875" style="536"/>
    <col min="783" max="783" width="9.875" style="536" customWidth="1"/>
    <col min="784" max="785" width="12.5" style="536" customWidth="1"/>
    <col min="786" max="1028" width="8.875" style="536"/>
    <col min="1029" max="1029" width="3.125" style="536" customWidth="1"/>
    <col min="1030" max="1034" width="8.875" style="536"/>
    <col min="1035" max="1035" width="9.125" style="536" customWidth="1"/>
    <col min="1036" max="1036" width="10" style="536" customWidth="1"/>
    <col min="1037" max="1038" width="8.875" style="536"/>
    <col min="1039" max="1039" width="9.875" style="536" customWidth="1"/>
    <col min="1040" max="1041" width="12.5" style="536" customWidth="1"/>
    <col min="1042" max="1284" width="8.875" style="536"/>
    <col min="1285" max="1285" width="3.125" style="536" customWidth="1"/>
    <col min="1286" max="1290" width="8.875" style="536"/>
    <col min="1291" max="1291" width="9.125" style="536" customWidth="1"/>
    <col min="1292" max="1292" width="10" style="536" customWidth="1"/>
    <col min="1293" max="1294" width="8.875" style="536"/>
    <col min="1295" max="1295" width="9.875" style="536" customWidth="1"/>
    <col min="1296" max="1297" width="12.5" style="536" customWidth="1"/>
    <col min="1298" max="1540" width="8.875" style="536"/>
    <col min="1541" max="1541" width="3.125" style="536" customWidth="1"/>
    <col min="1542" max="1546" width="8.875" style="536"/>
    <col min="1547" max="1547" width="9.125" style="536" customWidth="1"/>
    <col min="1548" max="1548" width="10" style="536" customWidth="1"/>
    <col min="1549" max="1550" width="8.875" style="536"/>
    <col min="1551" max="1551" width="9.875" style="536" customWidth="1"/>
    <col min="1552" max="1553" width="12.5" style="536" customWidth="1"/>
    <col min="1554" max="1796" width="8.875" style="536"/>
    <col min="1797" max="1797" width="3.125" style="536" customWidth="1"/>
    <col min="1798" max="1802" width="8.875" style="536"/>
    <col min="1803" max="1803" width="9.125" style="536" customWidth="1"/>
    <col min="1804" max="1804" width="10" style="536" customWidth="1"/>
    <col min="1805" max="1806" width="8.875" style="536"/>
    <col min="1807" max="1807" width="9.875" style="536" customWidth="1"/>
    <col min="1808" max="1809" width="12.5" style="536" customWidth="1"/>
    <col min="1810" max="2052" width="8.875" style="536"/>
    <col min="2053" max="2053" width="3.125" style="536" customWidth="1"/>
    <col min="2054" max="2058" width="8.875" style="536"/>
    <col min="2059" max="2059" width="9.125" style="536" customWidth="1"/>
    <col min="2060" max="2060" width="10" style="536" customWidth="1"/>
    <col min="2061" max="2062" width="8.875" style="536"/>
    <col min="2063" max="2063" width="9.875" style="536" customWidth="1"/>
    <col min="2064" max="2065" width="12.5" style="536" customWidth="1"/>
    <col min="2066" max="2308" width="8.875" style="536"/>
    <col min="2309" max="2309" width="3.125" style="536" customWidth="1"/>
    <col min="2310" max="2314" width="8.875" style="536"/>
    <col min="2315" max="2315" width="9.125" style="536" customWidth="1"/>
    <col min="2316" max="2316" width="10" style="536" customWidth="1"/>
    <col min="2317" max="2318" width="8.875" style="536"/>
    <col min="2319" max="2319" width="9.875" style="536" customWidth="1"/>
    <col min="2320" max="2321" width="12.5" style="536" customWidth="1"/>
    <col min="2322" max="2564" width="8.875" style="536"/>
    <col min="2565" max="2565" width="3.125" style="536" customWidth="1"/>
    <col min="2566" max="2570" width="8.875" style="536"/>
    <col min="2571" max="2571" width="9.125" style="536" customWidth="1"/>
    <col min="2572" max="2572" width="10" style="536" customWidth="1"/>
    <col min="2573" max="2574" width="8.875" style="536"/>
    <col min="2575" max="2575" width="9.875" style="536" customWidth="1"/>
    <col min="2576" max="2577" width="12.5" style="536" customWidth="1"/>
    <col min="2578" max="2820" width="8.875" style="536"/>
    <col min="2821" max="2821" width="3.125" style="536" customWidth="1"/>
    <col min="2822" max="2826" width="8.875" style="536"/>
    <col min="2827" max="2827" width="9.125" style="536" customWidth="1"/>
    <col min="2828" max="2828" width="10" style="536" customWidth="1"/>
    <col min="2829" max="2830" width="8.875" style="536"/>
    <col min="2831" max="2831" width="9.875" style="536" customWidth="1"/>
    <col min="2832" max="2833" width="12.5" style="536" customWidth="1"/>
    <col min="2834" max="3076" width="8.875" style="536"/>
    <col min="3077" max="3077" width="3.125" style="536" customWidth="1"/>
    <col min="3078" max="3082" width="8.875" style="536"/>
    <col min="3083" max="3083" width="9.125" style="536" customWidth="1"/>
    <col min="3084" max="3084" width="10" style="536" customWidth="1"/>
    <col min="3085" max="3086" width="8.875" style="536"/>
    <col min="3087" max="3087" width="9.875" style="536" customWidth="1"/>
    <col min="3088" max="3089" width="12.5" style="536" customWidth="1"/>
    <col min="3090" max="3332" width="8.875" style="536"/>
    <col min="3333" max="3333" width="3.125" style="536" customWidth="1"/>
    <col min="3334" max="3338" width="8.875" style="536"/>
    <col min="3339" max="3339" width="9.125" style="536" customWidth="1"/>
    <col min="3340" max="3340" width="10" style="536" customWidth="1"/>
    <col min="3341" max="3342" width="8.875" style="536"/>
    <col min="3343" max="3343" width="9.875" style="536" customWidth="1"/>
    <col min="3344" max="3345" width="12.5" style="536" customWidth="1"/>
    <col min="3346" max="3588" width="8.875" style="536"/>
    <col min="3589" max="3589" width="3.125" style="536" customWidth="1"/>
    <col min="3590" max="3594" width="8.875" style="536"/>
    <col min="3595" max="3595" width="9.125" style="536" customWidth="1"/>
    <col min="3596" max="3596" width="10" style="536" customWidth="1"/>
    <col min="3597" max="3598" width="8.875" style="536"/>
    <col min="3599" max="3599" width="9.875" style="536" customWidth="1"/>
    <col min="3600" max="3601" width="12.5" style="536" customWidth="1"/>
    <col min="3602" max="3844" width="8.875" style="536"/>
    <col min="3845" max="3845" width="3.125" style="536" customWidth="1"/>
    <col min="3846" max="3850" width="8.875" style="536"/>
    <col min="3851" max="3851" width="9.125" style="536" customWidth="1"/>
    <col min="3852" max="3852" width="10" style="536" customWidth="1"/>
    <col min="3853" max="3854" width="8.875" style="536"/>
    <col min="3855" max="3855" width="9.875" style="536" customWidth="1"/>
    <col min="3856" max="3857" width="12.5" style="536" customWidth="1"/>
    <col min="3858" max="4100" width="8.875" style="536"/>
    <col min="4101" max="4101" width="3.125" style="536" customWidth="1"/>
    <col min="4102" max="4106" width="8.875" style="536"/>
    <col min="4107" max="4107" width="9.125" style="536" customWidth="1"/>
    <col min="4108" max="4108" width="10" style="536" customWidth="1"/>
    <col min="4109" max="4110" width="8.875" style="536"/>
    <col min="4111" max="4111" width="9.875" style="536" customWidth="1"/>
    <col min="4112" max="4113" width="12.5" style="536" customWidth="1"/>
    <col min="4114" max="4356" width="8.875" style="536"/>
    <col min="4357" max="4357" width="3.125" style="536" customWidth="1"/>
    <col min="4358" max="4362" width="8.875" style="536"/>
    <col min="4363" max="4363" width="9.125" style="536" customWidth="1"/>
    <col min="4364" max="4364" width="10" style="536" customWidth="1"/>
    <col min="4365" max="4366" width="8.875" style="536"/>
    <col min="4367" max="4367" width="9.875" style="536" customWidth="1"/>
    <col min="4368" max="4369" width="12.5" style="536" customWidth="1"/>
    <col min="4370" max="4612" width="8.875" style="536"/>
    <col min="4613" max="4613" width="3.125" style="536" customWidth="1"/>
    <col min="4614" max="4618" width="8.875" style="536"/>
    <col min="4619" max="4619" width="9.125" style="536" customWidth="1"/>
    <col min="4620" max="4620" width="10" style="536" customWidth="1"/>
    <col min="4621" max="4622" width="8.875" style="536"/>
    <col min="4623" max="4623" width="9.875" style="536" customWidth="1"/>
    <col min="4624" max="4625" width="12.5" style="536" customWidth="1"/>
    <col min="4626" max="4868" width="8.875" style="536"/>
    <col min="4869" max="4869" width="3.125" style="536" customWidth="1"/>
    <col min="4870" max="4874" width="8.875" style="536"/>
    <col min="4875" max="4875" width="9.125" style="536" customWidth="1"/>
    <col min="4876" max="4876" width="10" style="536" customWidth="1"/>
    <col min="4877" max="4878" width="8.875" style="536"/>
    <col min="4879" max="4879" width="9.875" style="536" customWidth="1"/>
    <col min="4880" max="4881" width="12.5" style="536" customWidth="1"/>
    <col min="4882" max="5124" width="8.875" style="536"/>
    <col min="5125" max="5125" width="3.125" style="536" customWidth="1"/>
    <col min="5126" max="5130" width="8.875" style="536"/>
    <col min="5131" max="5131" width="9.125" style="536" customWidth="1"/>
    <col min="5132" max="5132" width="10" style="536" customWidth="1"/>
    <col min="5133" max="5134" width="8.875" style="536"/>
    <col min="5135" max="5135" width="9.875" style="536" customWidth="1"/>
    <col min="5136" max="5137" width="12.5" style="536" customWidth="1"/>
    <col min="5138" max="5380" width="8.875" style="536"/>
    <col min="5381" max="5381" width="3.125" style="536" customWidth="1"/>
    <col min="5382" max="5386" width="8.875" style="536"/>
    <col min="5387" max="5387" width="9.125" style="536" customWidth="1"/>
    <col min="5388" max="5388" width="10" style="536" customWidth="1"/>
    <col min="5389" max="5390" width="8.875" style="536"/>
    <col min="5391" max="5391" width="9.875" style="536" customWidth="1"/>
    <col min="5392" max="5393" width="12.5" style="536" customWidth="1"/>
    <col min="5394" max="5636" width="8.875" style="536"/>
    <col min="5637" max="5637" width="3.125" style="536" customWidth="1"/>
    <col min="5638" max="5642" width="8.875" style="536"/>
    <col min="5643" max="5643" width="9.125" style="536" customWidth="1"/>
    <col min="5644" max="5644" width="10" style="536" customWidth="1"/>
    <col min="5645" max="5646" width="8.875" style="536"/>
    <col min="5647" max="5647" width="9.875" style="536" customWidth="1"/>
    <col min="5648" max="5649" width="12.5" style="536" customWidth="1"/>
    <col min="5650" max="5892" width="8.875" style="536"/>
    <col min="5893" max="5893" width="3.125" style="536" customWidth="1"/>
    <col min="5894" max="5898" width="8.875" style="536"/>
    <col min="5899" max="5899" width="9.125" style="536" customWidth="1"/>
    <col min="5900" max="5900" width="10" style="536" customWidth="1"/>
    <col min="5901" max="5902" width="8.875" style="536"/>
    <col min="5903" max="5903" width="9.875" style="536" customWidth="1"/>
    <col min="5904" max="5905" width="12.5" style="536" customWidth="1"/>
    <col min="5906" max="6148" width="8.875" style="536"/>
    <col min="6149" max="6149" width="3.125" style="536" customWidth="1"/>
    <col min="6150" max="6154" width="8.875" style="536"/>
    <col min="6155" max="6155" width="9.125" style="536" customWidth="1"/>
    <col min="6156" max="6156" width="10" style="536" customWidth="1"/>
    <col min="6157" max="6158" width="8.875" style="536"/>
    <col min="6159" max="6159" width="9.875" style="536" customWidth="1"/>
    <col min="6160" max="6161" width="12.5" style="536" customWidth="1"/>
    <col min="6162" max="6404" width="8.875" style="536"/>
    <col min="6405" max="6405" width="3.125" style="536" customWidth="1"/>
    <col min="6406" max="6410" width="8.875" style="536"/>
    <col min="6411" max="6411" width="9.125" style="536" customWidth="1"/>
    <col min="6412" max="6412" width="10" style="536" customWidth="1"/>
    <col min="6413" max="6414" width="8.875" style="536"/>
    <col min="6415" max="6415" width="9.875" style="536" customWidth="1"/>
    <col min="6416" max="6417" width="12.5" style="536" customWidth="1"/>
    <col min="6418" max="6660" width="8.875" style="536"/>
    <col min="6661" max="6661" width="3.125" style="536" customWidth="1"/>
    <col min="6662" max="6666" width="8.875" style="536"/>
    <col min="6667" max="6667" width="9.125" style="536" customWidth="1"/>
    <col min="6668" max="6668" width="10" style="536" customWidth="1"/>
    <col min="6669" max="6670" width="8.875" style="536"/>
    <col min="6671" max="6671" width="9.875" style="536" customWidth="1"/>
    <col min="6672" max="6673" width="12.5" style="536" customWidth="1"/>
    <col min="6674" max="6916" width="8.875" style="536"/>
    <col min="6917" max="6917" width="3.125" style="536" customWidth="1"/>
    <col min="6918" max="6922" width="8.875" style="536"/>
    <col min="6923" max="6923" width="9.125" style="536" customWidth="1"/>
    <col min="6924" max="6924" width="10" style="536" customWidth="1"/>
    <col min="6925" max="6926" width="8.875" style="536"/>
    <col min="6927" max="6927" width="9.875" style="536" customWidth="1"/>
    <col min="6928" max="6929" width="12.5" style="536" customWidth="1"/>
    <col min="6930" max="7172" width="8.875" style="536"/>
    <col min="7173" max="7173" width="3.125" style="536" customWidth="1"/>
    <col min="7174" max="7178" width="8.875" style="536"/>
    <col min="7179" max="7179" width="9.125" style="536" customWidth="1"/>
    <col min="7180" max="7180" width="10" style="536" customWidth="1"/>
    <col min="7181" max="7182" width="8.875" style="536"/>
    <col min="7183" max="7183" width="9.875" style="536" customWidth="1"/>
    <col min="7184" max="7185" width="12.5" style="536" customWidth="1"/>
    <col min="7186" max="7428" width="8.875" style="536"/>
    <col min="7429" max="7429" width="3.125" style="536" customWidth="1"/>
    <col min="7430" max="7434" width="8.875" style="536"/>
    <col min="7435" max="7435" width="9.125" style="536" customWidth="1"/>
    <col min="7436" max="7436" width="10" style="536" customWidth="1"/>
    <col min="7437" max="7438" width="8.875" style="536"/>
    <col min="7439" max="7439" width="9.875" style="536" customWidth="1"/>
    <col min="7440" max="7441" width="12.5" style="536" customWidth="1"/>
    <col min="7442" max="7684" width="8.875" style="536"/>
    <col min="7685" max="7685" width="3.125" style="536" customWidth="1"/>
    <col min="7686" max="7690" width="8.875" style="536"/>
    <col min="7691" max="7691" width="9.125" style="536" customWidth="1"/>
    <col min="7692" max="7692" width="10" style="536" customWidth="1"/>
    <col min="7693" max="7694" width="8.875" style="536"/>
    <col min="7695" max="7695" width="9.875" style="536" customWidth="1"/>
    <col min="7696" max="7697" width="12.5" style="536" customWidth="1"/>
    <col min="7698" max="7940" width="8.875" style="536"/>
    <col min="7941" max="7941" width="3.125" style="536" customWidth="1"/>
    <col min="7942" max="7946" width="8.875" style="536"/>
    <col min="7947" max="7947" width="9.125" style="536" customWidth="1"/>
    <col min="7948" max="7948" width="10" style="536" customWidth="1"/>
    <col min="7949" max="7950" width="8.875" style="536"/>
    <col min="7951" max="7951" width="9.875" style="536" customWidth="1"/>
    <col min="7952" max="7953" width="12.5" style="536" customWidth="1"/>
    <col min="7954" max="8196" width="8.875" style="536"/>
    <col min="8197" max="8197" width="3.125" style="536" customWidth="1"/>
    <col min="8198" max="8202" width="8.875" style="536"/>
    <col min="8203" max="8203" width="9.125" style="536" customWidth="1"/>
    <col min="8204" max="8204" width="10" style="536" customWidth="1"/>
    <col min="8205" max="8206" width="8.875" style="536"/>
    <col min="8207" max="8207" width="9.875" style="536" customWidth="1"/>
    <col min="8208" max="8209" width="12.5" style="536" customWidth="1"/>
    <col min="8210" max="8452" width="8.875" style="536"/>
    <col min="8453" max="8453" width="3.125" style="536" customWidth="1"/>
    <col min="8454" max="8458" width="8.875" style="536"/>
    <col min="8459" max="8459" width="9.125" style="536" customWidth="1"/>
    <col min="8460" max="8460" width="10" style="536" customWidth="1"/>
    <col min="8461" max="8462" width="8.875" style="536"/>
    <col min="8463" max="8463" width="9.875" style="536" customWidth="1"/>
    <col min="8464" max="8465" width="12.5" style="536" customWidth="1"/>
    <col min="8466" max="8708" width="8.875" style="536"/>
    <col min="8709" max="8709" width="3.125" style="536" customWidth="1"/>
    <col min="8710" max="8714" width="8.875" style="536"/>
    <col min="8715" max="8715" width="9.125" style="536" customWidth="1"/>
    <col min="8716" max="8716" width="10" style="536" customWidth="1"/>
    <col min="8717" max="8718" width="8.875" style="536"/>
    <col min="8719" max="8719" width="9.875" style="536" customWidth="1"/>
    <col min="8720" max="8721" width="12.5" style="536" customWidth="1"/>
    <col min="8722" max="8964" width="8.875" style="536"/>
    <col min="8965" max="8965" width="3.125" style="536" customWidth="1"/>
    <col min="8966" max="8970" width="8.875" style="536"/>
    <col min="8971" max="8971" width="9.125" style="536" customWidth="1"/>
    <col min="8972" max="8972" width="10" style="536" customWidth="1"/>
    <col min="8973" max="8974" width="8.875" style="536"/>
    <col min="8975" max="8975" width="9.875" style="536" customWidth="1"/>
    <col min="8976" max="8977" width="12.5" style="536" customWidth="1"/>
    <col min="8978" max="9220" width="8.875" style="536"/>
    <col min="9221" max="9221" width="3.125" style="536" customWidth="1"/>
    <col min="9222" max="9226" width="8.875" style="536"/>
    <col min="9227" max="9227" width="9.125" style="536" customWidth="1"/>
    <col min="9228" max="9228" width="10" style="536" customWidth="1"/>
    <col min="9229" max="9230" width="8.875" style="536"/>
    <col min="9231" max="9231" width="9.875" style="536" customWidth="1"/>
    <col min="9232" max="9233" width="12.5" style="536" customWidth="1"/>
    <col min="9234" max="9476" width="8.875" style="536"/>
    <col min="9477" max="9477" width="3.125" style="536" customWidth="1"/>
    <col min="9478" max="9482" width="8.875" style="536"/>
    <col min="9483" max="9483" width="9.125" style="536" customWidth="1"/>
    <col min="9484" max="9484" width="10" style="536" customWidth="1"/>
    <col min="9485" max="9486" width="8.875" style="536"/>
    <col min="9487" max="9487" width="9.875" style="536" customWidth="1"/>
    <col min="9488" max="9489" width="12.5" style="536" customWidth="1"/>
    <col min="9490" max="9732" width="8.875" style="536"/>
    <col min="9733" max="9733" width="3.125" style="536" customWidth="1"/>
    <col min="9734" max="9738" width="8.875" style="536"/>
    <col min="9739" max="9739" width="9.125" style="536" customWidth="1"/>
    <col min="9740" max="9740" width="10" style="536" customWidth="1"/>
    <col min="9741" max="9742" width="8.875" style="536"/>
    <col min="9743" max="9743" width="9.875" style="536" customWidth="1"/>
    <col min="9744" max="9745" width="12.5" style="536" customWidth="1"/>
    <col min="9746" max="9988" width="8.875" style="536"/>
    <col min="9989" max="9989" width="3.125" style="536" customWidth="1"/>
    <col min="9990" max="9994" width="8.875" style="536"/>
    <col min="9995" max="9995" width="9.125" style="536" customWidth="1"/>
    <col min="9996" max="9996" width="10" style="536" customWidth="1"/>
    <col min="9997" max="9998" width="8.875" style="536"/>
    <col min="9999" max="9999" width="9.875" style="536" customWidth="1"/>
    <col min="10000" max="10001" width="12.5" style="536" customWidth="1"/>
    <col min="10002" max="10244" width="8.875" style="536"/>
    <col min="10245" max="10245" width="3.125" style="536" customWidth="1"/>
    <col min="10246" max="10250" width="8.875" style="536"/>
    <col min="10251" max="10251" width="9.125" style="536" customWidth="1"/>
    <col min="10252" max="10252" width="10" style="536" customWidth="1"/>
    <col min="10253" max="10254" width="8.875" style="536"/>
    <col min="10255" max="10255" width="9.875" style="536" customWidth="1"/>
    <col min="10256" max="10257" width="12.5" style="536" customWidth="1"/>
    <col min="10258" max="10500" width="8.875" style="536"/>
    <col min="10501" max="10501" width="3.125" style="536" customWidth="1"/>
    <col min="10502" max="10506" width="8.875" style="536"/>
    <col min="10507" max="10507" width="9.125" style="536" customWidth="1"/>
    <col min="10508" max="10508" width="10" style="536" customWidth="1"/>
    <col min="10509" max="10510" width="8.875" style="536"/>
    <col min="10511" max="10511" width="9.875" style="536" customWidth="1"/>
    <col min="10512" max="10513" width="12.5" style="536" customWidth="1"/>
    <col min="10514" max="10756" width="8.875" style="536"/>
    <col min="10757" max="10757" width="3.125" style="536" customWidth="1"/>
    <col min="10758" max="10762" width="8.875" style="536"/>
    <col min="10763" max="10763" width="9.125" style="536" customWidth="1"/>
    <col min="10764" max="10764" width="10" style="536" customWidth="1"/>
    <col min="10765" max="10766" width="8.875" style="536"/>
    <col min="10767" max="10767" width="9.875" style="536" customWidth="1"/>
    <col min="10768" max="10769" width="12.5" style="536" customWidth="1"/>
    <col min="10770" max="11012" width="8.875" style="536"/>
    <col min="11013" max="11013" width="3.125" style="536" customWidth="1"/>
    <col min="11014" max="11018" width="8.875" style="536"/>
    <col min="11019" max="11019" width="9.125" style="536" customWidth="1"/>
    <col min="11020" max="11020" width="10" style="536" customWidth="1"/>
    <col min="11021" max="11022" width="8.875" style="536"/>
    <col min="11023" max="11023" width="9.875" style="536" customWidth="1"/>
    <col min="11024" max="11025" width="12.5" style="536" customWidth="1"/>
    <col min="11026" max="11268" width="8.875" style="536"/>
    <col min="11269" max="11269" width="3.125" style="536" customWidth="1"/>
    <col min="11270" max="11274" width="8.875" style="536"/>
    <col min="11275" max="11275" width="9.125" style="536" customWidth="1"/>
    <col min="11276" max="11276" width="10" style="536" customWidth="1"/>
    <col min="11277" max="11278" width="8.875" style="536"/>
    <col min="11279" max="11279" width="9.875" style="536" customWidth="1"/>
    <col min="11280" max="11281" width="12.5" style="536" customWidth="1"/>
    <col min="11282" max="11524" width="8.875" style="536"/>
    <col min="11525" max="11525" width="3.125" style="536" customWidth="1"/>
    <col min="11526" max="11530" width="8.875" style="536"/>
    <col min="11531" max="11531" width="9.125" style="536" customWidth="1"/>
    <col min="11532" max="11532" width="10" style="536" customWidth="1"/>
    <col min="11533" max="11534" width="8.875" style="536"/>
    <col min="11535" max="11535" width="9.875" style="536" customWidth="1"/>
    <col min="11536" max="11537" width="12.5" style="536" customWidth="1"/>
    <col min="11538" max="11780" width="8.875" style="536"/>
    <col min="11781" max="11781" width="3.125" style="536" customWidth="1"/>
    <col min="11782" max="11786" width="8.875" style="536"/>
    <col min="11787" max="11787" width="9.125" style="536" customWidth="1"/>
    <col min="11788" max="11788" width="10" style="536" customWidth="1"/>
    <col min="11789" max="11790" width="8.875" style="536"/>
    <col min="11791" max="11791" width="9.875" style="536" customWidth="1"/>
    <col min="11792" max="11793" width="12.5" style="536" customWidth="1"/>
    <col min="11794" max="12036" width="8.875" style="536"/>
    <col min="12037" max="12037" width="3.125" style="536" customWidth="1"/>
    <col min="12038" max="12042" width="8.875" style="536"/>
    <col min="12043" max="12043" width="9.125" style="536" customWidth="1"/>
    <col min="12044" max="12044" width="10" style="536" customWidth="1"/>
    <col min="12045" max="12046" width="8.875" style="536"/>
    <col min="12047" max="12047" width="9.875" style="536" customWidth="1"/>
    <col min="12048" max="12049" width="12.5" style="536" customWidth="1"/>
    <col min="12050" max="12292" width="8.875" style="536"/>
    <col min="12293" max="12293" width="3.125" style="536" customWidth="1"/>
    <col min="12294" max="12298" width="8.875" style="536"/>
    <col min="12299" max="12299" width="9.125" style="536" customWidth="1"/>
    <col min="12300" max="12300" width="10" style="536" customWidth="1"/>
    <col min="12301" max="12302" width="8.875" style="536"/>
    <col min="12303" max="12303" width="9.875" style="536" customWidth="1"/>
    <col min="12304" max="12305" width="12.5" style="536" customWidth="1"/>
    <col min="12306" max="12548" width="8.875" style="536"/>
    <col min="12549" max="12549" width="3.125" style="536" customWidth="1"/>
    <col min="12550" max="12554" width="8.875" style="536"/>
    <col min="12555" max="12555" width="9.125" style="536" customWidth="1"/>
    <col min="12556" max="12556" width="10" style="536" customWidth="1"/>
    <col min="12557" max="12558" width="8.875" style="536"/>
    <col min="12559" max="12559" width="9.875" style="536" customWidth="1"/>
    <col min="12560" max="12561" width="12.5" style="536" customWidth="1"/>
    <col min="12562" max="12804" width="8.875" style="536"/>
    <col min="12805" max="12805" width="3.125" style="536" customWidth="1"/>
    <col min="12806" max="12810" width="8.875" style="536"/>
    <col min="12811" max="12811" width="9.125" style="536" customWidth="1"/>
    <col min="12812" max="12812" width="10" style="536" customWidth="1"/>
    <col min="12813" max="12814" width="8.875" style="536"/>
    <col min="12815" max="12815" width="9.875" style="536" customWidth="1"/>
    <col min="12816" max="12817" width="12.5" style="536" customWidth="1"/>
    <col min="12818" max="13060" width="8.875" style="536"/>
    <col min="13061" max="13061" width="3.125" style="536" customWidth="1"/>
    <col min="13062" max="13066" width="8.875" style="536"/>
    <col min="13067" max="13067" width="9.125" style="536" customWidth="1"/>
    <col min="13068" max="13068" width="10" style="536" customWidth="1"/>
    <col min="13069" max="13070" width="8.875" style="536"/>
    <col min="13071" max="13071" width="9.875" style="536" customWidth="1"/>
    <col min="13072" max="13073" width="12.5" style="536" customWidth="1"/>
    <col min="13074" max="13316" width="8.875" style="536"/>
    <col min="13317" max="13317" width="3.125" style="536" customWidth="1"/>
    <col min="13318" max="13322" width="8.875" style="536"/>
    <col min="13323" max="13323" width="9.125" style="536" customWidth="1"/>
    <col min="13324" max="13324" width="10" style="536" customWidth="1"/>
    <col min="13325" max="13326" width="8.875" style="536"/>
    <col min="13327" max="13327" width="9.875" style="536" customWidth="1"/>
    <col min="13328" max="13329" width="12.5" style="536" customWidth="1"/>
    <col min="13330" max="13572" width="8.875" style="536"/>
    <col min="13573" max="13573" width="3.125" style="536" customWidth="1"/>
    <col min="13574" max="13578" width="8.875" style="536"/>
    <col min="13579" max="13579" width="9.125" style="536" customWidth="1"/>
    <col min="13580" max="13580" width="10" style="536" customWidth="1"/>
    <col min="13581" max="13582" width="8.875" style="536"/>
    <col min="13583" max="13583" width="9.875" style="536" customWidth="1"/>
    <col min="13584" max="13585" width="12.5" style="536" customWidth="1"/>
    <col min="13586" max="13828" width="8.875" style="536"/>
    <col min="13829" max="13829" width="3.125" style="536" customWidth="1"/>
    <col min="13830" max="13834" width="8.875" style="536"/>
    <col min="13835" max="13835" width="9.125" style="536" customWidth="1"/>
    <col min="13836" max="13836" width="10" style="536" customWidth="1"/>
    <col min="13837" max="13838" width="8.875" style="536"/>
    <col min="13839" max="13839" width="9.875" style="536" customWidth="1"/>
    <col min="13840" max="13841" width="12.5" style="536" customWidth="1"/>
    <col min="13842" max="14084" width="8.875" style="536"/>
    <col min="14085" max="14085" width="3.125" style="536" customWidth="1"/>
    <col min="14086" max="14090" width="8.875" style="536"/>
    <col min="14091" max="14091" width="9.125" style="536" customWidth="1"/>
    <col min="14092" max="14092" width="10" style="536" customWidth="1"/>
    <col min="14093" max="14094" width="8.875" style="536"/>
    <col min="14095" max="14095" width="9.875" style="536" customWidth="1"/>
    <col min="14096" max="14097" width="12.5" style="536" customWidth="1"/>
    <col min="14098" max="14340" width="8.875" style="536"/>
    <col min="14341" max="14341" width="3.125" style="536" customWidth="1"/>
    <col min="14342" max="14346" width="8.875" style="536"/>
    <col min="14347" max="14347" width="9.125" style="536" customWidth="1"/>
    <col min="14348" max="14348" width="10" style="536" customWidth="1"/>
    <col min="14349" max="14350" width="8.875" style="536"/>
    <col min="14351" max="14351" width="9.875" style="536" customWidth="1"/>
    <col min="14352" max="14353" width="12.5" style="536" customWidth="1"/>
    <col min="14354" max="14596" width="8.875" style="536"/>
    <col min="14597" max="14597" width="3.125" style="536" customWidth="1"/>
    <col min="14598" max="14602" width="8.875" style="536"/>
    <col min="14603" max="14603" width="9.125" style="536" customWidth="1"/>
    <col min="14604" max="14604" width="10" style="536" customWidth="1"/>
    <col min="14605" max="14606" width="8.875" style="536"/>
    <col min="14607" max="14607" width="9.875" style="536" customWidth="1"/>
    <col min="14608" max="14609" width="12.5" style="536" customWidth="1"/>
    <col min="14610" max="14852" width="8.875" style="536"/>
    <col min="14853" max="14853" width="3.125" style="536" customWidth="1"/>
    <col min="14854" max="14858" width="8.875" style="536"/>
    <col min="14859" max="14859" width="9.125" style="536" customWidth="1"/>
    <col min="14860" max="14860" width="10" style="536" customWidth="1"/>
    <col min="14861" max="14862" width="8.875" style="536"/>
    <col min="14863" max="14863" width="9.875" style="536" customWidth="1"/>
    <col min="14864" max="14865" width="12.5" style="536" customWidth="1"/>
    <col min="14866" max="15108" width="8.875" style="536"/>
    <col min="15109" max="15109" width="3.125" style="536" customWidth="1"/>
    <col min="15110" max="15114" width="8.875" style="536"/>
    <col min="15115" max="15115" width="9.125" style="536" customWidth="1"/>
    <col min="15116" max="15116" width="10" style="536" customWidth="1"/>
    <col min="15117" max="15118" width="8.875" style="536"/>
    <col min="15119" max="15119" width="9.875" style="536" customWidth="1"/>
    <col min="15120" max="15121" width="12.5" style="536" customWidth="1"/>
    <col min="15122" max="15364" width="8.875" style="536"/>
    <col min="15365" max="15365" width="3.125" style="536" customWidth="1"/>
    <col min="15366" max="15370" width="8.875" style="536"/>
    <col min="15371" max="15371" width="9.125" style="536" customWidth="1"/>
    <col min="15372" max="15372" width="10" style="536" customWidth="1"/>
    <col min="15373" max="15374" width="8.875" style="536"/>
    <col min="15375" max="15375" width="9.875" style="536" customWidth="1"/>
    <col min="15376" max="15377" width="12.5" style="536" customWidth="1"/>
    <col min="15378" max="15620" width="8.875" style="536"/>
    <col min="15621" max="15621" width="3.125" style="536" customWidth="1"/>
    <col min="15622" max="15626" width="8.875" style="536"/>
    <col min="15627" max="15627" width="9.125" style="536" customWidth="1"/>
    <col min="15628" max="15628" width="10" style="536" customWidth="1"/>
    <col min="15629" max="15630" width="8.875" style="536"/>
    <col min="15631" max="15631" width="9.875" style="536" customWidth="1"/>
    <col min="15632" max="15633" width="12.5" style="536" customWidth="1"/>
    <col min="15634" max="15876" width="8.875" style="536"/>
    <col min="15877" max="15877" width="3.125" style="536" customWidth="1"/>
    <col min="15878" max="15882" width="8.875" style="536"/>
    <col min="15883" max="15883" width="9.125" style="536" customWidth="1"/>
    <col min="15884" max="15884" width="10" style="536" customWidth="1"/>
    <col min="15885" max="15886" width="8.875" style="536"/>
    <col min="15887" max="15887" width="9.875" style="536" customWidth="1"/>
    <col min="15888" max="15889" width="12.5" style="536" customWidth="1"/>
    <col min="15890" max="16132" width="8.875" style="536"/>
    <col min="16133" max="16133" width="3.125" style="536" customWidth="1"/>
    <col min="16134" max="16138" width="8.875" style="536"/>
    <col min="16139" max="16139" width="9.125" style="536" customWidth="1"/>
    <col min="16140" max="16140" width="10" style="536" customWidth="1"/>
    <col min="16141" max="16142" width="8.875" style="536"/>
    <col min="16143" max="16143" width="9.875" style="536" customWidth="1"/>
    <col min="16144" max="16145" width="12.5" style="536" customWidth="1"/>
    <col min="16146" max="16384" width="8.875" style="536"/>
  </cols>
  <sheetData>
    <row r="1" spans="1:19" s="307" customFormat="1" ht="27.95" customHeight="1">
      <c r="A1" s="1338" t="s">
        <v>967</v>
      </c>
      <c r="B1" s="1339"/>
      <c r="C1" s="1339"/>
      <c r="D1" s="1339"/>
      <c r="E1" s="1339"/>
      <c r="F1" s="1339"/>
      <c r="G1" s="1339"/>
      <c r="H1" s="1339"/>
      <c r="I1" s="1339"/>
      <c r="J1" s="1339"/>
      <c r="K1" s="1339"/>
      <c r="L1" s="1339"/>
      <c r="M1" s="1339"/>
      <c r="N1" s="1339"/>
      <c r="O1" s="1340"/>
      <c r="P1" s="1340"/>
      <c r="Q1" s="1340"/>
      <c r="R1" s="1340"/>
      <c r="S1" s="853" t="s">
        <v>914</v>
      </c>
    </row>
    <row r="2" spans="1:19" s="307" customFormat="1" ht="24" customHeight="1">
      <c r="A2" s="1341"/>
      <c r="B2" s="1343" t="s">
        <v>727</v>
      </c>
      <c r="C2" s="1344"/>
      <c r="D2" s="1344"/>
      <c r="E2" s="1344"/>
      <c r="F2" s="1345" t="s">
        <v>728</v>
      </c>
      <c r="G2" s="1343"/>
      <c r="H2" s="1343"/>
      <c r="I2" s="1343"/>
      <c r="J2" s="1343"/>
      <c r="K2" s="1343"/>
      <c r="L2" s="1343"/>
      <c r="M2" s="1343"/>
      <c r="N2" s="1346" t="s">
        <v>745</v>
      </c>
      <c r="O2" s="1349" t="s">
        <v>730</v>
      </c>
      <c r="P2" s="1350"/>
      <c r="Q2" s="1350"/>
      <c r="R2" s="1350"/>
    </row>
    <row r="3" spans="1:19" s="307" customFormat="1" ht="48" customHeight="1">
      <c r="A3" s="1342"/>
      <c r="B3" s="1300" t="s">
        <v>746</v>
      </c>
      <c r="C3" s="1300" t="s">
        <v>747</v>
      </c>
      <c r="D3" s="1300" t="s">
        <v>748</v>
      </c>
      <c r="E3" s="1300" t="s">
        <v>749</v>
      </c>
      <c r="F3" s="1309" t="s">
        <v>746</v>
      </c>
      <c r="G3" s="1336" t="s">
        <v>750</v>
      </c>
      <c r="H3" s="1336"/>
      <c r="I3" s="1336"/>
      <c r="J3" s="1336" t="s">
        <v>751</v>
      </c>
      <c r="K3" s="1336"/>
      <c r="L3" s="1336"/>
      <c r="M3" s="1337" t="s">
        <v>361</v>
      </c>
      <c r="N3" s="1347"/>
      <c r="O3" s="1314" t="s">
        <v>802</v>
      </c>
      <c r="P3" s="1314" t="s">
        <v>803</v>
      </c>
      <c r="Q3" s="1351" t="s">
        <v>804</v>
      </c>
      <c r="R3" s="1352"/>
    </row>
    <row r="4" spans="1:19" s="307" customFormat="1" ht="131.1" customHeight="1">
      <c r="A4" s="1342"/>
      <c r="B4" s="1292"/>
      <c r="C4" s="1292"/>
      <c r="D4" s="1292"/>
      <c r="E4" s="1292"/>
      <c r="F4" s="1310"/>
      <c r="G4" s="531" t="s">
        <v>752</v>
      </c>
      <c r="H4" s="532" t="s">
        <v>753</v>
      </c>
      <c r="I4" s="532" t="s">
        <v>754</v>
      </c>
      <c r="J4" s="531" t="s">
        <v>752</v>
      </c>
      <c r="K4" s="532" t="s">
        <v>753</v>
      </c>
      <c r="L4" s="532" t="s">
        <v>754</v>
      </c>
      <c r="M4" s="1292"/>
      <c r="N4" s="1348"/>
      <c r="O4" s="1315"/>
      <c r="P4" s="1315"/>
      <c r="Q4" s="560" t="s">
        <v>805</v>
      </c>
      <c r="R4" s="560" t="s">
        <v>806</v>
      </c>
    </row>
    <row r="5" spans="1:19" ht="29.1" customHeight="1">
      <c r="A5" s="23" t="s">
        <v>26</v>
      </c>
      <c r="B5" s="533">
        <f t="shared" ref="B5:B13" si="0">SUM(C5:E5)</f>
        <v>13683</v>
      </c>
      <c r="C5" s="533">
        <v>8462</v>
      </c>
      <c r="D5" s="533">
        <v>2916</v>
      </c>
      <c r="E5" s="533">
        <v>2305</v>
      </c>
      <c r="F5" s="534">
        <f t="shared" ref="F5:F13" si="1">SUM(G5:M5)</f>
        <v>13644</v>
      </c>
      <c r="G5" s="533">
        <v>4895</v>
      </c>
      <c r="H5" s="533">
        <v>2620</v>
      </c>
      <c r="I5" s="533">
        <v>1793</v>
      </c>
      <c r="J5" s="533">
        <v>2264</v>
      </c>
      <c r="K5" s="533">
        <v>739</v>
      </c>
      <c r="L5" s="533">
        <v>593</v>
      </c>
      <c r="M5" s="533">
        <v>740</v>
      </c>
      <c r="N5" s="535">
        <v>7027</v>
      </c>
      <c r="O5" s="533">
        <v>5648</v>
      </c>
      <c r="P5" s="533">
        <v>182603</v>
      </c>
      <c r="Q5" s="533">
        <v>6919573</v>
      </c>
      <c r="R5" s="533">
        <v>4414748</v>
      </c>
      <c r="S5" s="824"/>
    </row>
    <row r="6" spans="1:19" ht="29.1" customHeight="1">
      <c r="A6" s="23" t="s">
        <v>27</v>
      </c>
      <c r="B6" s="533">
        <f t="shared" si="0"/>
        <v>17238</v>
      </c>
      <c r="C6" s="533">
        <v>13892</v>
      </c>
      <c r="D6" s="533">
        <v>1702</v>
      </c>
      <c r="E6" s="533">
        <v>1644</v>
      </c>
      <c r="F6" s="534">
        <f t="shared" si="1"/>
        <v>15856</v>
      </c>
      <c r="G6" s="533">
        <v>8227</v>
      </c>
      <c r="H6" s="533">
        <v>1408</v>
      </c>
      <c r="I6" s="533">
        <v>1406</v>
      </c>
      <c r="J6" s="533">
        <v>2894</v>
      </c>
      <c r="K6" s="533">
        <v>491</v>
      </c>
      <c r="L6" s="533">
        <v>506</v>
      </c>
      <c r="M6" s="533">
        <v>924</v>
      </c>
      <c r="N6" s="535">
        <v>8411</v>
      </c>
      <c r="O6" s="533">
        <v>4669</v>
      </c>
      <c r="P6" s="533">
        <v>276734</v>
      </c>
      <c r="Q6" s="533">
        <v>8207590</v>
      </c>
      <c r="R6" s="533">
        <v>4926132</v>
      </c>
      <c r="S6" s="824"/>
    </row>
    <row r="7" spans="1:19" ht="29.1" customHeight="1">
      <c r="A7" s="23" t="s">
        <v>28</v>
      </c>
      <c r="B7" s="533">
        <f t="shared" si="0"/>
        <v>15374</v>
      </c>
      <c r="C7" s="533">
        <v>12309</v>
      </c>
      <c r="D7" s="533">
        <v>1453</v>
      </c>
      <c r="E7" s="533">
        <v>1612</v>
      </c>
      <c r="F7" s="534">
        <f t="shared" si="1"/>
        <v>16175</v>
      </c>
      <c r="G7" s="533">
        <v>9466</v>
      </c>
      <c r="H7" s="533">
        <v>1112</v>
      </c>
      <c r="I7" s="533">
        <v>1261</v>
      </c>
      <c r="J7" s="533">
        <v>2990</v>
      </c>
      <c r="K7" s="533">
        <v>353</v>
      </c>
      <c r="L7" s="533">
        <v>294</v>
      </c>
      <c r="M7" s="533">
        <v>699</v>
      </c>
      <c r="N7" s="535">
        <v>7613</v>
      </c>
      <c r="O7" s="533">
        <v>6514</v>
      </c>
      <c r="P7" s="533">
        <v>285083</v>
      </c>
      <c r="Q7" s="533">
        <v>8479532</v>
      </c>
      <c r="R7" s="533">
        <v>5165269</v>
      </c>
      <c r="S7" s="824"/>
    </row>
    <row r="8" spans="1:19" ht="29.1" customHeight="1">
      <c r="A8" s="23" t="s">
        <v>29</v>
      </c>
      <c r="B8" s="533">
        <f t="shared" si="0"/>
        <v>13710</v>
      </c>
      <c r="C8" s="533">
        <v>10980</v>
      </c>
      <c r="D8" s="533">
        <v>1280</v>
      </c>
      <c r="E8" s="533">
        <v>1450</v>
      </c>
      <c r="F8" s="534">
        <f t="shared" si="1"/>
        <v>14766</v>
      </c>
      <c r="G8" s="533">
        <v>8685</v>
      </c>
      <c r="H8" s="533">
        <v>1004</v>
      </c>
      <c r="I8" s="533">
        <v>1244</v>
      </c>
      <c r="J8" s="533">
        <v>2310</v>
      </c>
      <c r="K8" s="533">
        <v>281</v>
      </c>
      <c r="L8" s="533">
        <v>241</v>
      </c>
      <c r="M8" s="533">
        <v>1001</v>
      </c>
      <c r="N8" s="535">
        <v>6560</v>
      </c>
      <c r="O8" s="533">
        <v>6611</v>
      </c>
      <c r="P8" s="533">
        <v>279164</v>
      </c>
      <c r="Q8" s="533">
        <v>7670857</v>
      </c>
      <c r="R8" s="533">
        <v>4577193</v>
      </c>
      <c r="S8" s="824"/>
    </row>
    <row r="9" spans="1:19" ht="29.1" customHeight="1">
      <c r="A9" s="23" t="s">
        <v>30</v>
      </c>
      <c r="B9" s="533">
        <f t="shared" si="0"/>
        <v>13366</v>
      </c>
      <c r="C9" s="533">
        <v>10481</v>
      </c>
      <c r="D9" s="533">
        <v>1438</v>
      </c>
      <c r="E9" s="533">
        <v>1447</v>
      </c>
      <c r="F9" s="534">
        <f t="shared" si="1"/>
        <v>13359</v>
      </c>
      <c r="G9" s="533">
        <v>7920</v>
      </c>
      <c r="H9" s="533">
        <v>1018</v>
      </c>
      <c r="I9" s="533">
        <v>1153</v>
      </c>
      <c r="J9" s="533">
        <v>2203</v>
      </c>
      <c r="K9" s="533">
        <v>261</v>
      </c>
      <c r="L9" s="533">
        <v>197</v>
      </c>
      <c r="M9" s="533">
        <v>607</v>
      </c>
      <c r="N9" s="535">
        <v>6568</v>
      </c>
      <c r="O9" s="533">
        <v>8331</v>
      </c>
      <c r="P9" s="533">
        <v>250467</v>
      </c>
      <c r="Q9" s="533">
        <v>6982809</v>
      </c>
      <c r="R9" s="533">
        <v>4124882</v>
      </c>
      <c r="S9" s="824"/>
    </row>
    <row r="10" spans="1:19" ht="29.1" customHeight="1">
      <c r="A10" s="23" t="s">
        <v>31</v>
      </c>
      <c r="B10" s="533">
        <f t="shared" si="0"/>
        <v>12934</v>
      </c>
      <c r="C10" s="533">
        <v>9942</v>
      </c>
      <c r="D10" s="533">
        <v>1489</v>
      </c>
      <c r="E10" s="533">
        <v>1503</v>
      </c>
      <c r="F10" s="534">
        <f t="shared" si="1"/>
        <v>13053</v>
      </c>
      <c r="G10" s="533">
        <v>7483</v>
      </c>
      <c r="H10" s="533">
        <v>1131</v>
      </c>
      <c r="I10" s="533">
        <v>1234</v>
      </c>
      <c r="J10" s="533">
        <v>2084</v>
      </c>
      <c r="K10" s="533">
        <v>306</v>
      </c>
      <c r="L10" s="533">
        <v>213</v>
      </c>
      <c r="M10" s="533">
        <v>602</v>
      </c>
      <c r="N10" s="535">
        <v>6451</v>
      </c>
      <c r="O10" s="533">
        <v>8879</v>
      </c>
      <c r="P10" s="533">
        <v>183317</v>
      </c>
      <c r="Q10" s="533">
        <v>6746431</v>
      </c>
      <c r="R10" s="533">
        <v>4024702</v>
      </c>
      <c r="S10" s="824"/>
    </row>
    <row r="11" spans="1:19" ht="29.1" customHeight="1">
      <c r="A11" s="23" t="s">
        <v>32</v>
      </c>
      <c r="B11" s="533">
        <f t="shared" si="0"/>
        <v>11605</v>
      </c>
      <c r="C11" s="533">
        <v>8717</v>
      </c>
      <c r="D11" s="533">
        <v>1452</v>
      </c>
      <c r="E11" s="533">
        <v>1436</v>
      </c>
      <c r="F11" s="534">
        <f t="shared" si="1"/>
        <v>12276</v>
      </c>
      <c r="G11" s="533">
        <v>7010</v>
      </c>
      <c r="H11" s="533">
        <v>1133</v>
      </c>
      <c r="I11" s="533">
        <v>1207</v>
      </c>
      <c r="J11" s="533">
        <v>1929</v>
      </c>
      <c r="K11" s="533">
        <v>288</v>
      </c>
      <c r="L11" s="533">
        <v>205</v>
      </c>
      <c r="M11" s="533">
        <v>504</v>
      </c>
      <c r="N11" s="535">
        <v>5785</v>
      </c>
      <c r="O11" s="533">
        <v>22194</v>
      </c>
      <c r="P11" s="533">
        <v>282218</v>
      </c>
      <c r="Q11" s="533">
        <v>6376486</v>
      </c>
      <c r="R11" s="533">
        <v>3755664</v>
      </c>
      <c r="S11" s="824"/>
    </row>
    <row r="12" spans="1:19" ht="29.1" customHeight="1">
      <c r="A12" s="23" t="s">
        <v>33</v>
      </c>
      <c r="B12" s="533">
        <f t="shared" si="0"/>
        <v>10696</v>
      </c>
      <c r="C12" s="533">
        <v>7969</v>
      </c>
      <c r="D12" s="533">
        <v>1518</v>
      </c>
      <c r="E12" s="533">
        <v>1209</v>
      </c>
      <c r="F12" s="534">
        <f t="shared" si="1"/>
        <v>11346</v>
      </c>
      <c r="G12" s="533">
        <v>6362</v>
      </c>
      <c r="H12" s="533">
        <v>1215</v>
      </c>
      <c r="I12" s="533">
        <v>1141</v>
      </c>
      <c r="J12" s="533">
        <v>1660</v>
      </c>
      <c r="K12" s="533">
        <v>278</v>
      </c>
      <c r="L12" s="533">
        <v>191</v>
      </c>
      <c r="M12" s="533">
        <v>499</v>
      </c>
      <c r="N12" s="535">
        <v>5140</v>
      </c>
      <c r="O12" s="533">
        <v>8775</v>
      </c>
      <c r="P12" s="533">
        <v>322315</v>
      </c>
      <c r="Q12" s="533">
        <v>5856446</v>
      </c>
      <c r="R12" s="533">
        <v>3411716</v>
      </c>
      <c r="S12" s="824"/>
    </row>
    <row r="13" spans="1:19" ht="29.1" customHeight="1">
      <c r="A13" s="23" t="s">
        <v>34</v>
      </c>
      <c r="B13" s="533">
        <f t="shared" si="0"/>
        <v>8582</v>
      </c>
      <c r="C13" s="533">
        <v>6298</v>
      </c>
      <c r="D13" s="533">
        <v>1239</v>
      </c>
      <c r="E13" s="533">
        <v>1045</v>
      </c>
      <c r="F13" s="534">
        <f t="shared" si="1"/>
        <v>8393</v>
      </c>
      <c r="G13" s="533">
        <v>4586</v>
      </c>
      <c r="H13" s="533">
        <v>972</v>
      </c>
      <c r="I13" s="533">
        <v>755</v>
      </c>
      <c r="J13" s="533">
        <v>1260</v>
      </c>
      <c r="K13" s="533">
        <v>234</v>
      </c>
      <c r="L13" s="533">
        <v>152</v>
      </c>
      <c r="M13" s="533">
        <v>434</v>
      </c>
      <c r="N13" s="535">
        <v>5333</v>
      </c>
      <c r="O13" s="542">
        <v>28188</v>
      </c>
      <c r="P13" s="543">
        <v>260593</v>
      </c>
      <c r="Q13" s="533">
        <v>4468454</v>
      </c>
      <c r="R13" s="533">
        <v>2536555</v>
      </c>
      <c r="S13" s="824"/>
    </row>
    <row r="14" spans="1:19" ht="29.1" customHeight="1">
      <c r="A14" s="27" t="s">
        <v>17</v>
      </c>
      <c r="B14" s="537">
        <v>10292</v>
      </c>
      <c r="C14" s="537">
        <v>7430</v>
      </c>
      <c r="D14" s="537">
        <v>1207</v>
      </c>
      <c r="E14" s="537">
        <v>1655</v>
      </c>
      <c r="F14" s="538">
        <f t="shared" ref="F14" si="2">SUM(G14:M14)</f>
        <v>9509</v>
      </c>
      <c r="G14" s="537">
        <v>4881</v>
      </c>
      <c r="H14" s="537">
        <v>954</v>
      </c>
      <c r="I14" s="537">
        <v>915</v>
      </c>
      <c r="J14" s="537">
        <v>1843</v>
      </c>
      <c r="K14" s="537">
        <v>239</v>
      </c>
      <c r="L14" s="537">
        <v>312</v>
      </c>
      <c r="M14" s="537">
        <v>365</v>
      </c>
      <c r="N14" s="539">
        <v>6119</v>
      </c>
      <c r="O14" s="540">
        <v>59152</v>
      </c>
      <c r="P14" s="541">
        <v>353293</v>
      </c>
      <c r="Q14" s="537">
        <v>5049768</v>
      </c>
      <c r="R14" s="537">
        <v>2903565</v>
      </c>
      <c r="S14" s="824"/>
    </row>
    <row r="15" spans="1:19" ht="60" customHeight="1">
      <c r="A15" s="1254" t="s">
        <v>807</v>
      </c>
      <c r="B15" s="1254"/>
      <c r="C15" s="1254"/>
      <c r="D15" s="1254"/>
      <c r="E15" s="1254"/>
      <c r="F15" s="1254"/>
      <c r="G15" s="1254"/>
      <c r="H15" s="1254"/>
      <c r="I15" s="1254"/>
      <c r="J15" s="1254"/>
      <c r="K15" s="1254"/>
      <c r="L15" s="1254"/>
      <c r="M15" s="1254"/>
      <c r="N15" s="1254"/>
      <c r="O15" s="1254"/>
      <c r="P15" s="1254"/>
      <c r="Q15" s="1254"/>
      <c r="R15" s="1254"/>
    </row>
  </sheetData>
  <mergeCells count="18">
    <mergeCell ref="A1:R1"/>
    <mergeCell ref="A2:A4"/>
    <mergeCell ref="B2:E2"/>
    <mergeCell ref="F2:M2"/>
    <mergeCell ref="N2:N4"/>
    <mergeCell ref="O2:R2"/>
    <mergeCell ref="B3:B4"/>
    <mergeCell ref="C3:C4"/>
    <mergeCell ref="D3:D4"/>
    <mergeCell ref="E3:E4"/>
    <mergeCell ref="Q3:R3"/>
    <mergeCell ref="A15:R15"/>
    <mergeCell ref="F3:F4"/>
    <mergeCell ref="G3:I3"/>
    <mergeCell ref="J3:L3"/>
    <mergeCell ref="M3:M4"/>
    <mergeCell ref="O3:O4"/>
    <mergeCell ref="P3:P4"/>
  </mergeCells>
  <phoneticPr fontId="2" type="noConversion"/>
  <hyperlinks>
    <hyperlink ref="S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57"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N17"/>
  <sheetViews>
    <sheetView showGridLines="0" zoomScaleNormal="100" workbookViewId="0">
      <selection activeCell="M1" sqref="M1"/>
    </sheetView>
  </sheetViews>
  <sheetFormatPr defaultColWidth="8.625" defaultRowHeight="12.75"/>
  <cols>
    <col min="1" max="1" width="8.875" style="490" customWidth="1"/>
    <col min="2" max="4" width="9.625" style="490" customWidth="1"/>
    <col min="5" max="5" width="9.625" style="490" bestFit="1" customWidth="1"/>
    <col min="6" max="8" width="8.875" style="490" customWidth="1"/>
    <col min="9" max="9" width="9.625" style="490" bestFit="1" customWidth="1"/>
    <col min="10" max="12" width="8.875" style="490" customWidth="1"/>
    <col min="13" max="13" width="12.625" style="490" bestFit="1" customWidth="1"/>
    <col min="14" max="256" width="8.625" style="490"/>
    <col min="257" max="268" width="5.625" style="490" customWidth="1"/>
    <col min="269" max="512" width="8.625" style="490"/>
    <col min="513" max="524" width="5.625" style="490" customWidth="1"/>
    <col min="525" max="768" width="8.625" style="490"/>
    <col min="769" max="780" width="5.625" style="490" customWidth="1"/>
    <col min="781" max="1024" width="8.625" style="490"/>
    <col min="1025" max="1036" width="5.625" style="490" customWidth="1"/>
    <col min="1037" max="1280" width="8.625" style="490"/>
    <col min="1281" max="1292" width="5.625" style="490" customWidth="1"/>
    <col min="1293" max="1536" width="8.625" style="490"/>
    <col min="1537" max="1548" width="5.625" style="490" customWidth="1"/>
    <col min="1549" max="1792" width="8.625" style="490"/>
    <col min="1793" max="1804" width="5.625" style="490" customWidth="1"/>
    <col min="1805" max="2048" width="8.625" style="490"/>
    <col min="2049" max="2060" width="5.625" style="490" customWidth="1"/>
    <col min="2061" max="2304" width="8.625" style="490"/>
    <col min="2305" max="2316" width="5.625" style="490" customWidth="1"/>
    <col min="2317" max="2560" width="8.625" style="490"/>
    <col min="2561" max="2572" width="5.625" style="490" customWidth="1"/>
    <col min="2573" max="2816" width="8.625" style="490"/>
    <col min="2817" max="2828" width="5.625" style="490" customWidth="1"/>
    <col min="2829" max="3072" width="8.625" style="490"/>
    <col min="3073" max="3084" width="5.625" style="490" customWidth="1"/>
    <col min="3085" max="3328" width="8.625" style="490"/>
    <col min="3329" max="3340" width="5.625" style="490" customWidth="1"/>
    <col min="3341" max="3584" width="8.625" style="490"/>
    <col min="3585" max="3596" width="5.625" style="490" customWidth="1"/>
    <col min="3597" max="3840" width="8.625" style="490"/>
    <col min="3841" max="3852" width="5.625" style="490" customWidth="1"/>
    <col min="3853" max="4096" width="8.625" style="490"/>
    <col min="4097" max="4108" width="5.625" style="490" customWidth="1"/>
    <col min="4109" max="4352" width="8.625" style="490"/>
    <col min="4353" max="4364" width="5.625" style="490" customWidth="1"/>
    <col min="4365" max="4608" width="8.625" style="490"/>
    <col min="4609" max="4620" width="5.625" style="490" customWidth="1"/>
    <col min="4621" max="4864" width="8.625" style="490"/>
    <col min="4865" max="4876" width="5.625" style="490" customWidth="1"/>
    <col min="4877" max="5120" width="8.625" style="490"/>
    <col min="5121" max="5132" width="5.625" style="490" customWidth="1"/>
    <col min="5133" max="5376" width="8.625" style="490"/>
    <col min="5377" max="5388" width="5.625" style="490" customWidth="1"/>
    <col min="5389" max="5632" width="8.625" style="490"/>
    <col min="5633" max="5644" width="5.625" style="490" customWidth="1"/>
    <col min="5645" max="5888" width="8.625" style="490"/>
    <col min="5889" max="5900" width="5.625" style="490" customWidth="1"/>
    <col min="5901" max="6144" width="8.625" style="490"/>
    <col min="6145" max="6156" width="5.625" style="490" customWidth="1"/>
    <col min="6157" max="6400" width="8.625" style="490"/>
    <col min="6401" max="6412" width="5.625" style="490" customWidth="1"/>
    <col min="6413" max="6656" width="8.625" style="490"/>
    <col min="6657" max="6668" width="5.625" style="490" customWidth="1"/>
    <col min="6669" max="6912" width="8.625" style="490"/>
    <col min="6913" max="6924" width="5.625" style="490" customWidth="1"/>
    <col min="6925" max="7168" width="8.625" style="490"/>
    <col min="7169" max="7180" width="5.625" style="490" customWidth="1"/>
    <col min="7181" max="7424" width="8.625" style="490"/>
    <col min="7425" max="7436" width="5.625" style="490" customWidth="1"/>
    <col min="7437" max="7680" width="8.625" style="490"/>
    <col min="7681" max="7692" width="5.625" style="490" customWidth="1"/>
    <col min="7693" max="7936" width="8.625" style="490"/>
    <col min="7937" max="7948" width="5.625" style="490" customWidth="1"/>
    <col min="7949" max="8192" width="8.625" style="490"/>
    <col min="8193" max="8204" width="5.625" style="490" customWidth="1"/>
    <col min="8205" max="8448" width="8.625" style="490"/>
    <col min="8449" max="8460" width="5.625" style="490" customWidth="1"/>
    <col min="8461" max="8704" width="8.625" style="490"/>
    <col min="8705" max="8716" width="5.625" style="490" customWidth="1"/>
    <col min="8717" max="8960" width="8.625" style="490"/>
    <col min="8961" max="8972" width="5.625" style="490" customWidth="1"/>
    <col min="8973" max="9216" width="8.625" style="490"/>
    <col min="9217" max="9228" width="5.625" style="490" customWidth="1"/>
    <col min="9229" max="9472" width="8.625" style="490"/>
    <col min="9473" max="9484" width="5.625" style="490" customWidth="1"/>
    <col min="9485" max="9728" width="8.625" style="490"/>
    <col min="9729" max="9740" width="5.625" style="490" customWidth="1"/>
    <col min="9741" max="9984" width="8.625" style="490"/>
    <col min="9985" max="9996" width="5.625" style="490" customWidth="1"/>
    <col min="9997" max="10240" width="8.625" style="490"/>
    <col min="10241" max="10252" width="5.625" style="490" customWidth="1"/>
    <col min="10253" max="10496" width="8.625" style="490"/>
    <col min="10497" max="10508" width="5.625" style="490" customWidth="1"/>
    <col min="10509" max="10752" width="8.625" style="490"/>
    <col min="10753" max="10764" width="5.625" style="490" customWidth="1"/>
    <col min="10765" max="11008" width="8.625" style="490"/>
    <col min="11009" max="11020" width="5.625" style="490" customWidth="1"/>
    <col min="11021" max="11264" width="8.625" style="490"/>
    <col min="11265" max="11276" width="5.625" style="490" customWidth="1"/>
    <col min="11277" max="11520" width="8.625" style="490"/>
    <col min="11521" max="11532" width="5.625" style="490" customWidth="1"/>
    <col min="11533" max="11776" width="8.625" style="490"/>
    <col min="11777" max="11788" width="5.625" style="490" customWidth="1"/>
    <col min="11789" max="12032" width="8.625" style="490"/>
    <col min="12033" max="12044" width="5.625" style="490" customWidth="1"/>
    <col min="12045" max="12288" width="8.625" style="490"/>
    <col min="12289" max="12300" width="5.625" style="490" customWidth="1"/>
    <col min="12301" max="12544" width="8.625" style="490"/>
    <col min="12545" max="12556" width="5.625" style="490" customWidth="1"/>
    <col min="12557" max="12800" width="8.625" style="490"/>
    <col min="12801" max="12812" width="5.625" style="490" customWidth="1"/>
    <col min="12813" max="13056" width="8.625" style="490"/>
    <col min="13057" max="13068" width="5.625" style="490" customWidth="1"/>
    <col min="13069" max="13312" width="8.625" style="490"/>
    <col min="13313" max="13324" width="5.625" style="490" customWidth="1"/>
    <col min="13325" max="13568" width="8.625" style="490"/>
    <col min="13569" max="13580" width="5.625" style="490" customWidth="1"/>
    <col min="13581" max="13824" width="8.625" style="490"/>
    <col min="13825" max="13836" width="5.625" style="490" customWidth="1"/>
    <col min="13837" max="14080" width="8.625" style="490"/>
    <col min="14081" max="14092" width="5.625" style="490" customWidth="1"/>
    <col min="14093" max="14336" width="8.625" style="490"/>
    <col min="14337" max="14348" width="5.625" style="490" customWidth="1"/>
    <col min="14349" max="14592" width="8.625" style="490"/>
    <col min="14593" max="14604" width="5.625" style="490" customWidth="1"/>
    <col min="14605" max="14848" width="8.625" style="490"/>
    <col min="14849" max="14860" width="5.625" style="490" customWidth="1"/>
    <col min="14861" max="15104" width="8.625" style="490"/>
    <col min="15105" max="15116" width="5.625" style="490" customWidth="1"/>
    <col min="15117" max="15360" width="8.625" style="490"/>
    <col min="15361" max="15372" width="5.625" style="490" customWidth="1"/>
    <col min="15373" max="15616" width="8.625" style="490"/>
    <col min="15617" max="15628" width="5.625" style="490" customWidth="1"/>
    <col min="15629" max="15872" width="8.625" style="490"/>
    <col min="15873" max="15884" width="5.625" style="490" customWidth="1"/>
    <col min="15885" max="16128" width="8.625" style="490"/>
    <col min="16129" max="16140" width="5.625" style="490" customWidth="1"/>
    <col min="16141" max="16384" width="8.625" style="490"/>
  </cols>
  <sheetData>
    <row r="1" spans="1:14" s="544" customFormat="1" ht="24.95" customHeight="1">
      <c r="A1" s="1360" t="s">
        <v>968</v>
      </c>
      <c r="B1" s="1361"/>
      <c r="C1" s="1361"/>
      <c r="D1" s="1361"/>
      <c r="E1" s="1361"/>
      <c r="F1" s="1361"/>
      <c r="G1" s="1361"/>
      <c r="H1" s="1361"/>
      <c r="I1" s="1361"/>
      <c r="J1" s="1361"/>
      <c r="K1" s="1361"/>
      <c r="L1" s="1361"/>
      <c r="M1" s="853" t="s">
        <v>914</v>
      </c>
    </row>
    <row r="2" spans="1:14" s="544" customFormat="1" ht="18.95" customHeight="1">
      <c r="A2" s="1362"/>
      <c r="B2" s="1364" t="s">
        <v>755</v>
      </c>
      <c r="C2" s="1365"/>
      <c r="D2" s="1366"/>
      <c r="E2" s="1364" t="s">
        <v>756</v>
      </c>
      <c r="F2" s="1365"/>
      <c r="G2" s="1365"/>
      <c r="H2" s="1365"/>
      <c r="I2" s="1365"/>
      <c r="J2" s="1365"/>
      <c r="K2" s="1365"/>
      <c r="L2" s="1365"/>
    </row>
    <row r="3" spans="1:14" s="544" customFormat="1" ht="20.100000000000001" customHeight="1">
      <c r="A3" s="1363"/>
      <c r="B3" s="1354" t="s">
        <v>757</v>
      </c>
      <c r="C3" s="1354" t="s">
        <v>758</v>
      </c>
      <c r="D3" s="1367" t="s">
        <v>759</v>
      </c>
      <c r="E3" s="1354" t="s">
        <v>757</v>
      </c>
      <c r="F3" s="1370" t="s">
        <v>760</v>
      </c>
      <c r="G3" s="1370"/>
      <c r="H3" s="1370"/>
      <c r="I3" s="1370" t="s">
        <v>761</v>
      </c>
      <c r="J3" s="1370"/>
      <c r="K3" s="1370"/>
      <c r="L3" s="1354" t="s">
        <v>762</v>
      </c>
    </row>
    <row r="4" spans="1:14" s="544" customFormat="1" ht="20.100000000000001" customHeight="1">
      <c r="A4" s="1363"/>
      <c r="B4" s="1355"/>
      <c r="C4" s="1355"/>
      <c r="D4" s="1368"/>
      <c r="E4" s="1355"/>
      <c r="F4" s="1357" t="s">
        <v>112</v>
      </c>
      <c r="G4" s="1359" t="s">
        <v>763</v>
      </c>
      <c r="H4" s="1355" t="s">
        <v>764</v>
      </c>
      <c r="I4" s="1357" t="s">
        <v>112</v>
      </c>
      <c r="J4" s="1355" t="s">
        <v>765</v>
      </c>
      <c r="K4" s="1359" t="s">
        <v>766</v>
      </c>
      <c r="L4" s="1355"/>
    </row>
    <row r="5" spans="1:14" s="544" customFormat="1" ht="20.100000000000001" customHeight="1">
      <c r="A5" s="1363"/>
      <c r="B5" s="1355"/>
      <c r="C5" s="1355"/>
      <c r="D5" s="1368"/>
      <c r="E5" s="1355"/>
      <c r="F5" s="1357"/>
      <c r="G5" s="1355"/>
      <c r="H5" s="1355"/>
      <c r="I5" s="1357"/>
      <c r="J5" s="1355"/>
      <c r="K5" s="1355"/>
      <c r="L5" s="1355"/>
    </row>
    <row r="6" spans="1:14" s="544" customFormat="1" ht="54" customHeight="1">
      <c r="A6" s="1363"/>
      <c r="B6" s="1356"/>
      <c r="C6" s="1356"/>
      <c r="D6" s="1369"/>
      <c r="E6" s="1356"/>
      <c r="F6" s="1358"/>
      <c r="G6" s="1356"/>
      <c r="H6" s="1356"/>
      <c r="I6" s="1358"/>
      <c r="J6" s="1356"/>
      <c r="K6" s="1356"/>
      <c r="L6" s="1356"/>
    </row>
    <row r="7" spans="1:14" s="544" customFormat="1" ht="26.45" customHeight="1">
      <c r="A7" s="23" t="s">
        <v>26</v>
      </c>
      <c r="B7" s="545">
        <f t="shared" ref="B7:B15" si="0">SUM(C7:D7)</f>
        <v>7259</v>
      </c>
      <c r="C7" s="545">
        <v>1985</v>
      </c>
      <c r="D7" s="546">
        <v>5274</v>
      </c>
      <c r="E7" s="545">
        <v>79193</v>
      </c>
      <c r="F7" s="545">
        <v>9690</v>
      </c>
      <c r="G7" s="545">
        <v>450</v>
      </c>
      <c r="H7" s="545">
        <v>2054</v>
      </c>
      <c r="I7" s="545">
        <v>65882</v>
      </c>
      <c r="J7" s="545">
        <v>1627</v>
      </c>
      <c r="K7" s="545">
        <v>45120</v>
      </c>
      <c r="L7" s="545">
        <v>3621</v>
      </c>
      <c r="N7" s="547"/>
    </row>
    <row r="8" spans="1:14" s="544" customFormat="1" ht="26.45" customHeight="1">
      <c r="A8" s="23" t="s">
        <v>27</v>
      </c>
      <c r="B8" s="545">
        <f>SUM(C8:D8)</f>
        <v>7684</v>
      </c>
      <c r="C8" s="545">
        <v>2069</v>
      </c>
      <c r="D8" s="546">
        <v>5615</v>
      </c>
      <c r="E8" s="545">
        <v>93718</v>
      </c>
      <c r="F8" s="545">
        <v>9749</v>
      </c>
      <c r="G8" s="545">
        <v>486</v>
      </c>
      <c r="H8" s="545">
        <v>1723</v>
      </c>
      <c r="I8" s="545">
        <v>80341</v>
      </c>
      <c r="J8" s="545">
        <v>1575</v>
      </c>
      <c r="K8" s="545">
        <v>48200</v>
      </c>
      <c r="L8" s="545">
        <v>3628</v>
      </c>
      <c r="N8" s="547"/>
    </row>
    <row r="9" spans="1:14" s="544" customFormat="1" ht="26.45" customHeight="1">
      <c r="A9" s="23" t="s">
        <v>28</v>
      </c>
      <c r="B9" s="545">
        <f t="shared" si="0"/>
        <v>7095</v>
      </c>
      <c r="C9" s="545">
        <v>2325</v>
      </c>
      <c r="D9" s="546">
        <v>4770</v>
      </c>
      <c r="E9" s="545">
        <v>87879</v>
      </c>
      <c r="F9" s="545">
        <v>10797</v>
      </c>
      <c r="G9" s="545">
        <v>569</v>
      </c>
      <c r="H9" s="545">
        <v>1632</v>
      </c>
      <c r="I9" s="545">
        <v>73783</v>
      </c>
      <c r="J9" s="545">
        <v>1805</v>
      </c>
      <c r="K9" s="545">
        <v>48486</v>
      </c>
      <c r="L9" s="545">
        <v>3299</v>
      </c>
      <c r="N9" s="547"/>
    </row>
    <row r="10" spans="1:14" s="544" customFormat="1" ht="26.45" customHeight="1">
      <c r="A10" s="23" t="s">
        <v>29</v>
      </c>
      <c r="B10" s="545">
        <f t="shared" si="0"/>
        <v>7062</v>
      </c>
      <c r="C10" s="545">
        <v>2296</v>
      </c>
      <c r="D10" s="546">
        <v>4766</v>
      </c>
      <c r="E10" s="545">
        <v>88674</v>
      </c>
      <c r="F10" s="545">
        <v>8047</v>
      </c>
      <c r="G10" s="545">
        <v>490</v>
      </c>
      <c r="H10" s="545">
        <v>1360</v>
      </c>
      <c r="I10" s="545">
        <v>76769</v>
      </c>
      <c r="J10" s="545">
        <v>2010</v>
      </c>
      <c r="K10" s="545">
        <v>48092</v>
      </c>
      <c r="L10" s="545">
        <v>3858</v>
      </c>
      <c r="N10" s="547"/>
    </row>
    <row r="11" spans="1:14" s="544" customFormat="1" ht="26.45" customHeight="1">
      <c r="A11" s="23" t="s">
        <v>30</v>
      </c>
      <c r="B11" s="545">
        <f t="shared" si="0"/>
        <v>6781</v>
      </c>
      <c r="C11" s="545">
        <v>2325</v>
      </c>
      <c r="D11" s="546">
        <v>4456</v>
      </c>
      <c r="E11" s="545">
        <v>95050</v>
      </c>
      <c r="F11" s="545">
        <v>8056</v>
      </c>
      <c r="G11" s="545">
        <v>391</v>
      </c>
      <c r="H11" s="545">
        <v>1562</v>
      </c>
      <c r="I11" s="545">
        <v>83438</v>
      </c>
      <c r="J11" s="545">
        <v>1929</v>
      </c>
      <c r="K11" s="545">
        <v>54181</v>
      </c>
      <c r="L11" s="545">
        <v>3556</v>
      </c>
      <c r="N11" s="547"/>
    </row>
    <row r="12" spans="1:14" s="544" customFormat="1" ht="26.45" customHeight="1">
      <c r="A12" s="23" t="s">
        <v>31</v>
      </c>
      <c r="B12" s="545">
        <f t="shared" si="0"/>
        <v>6156</v>
      </c>
      <c r="C12" s="545">
        <v>1804</v>
      </c>
      <c r="D12" s="546">
        <v>4352</v>
      </c>
      <c r="E12" s="545">
        <v>102103</v>
      </c>
      <c r="F12" s="545">
        <v>8936</v>
      </c>
      <c r="G12" s="545">
        <v>446</v>
      </c>
      <c r="H12" s="545">
        <v>1693</v>
      </c>
      <c r="I12" s="545">
        <v>89755</v>
      </c>
      <c r="J12" s="545">
        <v>1875</v>
      </c>
      <c r="K12" s="545">
        <v>50854</v>
      </c>
      <c r="L12" s="545">
        <v>3412</v>
      </c>
      <c r="N12" s="547"/>
    </row>
    <row r="13" spans="1:14" s="544" customFormat="1" ht="26.45" customHeight="1">
      <c r="A13" s="23" t="s">
        <v>32</v>
      </c>
      <c r="B13" s="545">
        <f t="shared" si="0"/>
        <v>7646</v>
      </c>
      <c r="C13" s="545">
        <v>2614</v>
      </c>
      <c r="D13" s="546">
        <v>5032</v>
      </c>
      <c r="E13" s="545">
        <v>100306</v>
      </c>
      <c r="F13" s="545">
        <v>9993</v>
      </c>
      <c r="G13" s="545">
        <v>487</v>
      </c>
      <c r="H13" s="545">
        <v>1236</v>
      </c>
      <c r="I13" s="545">
        <v>87208</v>
      </c>
      <c r="J13" s="545">
        <v>2029</v>
      </c>
      <c r="K13" s="545">
        <v>53004</v>
      </c>
      <c r="L13" s="545">
        <v>3105</v>
      </c>
      <c r="N13" s="547"/>
    </row>
    <row r="14" spans="1:14" s="544" customFormat="1" ht="26.45" customHeight="1">
      <c r="A14" s="23" t="s">
        <v>33</v>
      </c>
      <c r="B14" s="545">
        <f t="shared" si="0"/>
        <v>7073</v>
      </c>
      <c r="C14" s="545">
        <v>2018</v>
      </c>
      <c r="D14" s="546">
        <v>5055</v>
      </c>
      <c r="E14" s="545">
        <v>92238</v>
      </c>
      <c r="F14" s="545">
        <v>9490</v>
      </c>
      <c r="G14" s="545">
        <v>559</v>
      </c>
      <c r="H14" s="545">
        <v>1192</v>
      </c>
      <c r="I14" s="545">
        <v>79826</v>
      </c>
      <c r="J14" s="545">
        <v>1925</v>
      </c>
      <c r="K14" s="545">
        <v>51356</v>
      </c>
      <c r="L14" s="545">
        <v>2922</v>
      </c>
      <c r="N14" s="547"/>
    </row>
    <row r="15" spans="1:14" s="544" customFormat="1" ht="26.45" customHeight="1">
      <c r="A15" s="23" t="s">
        <v>34</v>
      </c>
      <c r="B15" s="545">
        <f t="shared" si="0"/>
        <v>7126</v>
      </c>
      <c r="C15" s="545">
        <v>2133</v>
      </c>
      <c r="D15" s="546">
        <v>4993</v>
      </c>
      <c r="E15" s="545">
        <v>99655</v>
      </c>
      <c r="F15" s="545">
        <v>11213</v>
      </c>
      <c r="G15" s="545">
        <v>565</v>
      </c>
      <c r="H15" s="545">
        <v>869</v>
      </c>
      <c r="I15" s="545">
        <v>85785</v>
      </c>
      <c r="J15" s="545">
        <v>2011</v>
      </c>
      <c r="K15" s="545">
        <v>59459</v>
      </c>
      <c r="L15" s="545">
        <v>2657</v>
      </c>
      <c r="N15" s="547"/>
    </row>
    <row r="16" spans="1:14" s="544" customFormat="1" ht="26.45" customHeight="1">
      <c r="A16" s="27" t="s">
        <v>17</v>
      </c>
      <c r="B16" s="548">
        <f t="shared" ref="B16" si="1">SUM(C16:D16)</f>
        <v>6908</v>
      </c>
      <c r="C16" s="548">
        <v>1779</v>
      </c>
      <c r="D16" s="549">
        <v>5129</v>
      </c>
      <c r="E16" s="548">
        <v>115100</v>
      </c>
      <c r="F16" s="548">
        <v>11037</v>
      </c>
      <c r="G16" s="548">
        <v>564</v>
      </c>
      <c r="H16" s="548">
        <v>847</v>
      </c>
      <c r="I16" s="548">
        <v>100256</v>
      </c>
      <c r="J16" s="548">
        <v>2138</v>
      </c>
      <c r="K16" s="548">
        <v>74322</v>
      </c>
      <c r="L16" s="548">
        <v>3807</v>
      </c>
      <c r="N16" s="547"/>
    </row>
    <row r="17" spans="1:12" ht="72.95" customHeight="1">
      <c r="A17" s="1353" t="s">
        <v>767</v>
      </c>
      <c r="B17" s="1353"/>
      <c r="C17" s="1353"/>
      <c r="D17" s="1353"/>
      <c r="E17" s="1353"/>
      <c r="F17" s="1353"/>
      <c r="G17" s="1353"/>
      <c r="H17" s="1353"/>
      <c r="I17" s="1353"/>
      <c r="J17" s="1353"/>
      <c r="K17" s="1353"/>
      <c r="L17" s="1353"/>
    </row>
  </sheetData>
  <mergeCells count="18">
    <mergeCell ref="A1:L1"/>
    <mergeCell ref="A2:A6"/>
    <mergeCell ref="B2:D2"/>
    <mergeCell ref="E2:L2"/>
    <mergeCell ref="B3:B6"/>
    <mergeCell ref="C3:C6"/>
    <mergeCell ref="D3:D6"/>
    <mergeCell ref="E3:E6"/>
    <mergeCell ref="F3:H3"/>
    <mergeCell ref="I3:K3"/>
    <mergeCell ref="A17:L17"/>
    <mergeCell ref="L3:L6"/>
    <mergeCell ref="F4:F6"/>
    <mergeCell ref="G4:G6"/>
    <mergeCell ref="H4:H6"/>
    <mergeCell ref="I4:I6"/>
    <mergeCell ref="J4:J6"/>
    <mergeCell ref="K4:K6"/>
  </mergeCells>
  <phoneticPr fontId="2" type="noConversion"/>
  <hyperlinks>
    <hyperlink ref="M1" location="本篇表次!A1" display="回本篇表次"/>
  </hyperlink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Q17"/>
  <sheetViews>
    <sheetView showGridLines="0" workbookViewId="0">
      <selection activeCell="N1" sqref="N1"/>
    </sheetView>
  </sheetViews>
  <sheetFormatPr defaultColWidth="8.875" defaultRowHeight="15.75"/>
  <cols>
    <col min="1" max="1" width="11.625" style="232" customWidth="1"/>
    <col min="2" max="3" width="10.625" style="232" customWidth="1"/>
    <col min="4" max="6" width="9.625" style="232" customWidth="1"/>
    <col min="7" max="13" width="8.625" style="232" customWidth="1"/>
    <col min="14" max="14" width="12.625" style="232" bestFit="1" customWidth="1"/>
    <col min="15" max="127" width="8.875" style="232"/>
    <col min="128" max="128" width="11.625" style="232" customWidth="1"/>
    <col min="129" max="129" width="3.125" style="232" customWidth="1"/>
    <col min="130" max="131" width="10.625" style="232" customWidth="1"/>
    <col min="132" max="134" width="9.625" style="232" customWidth="1"/>
    <col min="135" max="141" width="8.625" style="232" customWidth="1"/>
    <col min="142" max="383" width="8.875" style="232"/>
    <col min="384" max="384" width="11.625" style="232" customWidth="1"/>
    <col min="385" max="385" width="3.125" style="232" customWidth="1"/>
    <col min="386" max="387" width="10.625" style="232" customWidth="1"/>
    <col min="388" max="390" width="9.625" style="232" customWidth="1"/>
    <col min="391" max="397" width="8.625" style="232" customWidth="1"/>
    <col min="398" max="639" width="8.875" style="232"/>
    <col min="640" max="640" width="11.625" style="232" customWidth="1"/>
    <col min="641" max="641" width="3.125" style="232" customWidth="1"/>
    <col min="642" max="643" width="10.625" style="232" customWidth="1"/>
    <col min="644" max="646" width="9.625" style="232" customWidth="1"/>
    <col min="647" max="653" width="8.625" style="232" customWidth="1"/>
    <col min="654" max="895" width="8.875" style="232"/>
    <col min="896" max="896" width="11.625" style="232" customWidth="1"/>
    <col min="897" max="897" width="3.125" style="232" customWidth="1"/>
    <col min="898" max="899" width="10.625" style="232" customWidth="1"/>
    <col min="900" max="902" width="9.625" style="232" customWidth="1"/>
    <col min="903" max="909" width="8.625" style="232" customWidth="1"/>
    <col min="910" max="1151" width="8.875" style="232"/>
    <col min="1152" max="1152" width="11.625" style="232" customWidth="1"/>
    <col min="1153" max="1153" width="3.125" style="232" customWidth="1"/>
    <col min="1154" max="1155" width="10.625" style="232" customWidth="1"/>
    <col min="1156" max="1158" width="9.625" style="232" customWidth="1"/>
    <col min="1159" max="1165" width="8.625" style="232" customWidth="1"/>
    <col min="1166" max="1407" width="8.875" style="232"/>
    <col min="1408" max="1408" width="11.625" style="232" customWidth="1"/>
    <col min="1409" max="1409" width="3.125" style="232" customWidth="1"/>
    <col min="1410" max="1411" width="10.625" style="232" customWidth="1"/>
    <col min="1412" max="1414" width="9.625" style="232" customWidth="1"/>
    <col min="1415" max="1421" width="8.625" style="232" customWidth="1"/>
    <col min="1422" max="1663" width="8.875" style="232"/>
    <col min="1664" max="1664" width="11.625" style="232" customWidth="1"/>
    <col min="1665" max="1665" width="3.125" style="232" customWidth="1"/>
    <col min="1666" max="1667" width="10.625" style="232" customWidth="1"/>
    <col min="1668" max="1670" width="9.625" style="232" customWidth="1"/>
    <col min="1671" max="1677" width="8.625" style="232" customWidth="1"/>
    <col min="1678" max="1919" width="8.875" style="232"/>
    <col min="1920" max="1920" width="11.625" style="232" customWidth="1"/>
    <col min="1921" max="1921" width="3.125" style="232" customWidth="1"/>
    <col min="1922" max="1923" width="10.625" style="232" customWidth="1"/>
    <col min="1924" max="1926" width="9.625" style="232" customWidth="1"/>
    <col min="1927" max="1933" width="8.625" style="232" customWidth="1"/>
    <col min="1934" max="2175" width="8.875" style="232"/>
    <col min="2176" max="2176" width="11.625" style="232" customWidth="1"/>
    <col min="2177" max="2177" width="3.125" style="232" customWidth="1"/>
    <col min="2178" max="2179" width="10.625" style="232" customWidth="1"/>
    <col min="2180" max="2182" width="9.625" style="232" customWidth="1"/>
    <col min="2183" max="2189" width="8.625" style="232" customWidth="1"/>
    <col min="2190" max="2431" width="8.875" style="232"/>
    <col min="2432" max="2432" width="11.625" style="232" customWidth="1"/>
    <col min="2433" max="2433" width="3.125" style="232" customWidth="1"/>
    <col min="2434" max="2435" width="10.625" style="232" customWidth="1"/>
    <col min="2436" max="2438" width="9.625" style="232" customWidth="1"/>
    <col min="2439" max="2445" width="8.625" style="232" customWidth="1"/>
    <col min="2446" max="2687" width="8.875" style="232"/>
    <col min="2688" max="2688" width="11.625" style="232" customWidth="1"/>
    <col min="2689" max="2689" width="3.125" style="232" customWidth="1"/>
    <col min="2690" max="2691" width="10.625" style="232" customWidth="1"/>
    <col min="2692" max="2694" width="9.625" style="232" customWidth="1"/>
    <col min="2695" max="2701" width="8.625" style="232" customWidth="1"/>
    <col min="2702" max="2943" width="8.875" style="232"/>
    <col min="2944" max="2944" width="11.625" style="232" customWidth="1"/>
    <col min="2945" max="2945" width="3.125" style="232" customWidth="1"/>
    <col min="2946" max="2947" width="10.625" style="232" customWidth="1"/>
    <col min="2948" max="2950" width="9.625" style="232" customWidth="1"/>
    <col min="2951" max="2957" width="8.625" style="232" customWidth="1"/>
    <col min="2958" max="3199" width="8.875" style="232"/>
    <col min="3200" max="3200" width="11.625" style="232" customWidth="1"/>
    <col min="3201" max="3201" width="3.125" style="232" customWidth="1"/>
    <col min="3202" max="3203" width="10.625" style="232" customWidth="1"/>
    <col min="3204" max="3206" width="9.625" style="232" customWidth="1"/>
    <col min="3207" max="3213" width="8.625" style="232" customWidth="1"/>
    <col min="3214" max="3455" width="8.875" style="232"/>
    <col min="3456" max="3456" width="11.625" style="232" customWidth="1"/>
    <col min="3457" max="3457" width="3.125" style="232" customWidth="1"/>
    <col min="3458" max="3459" width="10.625" style="232" customWidth="1"/>
    <col min="3460" max="3462" width="9.625" style="232" customWidth="1"/>
    <col min="3463" max="3469" width="8.625" style="232" customWidth="1"/>
    <col min="3470" max="3711" width="8.875" style="232"/>
    <col min="3712" max="3712" width="11.625" style="232" customWidth="1"/>
    <col min="3713" max="3713" width="3.125" style="232" customWidth="1"/>
    <col min="3714" max="3715" width="10.625" style="232" customWidth="1"/>
    <col min="3716" max="3718" width="9.625" style="232" customWidth="1"/>
    <col min="3719" max="3725" width="8.625" style="232" customWidth="1"/>
    <col min="3726" max="3967" width="8.875" style="232"/>
    <col min="3968" max="3968" width="11.625" style="232" customWidth="1"/>
    <col min="3969" max="3969" width="3.125" style="232" customWidth="1"/>
    <col min="3970" max="3971" width="10.625" style="232" customWidth="1"/>
    <col min="3972" max="3974" width="9.625" style="232" customWidth="1"/>
    <col min="3975" max="3981" width="8.625" style="232" customWidth="1"/>
    <col min="3982" max="4223" width="8.875" style="232"/>
    <col min="4224" max="4224" width="11.625" style="232" customWidth="1"/>
    <col min="4225" max="4225" width="3.125" style="232" customWidth="1"/>
    <col min="4226" max="4227" width="10.625" style="232" customWidth="1"/>
    <col min="4228" max="4230" width="9.625" style="232" customWidth="1"/>
    <col min="4231" max="4237" width="8.625" style="232" customWidth="1"/>
    <col min="4238" max="4479" width="8.875" style="232"/>
    <col min="4480" max="4480" width="11.625" style="232" customWidth="1"/>
    <col min="4481" max="4481" width="3.125" style="232" customWidth="1"/>
    <col min="4482" max="4483" width="10.625" style="232" customWidth="1"/>
    <col min="4484" max="4486" width="9.625" style="232" customWidth="1"/>
    <col min="4487" max="4493" width="8.625" style="232" customWidth="1"/>
    <col min="4494" max="4735" width="8.875" style="232"/>
    <col min="4736" max="4736" width="11.625" style="232" customWidth="1"/>
    <col min="4737" max="4737" width="3.125" style="232" customWidth="1"/>
    <col min="4738" max="4739" width="10.625" style="232" customWidth="1"/>
    <col min="4740" max="4742" width="9.625" style="232" customWidth="1"/>
    <col min="4743" max="4749" width="8.625" style="232" customWidth="1"/>
    <col min="4750" max="4991" width="8.875" style="232"/>
    <col min="4992" max="4992" width="11.625" style="232" customWidth="1"/>
    <col min="4993" max="4993" width="3.125" style="232" customWidth="1"/>
    <col min="4994" max="4995" width="10.625" style="232" customWidth="1"/>
    <col min="4996" max="4998" width="9.625" style="232" customWidth="1"/>
    <col min="4999" max="5005" width="8.625" style="232" customWidth="1"/>
    <col min="5006" max="5247" width="8.875" style="232"/>
    <col min="5248" max="5248" width="11.625" style="232" customWidth="1"/>
    <col min="5249" max="5249" width="3.125" style="232" customWidth="1"/>
    <col min="5250" max="5251" width="10.625" style="232" customWidth="1"/>
    <col min="5252" max="5254" width="9.625" style="232" customWidth="1"/>
    <col min="5255" max="5261" width="8.625" style="232" customWidth="1"/>
    <col min="5262" max="5503" width="8.875" style="232"/>
    <col min="5504" max="5504" width="11.625" style="232" customWidth="1"/>
    <col min="5505" max="5505" width="3.125" style="232" customWidth="1"/>
    <col min="5506" max="5507" width="10.625" style="232" customWidth="1"/>
    <col min="5508" max="5510" width="9.625" style="232" customWidth="1"/>
    <col min="5511" max="5517" width="8.625" style="232" customWidth="1"/>
    <col min="5518" max="5759" width="8.875" style="232"/>
    <col min="5760" max="5760" width="11.625" style="232" customWidth="1"/>
    <col min="5761" max="5761" width="3.125" style="232" customWidth="1"/>
    <col min="5762" max="5763" width="10.625" style="232" customWidth="1"/>
    <col min="5764" max="5766" width="9.625" style="232" customWidth="1"/>
    <col min="5767" max="5773" width="8.625" style="232" customWidth="1"/>
    <col min="5774" max="6015" width="8.875" style="232"/>
    <col min="6016" max="6016" width="11.625" style="232" customWidth="1"/>
    <col min="6017" max="6017" width="3.125" style="232" customWidth="1"/>
    <col min="6018" max="6019" width="10.625" style="232" customWidth="1"/>
    <col min="6020" max="6022" width="9.625" style="232" customWidth="1"/>
    <col min="6023" max="6029" width="8.625" style="232" customWidth="1"/>
    <col min="6030" max="6271" width="8.875" style="232"/>
    <col min="6272" max="6272" width="11.625" style="232" customWidth="1"/>
    <col min="6273" max="6273" width="3.125" style="232" customWidth="1"/>
    <col min="6274" max="6275" width="10.625" style="232" customWidth="1"/>
    <col min="6276" max="6278" width="9.625" style="232" customWidth="1"/>
    <col min="6279" max="6285" width="8.625" style="232" customWidth="1"/>
    <col min="6286" max="6527" width="8.875" style="232"/>
    <col min="6528" max="6528" width="11.625" style="232" customWidth="1"/>
    <col min="6529" max="6529" width="3.125" style="232" customWidth="1"/>
    <col min="6530" max="6531" width="10.625" style="232" customWidth="1"/>
    <col min="6532" max="6534" width="9.625" style="232" customWidth="1"/>
    <col min="6535" max="6541" width="8.625" style="232" customWidth="1"/>
    <col min="6542" max="6783" width="8.875" style="232"/>
    <col min="6784" max="6784" width="11.625" style="232" customWidth="1"/>
    <col min="6785" max="6785" width="3.125" style="232" customWidth="1"/>
    <col min="6786" max="6787" width="10.625" style="232" customWidth="1"/>
    <col min="6788" max="6790" width="9.625" style="232" customWidth="1"/>
    <col min="6791" max="6797" width="8.625" style="232" customWidth="1"/>
    <col min="6798" max="7039" width="8.875" style="232"/>
    <col min="7040" max="7040" width="11.625" style="232" customWidth="1"/>
    <col min="7041" max="7041" width="3.125" style="232" customWidth="1"/>
    <col min="7042" max="7043" width="10.625" style="232" customWidth="1"/>
    <col min="7044" max="7046" width="9.625" style="232" customWidth="1"/>
    <col min="7047" max="7053" width="8.625" style="232" customWidth="1"/>
    <col min="7054" max="7295" width="8.875" style="232"/>
    <col min="7296" max="7296" width="11.625" style="232" customWidth="1"/>
    <col min="7297" max="7297" width="3.125" style="232" customWidth="1"/>
    <col min="7298" max="7299" width="10.625" style="232" customWidth="1"/>
    <col min="7300" max="7302" width="9.625" style="232" customWidth="1"/>
    <col min="7303" max="7309" width="8.625" style="232" customWidth="1"/>
    <col min="7310" max="7551" width="8.875" style="232"/>
    <col min="7552" max="7552" width="11.625" style="232" customWidth="1"/>
    <col min="7553" max="7553" width="3.125" style="232" customWidth="1"/>
    <col min="7554" max="7555" width="10.625" style="232" customWidth="1"/>
    <col min="7556" max="7558" width="9.625" style="232" customWidth="1"/>
    <col min="7559" max="7565" width="8.625" style="232" customWidth="1"/>
    <col min="7566" max="7807" width="8.875" style="232"/>
    <col min="7808" max="7808" width="11.625" style="232" customWidth="1"/>
    <col min="7809" max="7809" width="3.125" style="232" customWidth="1"/>
    <col min="7810" max="7811" width="10.625" style="232" customWidth="1"/>
    <col min="7812" max="7814" width="9.625" style="232" customWidth="1"/>
    <col min="7815" max="7821" width="8.625" style="232" customWidth="1"/>
    <col min="7822" max="8063" width="8.875" style="232"/>
    <col min="8064" max="8064" width="11.625" style="232" customWidth="1"/>
    <col min="8065" max="8065" width="3.125" style="232" customWidth="1"/>
    <col min="8066" max="8067" width="10.625" style="232" customWidth="1"/>
    <col min="8068" max="8070" width="9.625" style="232" customWidth="1"/>
    <col min="8071" max="8077" width="8.625" style="232" customWidth="1"/>
    <col min="8078" max="8319" width="8.875" style="232"/>
    <col min="8320" max="8320" width="11.625" style="232" customWidth="1"/>
    <col min="8321" max="8321" width="3.125" style="232" customWidth="1"/>
    <col min="8322" max="8323" width="10.625" style="232" customWidth="1"/>
    <col min="8324" max="8326" width="9.625" style="232" customWidth="1"/>
    <col min="8327" max="8333" width="8.625" style="232" customWidth="1"/>
    <col min="8334" max="8575" width="8.875" style="232"/>
    <col min="8576" max="8576" width="11.625" style="232" customWidth="1"/>
    <col min="8577" max="8577" width="3.125" style="232" customWidth="1"/>
    <col min="8578" max="8579" width="10.625" style="232" customWidth="1"/>
    <col min="8580" max="8582" width="9.625" style="232" customWidth="1"/>
    <col min="8583" max="8589" width="8.625" style="232" customWidth="1"/>
    <col min="8590" max="8831" width="8.875" style="232"/>
    <col min="8832" max="8832" width="11.625" style="232" customWidth="1"/>
    <col min="8833" max="8833" width="3.125" style="232" customWidth="1"/>
    <col min="8834" max="8835" width="10.625" style="232" customWidth="1"/>
    <col min="8836" max="8838" width="9.625" style="232" customWidth="1"/>
    <col min="8839" max="8845" width="8.625" style="232" customWidth="1"/>
    <col min="8846" max="9087" width="8.875" style="232"/>
    <col min="9088" max="9088" width="11.625" style="232" customWidth="1"/>
    <col min="9089" max="9089" width="3.125" style="232" customWidth="1"/>
    <col min="9090" max="9091" width="10.625" style="232" customWidth="1"/>
    <col min="9092" max="9094" width="9.625" style="232" customWidth="1"/>
    <col min="9095" max="9101" width="8.625" style="232" customWidth="1"/>
    <col min="9102" max="9343" width="8.875" style="232"/>
    <col min="9344" max="9344" width="11.625" style="232" customWidth="1"/>
    <col min="9345" max="9345" width="3.125" style="232" customWidth="1"/>
    <col min="9346" max="9347" width="10.625" style="232" customWidth="1"/>
    <col min="9348" max="9350" width="9.625" style="232" customWidth="1"/>
    <col min="9351" max="9357" width="8.625" style="232" customWidth="1"/>
    <col min="9358" max="9599" width="8.875" style="232"/>
    <col min="9600" max="9600" width="11.625" style="232" customWidth="1"/>
    <col min="9601" max="9601" width="3.125" style="232" customWidth="1"/>
    <col min="9602" max="9603" width="10.625" style="232" customWidth="1"/>
    <col min="9604" max="9606" width="9.625" style="232" customWidth="1"/>
    <col min="9607" max="9613" width="8.625" style="232" customWidth="1"/>
    <col min="9614" max="9855" width="8.875" style="232"/>
    <col min="9856" max="9856" width="11.625" style="232" customWidth="1"/>
    <col min="9857" max="9857" width="3.125" style="232" customWidth="1"/>
    <col min="9858" max="9859" width="10.625" style="232" customWidth="1"/>
    <col min="9860" max="9862" width="9.625" style="232" customWidth="1"/>
    <col min="9863" max="9869" width="8.625" style="232" customWidth="1"/>
    <col min="9870" max="10111" width="8.875" style="232"/>
    <col min="10112" max="10112" width="11.625" style="232" customWidth="1"/>
    <col min="10113" max="10113" width="3.125" style="232" customWidth="1"/>
    <col min="10114" max="10115" width="10.625" style="232" customWidth="1"/>
    <col min="10116" max="10118" width="9.625" style="232" customWidth="1"/>
    <col min="10119" max="10125" width="8.625" style="232" customWidth="1"/>
    <col min="10126" max="10367" width="8.875" style="232"/>
    <col min="10368" max="10368" width="11.625" style="232" customWidth="1"/>
    <col min="10369" max="10369" width="3.125" style="232" customWidth="1"/>
    <col min="10370" max="10371" width="10.625" style="232" customWidth="1"/>
    <col min="10372" max="10374" width="9.625" style="232" customWidth="1"/>
    <col min="10375" max="10381" width="8.625" style="232" customWidth="1"/>
    <col min="10382" max="10623" width="8.875" style="232"/>
    <col min="10624" max="10624" width="11.625" style="232" customWidth="1"/>
    <col min="10625" max="10625" width="3.125" style="232" customWidth="1"/>
    <col min="10626" max="10627" width="10.625" style="232" customWidth="1"/>
    <col min="10628" max="10630" width="9.625" style="232" customWidth="1"/>
    <col min="10631" max="10637" width="8.625" style="232" customWidth="1"/>
    <col min="10638" max="10879" width="8.875" style="232"/>
    <col min="10880" max="10880" width="11.625" style="232" customWidth="1"/>
    <col min="10881" max="10881" width="3.125" style="232" customWidth="1"/>
    <col min="10882" max="10883" width="10.625" style="232" customWidth="1"/>
    <col min="10884" max="10886" width="9.625" style="232" customWidth="1"/>
    <col min="10887" max="10893" width="8.625" style="232" customWidth="1"/>
    <col min="10894" max="11135" width="8.875" style="232"/>
    <col min="11136" max="11136" width="11.625" style="232" customWidth="1"/>
    <col min="11137" max="11137" width="3.125" style="232" customWidth="1"/>
    <col min="11138" max="11139" width="10.625" style="232" customWidth="1"/>
    <col min="11140" max="11142" width="9.625" style="232" customWidth="1"/>
    <col min="11143" max="11149" width="8.625" style="232" customWidth="1"/>
    <col min="11150" max="11391" width="8.875" style="232"/>
    <col min="11392" max="11392" width="11.625" style="232" customWidth="1"/>
    <col min="11393" max="11393" width="3.125" style="232" customWidth="1"/>
    <col min="11394" max="11395" width="10.625" style="232" customWidth="1"/>
    <col min="11396" max="11398" width="9.625" style="232" customWidth="1"/>
    <col min="11399" max="11405" width="8.625" style="232" customWidth="1"/>
    <col min="11406" max="11647" width="8.875" style="232"/>
    <col min="11648" max="11648" width="11.625" style="232" customWidth="1"/>
    <col min="11649" max="11649" width="3.125" style="232" customWidth="1"/>
    <col min="11650" max="11651" width="10.625" style="232" customWidth="1"/>
    <col min="11652" max="11654" width="9.625" style="232" customWidth="1"/>
    <col min="11655" max="11661" width="8.625" style="232" customWidth="1"/>
    <col min="11662" max="11903" width="8.875" style="232"/>
    <col min="11904" max="11904" width="11.625" style="232" customWidth="1"/>
    <col min="11905" max="11905" width="3.125" style="232" customWidth="1"/>
    <col min="11906" max="11907" width="10.625" style="232" customWidth="1"/>
    <col min="11908" max="11910" width="9.625" style="232" customWidth="1"/>
    <col min="11911" max="11917" width="8.625" style="232" customWidth="1"/>
    <col min="11918" max="12159" width="8.875" style="232"/>
    <col min="12160" max="12160" width="11.625" style="232" customWidth="1"/>
    <col min="12161" max="12161" width="3.125" style="232" customWidth="1"/>
    <col min="12162" max="12163" width="10.625" style="232" customWidth="1"/>
    <col min="12164" max="12166" width="9.625" style="232" customWidth="1"/>
    <col min="12167" max="12173" width="8.625" style="232" customWidth="1"/>
    <col min="12174" max="12415" width="8.875" style="232"/>
    <col min="12416" max="12416" width="11.625" style="232" customWidth="1"/>
    <col min="12417" max="12417" width="3.125" style="232" customWidth="1"/>
    <col min="12418" max="12419" width="10.625" style="232" customWidth="1"/>
    <col min="12420" max="12422" width="9.625" style="232" customWidth="1"/>
    <col min="12423" max="12429" width="8.625" style="232" customWidth="1"/>
    <col min="12430" max="12671" width="8.875" style="232"/>
    <col min="12672" max="12672" width="11.625" style="232" customWidth="1"/>
    <col min="12673" max="12673" width="3.125" style="232" customWidth="1"/>
    <col min="12674" max="12675" width="10.625" style="232" customWidth="1"/>
    <col min="12676" max="12678" width="9.625" style="232" customWidth="1"/>
    <col min="12679" max="12685" width="8.625" style="232" customWidth="1"/>
    <col min="12686" max="12927" width="8.875" style="232"/>
    <col min="12928" max="12928" width="11.625" style="232" customWidth="1"/>
    <col min="12929" max="12929" width="3.125" style="232" customWidth="1"/>
    <col min="12930" max="12931" width="10.625" style="232" customWidth="1"/>
    <col min="12932" max="12934" width="9.625" style="232" customWidth="1"/>
    <col min="12935" max="12941" width="8.625" style="232" customWidth="1"/>
    <col min="12942" max="13183" width="8.875" style="232"/>
    <col min="13184" max="13184" width="11.625" style="232" customWidth="1"/>
    <col min="13185" max="13185" width="3.125" style="232" customWidth="1"/>
    <col min="13186" max="13187" width="10.625" style="232" customWidth="1"/>
    <col min="13188" max="13190" width="9.625" style="232" customWidth="1"/>
    <col min="13191" max="13197" width="8.625" style="232" customWidth="1"/>
    <col min="13198" max="13439" width="8.875" style="232"/>
    <col min="13440" max="13440" width="11.625" style="232" customWidth="1"/>
    <col min="13441" max="13441" width="3.125" style="232" customWidth="1"/>
    <col min="13442" max="13443" width="10.625" style="232" customWidth="1"/>
    <col min="13444" max="13446" width="9.625" style="232" customWidth="1"/>
    <col min="13447" max="13453" width="8.625" style="232" customWidth="1"/>
    <col min="13454" max="13695" width="8.875" style="232"/>
    <col min="13696" max="13696" width="11.625" style="232" customWidth="1"/>
    <col min="13697" max="13697" width="3.125" style="232" customWidth="1"/>
    <col min="13698" max="13699" width="10.625" style="232" customWidth="1"/>
    <col min="13700" max="13702" width="9.625" style="232" customWidth="1"/>
    <col min="13703" max="13709" width="8.625" style="232" customWidth="1"/>
    <col min="13710" max="13951" width="8.875" style="232"/>
    <col min="13952" max="13952" width="11.625" style="232" customWidth="1"/>
    <col min="13953" max="13953" width="3.125" style="232" customWidth="1"/>
    <col min="13954" max="13955" width="10.625" style="232" customWidth="1"/>
    <col min="13956" max="13958" width="9.625" style="232" customWidth="1"/>
    <col min="13959" max="13965" width="8.625" style="232" customWidth="1"/>
    <col min="13966" max="14207" width="8.875" style="232"/>
    <col min="14208" max="14208" width="11.625" style="232" customWidth="1"/>
    <col min="14209" max="14209" width="3.125" style="232" customWidth="1"/>
    <col min="14210" max="14211" width="10.625" style="232" customWidth="1"/>
    <col min="14212" max="14214" width="9.625" style="232" customWidth="1"/>
    <col min="14215" max="14221" width="8.625" style="232" customWidth="1"/>
    <col min="14222" max="14463" width="8.875" style="232"/>
    <col min="14464" max="14464" width="11.625" style="232" customWidth="1"/>
    <col min="14465" max="14465" width="3.125" style="232" customWidth="1"/>
    <col min="14466" max="14467" width="10.625" style="232" customWidth="1"/>
    <col min="14468" max="14470" width="9.625" style="232" customWidth="1"/>
    <col min="14471" max="14477" width="8.625" style="232" customWidth="1"/>
    <col min="14478" max="14719" width="8.875" style="232"/>
    <col min="14720" max="14720" width="11.625" style="232" customWidth="1"/>
    <col min="14721" max="14721" width="3.125" style="232" customWidth="1"/>
    <col min="14722" max="14723" width="10.625" style="232" customWidth="1"/>
    <col min="14724" max="14726" width="9.625" style="232" customWidth="1"/>
    <col min="14727" max="14733" width="8.625" style="232" customWidth="1"/>
    <col min="14734" max="14975" width="8.875" style="232"/>
    <col min="14976" max="14976" width="11.625" style="232" customWidth="1"/>
    <col min="14977" max="14977" width="3.125" style="232" customWidth="1"/>
    <col min="14978" max="14979" width="10.625" style="232" customWidth="1"/>
    <col min="14980" max="14982" width="9.625" style="232" customWidth="1"/>
    <col min="14983" max="14989" width="8.625" style="232" customWidth="1"/>
    <col min="14990" max="15231" width="8.875" style="232"/>
    <col min="15232" max="15232" width="11.625" style="232" customWidth="1"/>
    <col min="15233" max="15233" width="3.125" style="232" customWidth="1"/>
    <col min="15234" max="15235" width="10.625" style="232" customWidth="1"/>
    <col min="15236" max="15238" width="9.625" style="232" customWidth="1"/>
    <col min="15239" max="15245" width="8.625" style="232" customWidth="1"/>
    <col min="15246" max="15487" width="8.875" style="232"/>
    <col min="15488" max="15488" width="11.625" style="232" customWidth="1"/>
    <col min="15489" max="15489" width="3.125" style="232" customWidth="1"/>
    <col min="15490" max="15491" width="10.625" style="232" customWidth="1"/>
    <col min="15492" max="15494" width="9.625" style="232" customWidth="1"/>
    <col min="15495" max="15501" width="8.625" style="232" customWidth="1"/>
    <col min="15502" max="15743" width="8.875" style="232"/>
    <col min="15744" max="15744" width="11.625" style="232" customWidth="1"/>
    <col min="15745" max="15745" width="3.125" style="232" customWidth="1"/>
    <col min="15746" max="15747" width="10.625" style="232" customWidth="1"/>
    <col min="15748" max="15750" width="9.625" style="232" customWidth="1"/>
    <col min="15751" max="15757" width="8.625" style="232" customWidth="1"/>
    <col min="15758" max="15999" width="8.875" style="232"/>
    <col min="16000" max="16000" width="11.625" style="232" customWidth="1"/>
    <col min="16001" max="16001" width="3.125" style="232" customWidth="1"/>
    <col min="16002" max="16003" width="10.625" style="232" customWidth="1"/>
    <col min="16004" max="16006" width="9.625" style="232" customWidth="1"/>
    <col min="16007" max="16013" width="8.625" style="232" customWidth="1"/>
    <col min="16014" max="16255" width="8.875" style="232"/>
    <col min="16256" max="16261" width="9" style="232" customWidth="1"/>
    <col min="16262" max="16384" width="8.875" style="232"/>
  </cols>
  <sheetData>
    <row r="1" spans="1:17" s="231" customFormat="1" ht="30" customHeight="1">
      <c r="A1" s="1372" t="s">
        <v>969</v>
      </c>
      <c r="B1" s="1372"/>
      <c r="C1" s="1372"/>
      <c r="D1" s="1372"/>
      <c r="E1" s="1372"/>
      <c r="F1" s="1372"/>
      <c r="G1" s="1372"/>
      <c r="H1" s="1372"/>
      <c r="I1" s="1372"/>
      <c r="J1" s="1372"/>
      <c r="K1" s="1372"/>
      <c r="L1" s="1372"/>
      <c r="M1" s="1372"/>
      <c r="N1" s="853" t="s">
        <v>914</v>
      </c>
    </row>
    <row r="2" spans="1:17" ht="26.1" customHeight="1">
      <c r="A2" s="1373"/>
      <c r="B2" s="1374" t="s">
        <v>768</v>
      </c>
      <c r="C2" s="1375"/>
      <c r="D2" s="1375"/>
      <c r="E2" s="1375"/>
      <c r="F2" s="550"/>
      <c r="G2" s="550"/>
      <c r="H2" s="550"/>
      <c r="I2" s="550"/>
      <c r="J2" s="551"/>
      <c r="K2" s="551"/>
      <c r="L2" s="551"/>
      <c r="M2" s="551"/>
    </row>
    <row r="3" spans="1:17" ht="26.1" customHeight="1">
      <c r="A3" s="1024"/>
      <c r="B3" s="1376"/>
      <c r="C3" s="1376"/>
      <c r="D3" s="1376"/>
      <c r="E3" s="1376"/>
      <c r="F3" s="1378" t="s">
        <v>769</v>
      </c>
      <c r="G3" s="1378"/>
      <c r="H3" s="1378"/>
      <c r="I3" s="1378"/>
      <c r="J3" s="551"/>
      <c r="K3" s="551"/>
      <c r="L3" s="551"/>
      <c r="M3" s="551"/>
    </row>
    <row r="4" spans="1:17" ht="26.1" customHeight="1">
      <c r="A4" s="1024"/>
      <c r="B4" s="1377"/>
      <c r="C4" s="1377"/>
      <c r="D4" s="1377"/>
      <c r="E4" s="1377"/>
      <c r="F4" s="1379"/>
      <c r="G4" s="1379"/>
      <c r="H4" s="1379"/>
      <c r="I4" s="1379"/>
      <c r="J4" s="1380" t="s">
        <v>770</v>
      </c>
      <c r="K4" s="1381"/>
      <c r="L4" s="1381"/>
      <c r="M4" s="1381"/>
    </row>
    <row r="5" spans="1:17" ht="24.95" customHeight="1">
      <c r="A5" s="1024"/>
      <c r="B5" s="316" t="s">
        <v>44</v>
      </c>
      <c r="C5" s="316" t="s">
        <v>122</v>
      </c>
      <c r="D5" s="316" t="s">
        <v>123</v>
      </c>
      <c r="E5" s="316" t="s">
        <v>771</v>
      </c>
      <c r="F5" s="316" t="s">
        <v>379</v>
      </c>
      <c r="G5" s="316" t="s">
        <v>122</v>
      </c>
      <c r="H5" s="316" t="s">
        <v>123</v>
      </c>
      <c r="I5" s="316" t="s">
        <v>771</v>
      </c>
      <c r="J5" s="316" t="s">
        <v>772</v>
      </c>
      <c r="K5" s="316" t="s">
        <v>122</v>
      </c>
      <c r="L5" s="316" t="s">
        <v>123</v>
      </c>
      <c r="M5" s="316" t="s">
        <v>771</v>
      </c>
    </row>
    <row r="6" spans="1:17" ht="30" customHeight="1">
      <c r="A6" s="23" t="s">
        <v>26</v>
      </c>
      <c r="B6" s="201">
        <f t="shared" ref="B6:B14" si="0">SUM(C6:E6)</f>
        <v>190469</v>
      </c>
      <c r="C6" s="201">
        <v>160744</v>
      </c>
      <c r="D6" s="201">
        <v>29270</v>
      </c>
      <c r="E6" s="201">
        <v>455</v>
      </c>
      <c r="F6" s="201">
        <f t="shared" ref="F6:F14" si="1">SUM(G6:I6)</f>
        <v>3134</v>
      </c>
      <c r="G6" s="201">
        <v>1808</v>
      </c>
      <c r="H6" s="201">
        <v>1305</v>
      </c>
      <c r="I6" s="201">
        <v>21</v>
      </c>
      <c r="J6" s="201">
        <f t="shared" ref="J6:J14" si="2">SUM(K6:M6)</f>
        <v>2755</v>
      </c>
      <c r="K6" s="201">
        <v>1581</v>
      </c>
      <c r="L6" s="201">
        <v>1165</v>
      </c>
      <c r="M6" s="201">
        <v>9</v>
      </c>
      <c r="N6" s="831"/>
      <c r="O6" s="831"/>
      <c r="P6" s="831"/>
      <c r="Q6" s="831"/>
    </row>
    <row r="7" spans="1:17" ht="30" customHeight="1">
      <c r="A7" s="23" t="s">
        <v>27</v>
      </c>
      <c r="B7" s="201">
        <f t="shared" si="0"/>
        <v>211166</v>
      </c>
      <c r="C7" s="201">
        <v>180649</v>
      </c>
      <c r="D7" s="201">
        <v>29995</v>
      </c>
      <c r="E7" s="201">
        <v>522</v>
      </c>
      <c r="F7" s="201">
        <f t="shared" si="1"/>
        <v>3004</v>
      </c>
      <c r="G7" s="201">
        <v>1707</v>
      </c>
      <c r="H7" s="201">
        <v>1281</v>
      </c>
      <c r="I7" s="201">
        <v>16</v>
      </c>
      <c r="J7" s="201">
        <f t="shared" si="2"/>
        <v>2598</v>
      </c>
      <c r="K7" s="201">
        <v>1480</v>
      </c>
      <c r="L7" s="201">
        <v>1109</v>
      </c>
      <c r="M7" s="201">
        <v>9</v>
      </c>
      <c r="N7" s="831"/>
      <c r="O7" s="831"/>
      <c r="P7" s="831"/>
      <c r="Q7" s="831"/>
    </row>
    <row r="8" spans="1:17" ht="30" customHeight="1">
      <c r="A8" s="23" t="s">
        <v>28</v>
      </c>
      <c r="B8" s="201">
        <f t="shared" si="0"/>
        <v>208576</v>
      </c>
      <c r="C8" s="201">
        <v>178089</v>
      </c>
      <c r="D8" s="201">
        <v>29952</v>
      </c>
      <c r="E8" s="201">
        <v>535</v>
      </c>
      <c r="F8" s="201">
        <f t="shared" si="1"/>
        <v>2802</v>
      </c>
      <c r="G8" s="201">
        <v>1597</v>
      </c>
      <c r="H8" s="201">
        <v>1175</v>
      </c>
      <c r="I8" s="201">
        <v>30</v>
      </c>
      <c r="J8" s="201">
        <f t="shared" si="2"/>
        <v>2399</v>
      </c>
      <c r="K8" s="201">
        <v>1391</v>
      </c>
      <c r="L8" s="201">
        <v>1000</v>
      </c>
      <c r="M8" s="201">
        <v>8</v>
      </c>
      <c r="N8" s="831"/>
      <c r="O8" s="831"/>
      <c r="P8" s="831"/>
      <c r="Q8" s="831"/>
    </row>
    <row r="9" spans="1:17" ht="30" customHeight="1">
      <c r="A9" s="23" t="s">
        <v>29</v>
      </c>
      <c r="B9" s="201">
        <f t="shared" si="0"/>
        <v>204061</v>
      </c>
      <c r="C9" s="201">
        <v>174055</v>
      </c>
      <c r="D9" s="201">
        <v>29426</v>
      </c>
      <c r="E9" s="201">
        <v>580</v>
      </c>
      <c r="F9" s="201">
        <f t="shared" si="1"/>
        <v>2780</v>
      </c>
      <c r="G9" s="201">
        <v>1713</v>
      </c>
      <c r="H9" s="201">
        <v>1054</v>
      </c>
      <c r="I9" s="201">
        <v>13</v>
      </c>
      <c r="J9" s="201">
        <f t="shared" si="2"/>
        <v>2362</v>
      </c>
      <c r="K9" s="201">
        <v>1474</v>
      </c>
      <c r="L9" s="201">
        <v>881</v>
      </c>
      <c r="M9" s="201">
        <v>7</v>
      </c>
      <c r="N9" s="831"/>
      <c r="O9" s="831"/>
      <c r="P9" s="831"/>
      <c r="Q9" s="831"/>
    </row>
    <row r="10" spans="1:17" ht="30" customHeight="1">
      <c r="A10" s="23" t="s">
        <v>30</v>
      </c>
      <c r="B10" s="201">
        <f t="shared" si="0"/>
        <v>217372</v>
      </c>
      <c r="C10" s="201">
        <v>184752</v>
      </c>
      <c r="D10" s="201">
        <v>32104</v>
      </c>
      <c r="E10" s="201">
        <v>516</v>
      </c>
      <c r="F10" s="201">
        <f t="shared" si="1"/>
        <v>3583</v>
      </c>
      <c r="G10" s="201">
        <v>2406</v>
      </c>
      <c r="H10" s="201">
        <v>1160</v>
      </c>
      <c r="I10" s="201">
        <v>17</v>
      </c>
      <c r="J10" s="201">
        <f t="shared" si="2"/>
        <v>3051</v>
      </c>
      <c r="K10" s="201">
        <v>2092</v>
      </c>
      <c r="L10" s="201">
        <v>953</v>
      </c>
      <c r="M10" s="201">
        <v>6</v>
      </c>
      <c r="N10" s="831"/>
      <c r="O10" s="831"/>
      <c r="P10" s="831"/>
      <c r="Q10" s="831"/>
    </row>
    <row r="11" spans="1:17" ht="30" customHeight="1">
      <c r="A11" s="23" t="s">
        <v>31</v>
      </c>
      <c r="B11" s="201">
        <f t="shared" si="0"/>
        <v>218161</v>
      </c>
      <c r="C11" s="201">
        <v>185476</v>
      </c>
      <c r="D11" s="201">
        <v>32241</v>
      </c>
      <c r="E11" s="201">
        <v>444</v>
      </c>
      <c r="F11" s="201">
        <f t="shared" si="1"/>
        <v>4754</v>
      </c>
      <c r="G11" s="201">
        <v>3454</v>
      </c>
      <c r="H11" s="201">
        <v>1282</v>
      </c>
      <c r="I11" s="201">
        <v>18</v>
      </c>
      <c r="J11" s="201">
        <f t="shared" si="2"/>
        <v>4173</v>
      </c>
      <c r="K11" s="201">
        <v>3096</v>
      </c>
      <c r="L11" s="201">
        <v>1072</v>
      </c>
      <c r="M11" s="201">
        <v>5</v>
      </c>
      <c r="N11" s="831"/>
      <c r="O11" s="831"/>
      <c r="P11" s="831"/>
      <c r="Q11" s="831"/>
    </row>
    <row r="12" spans="1:17" ht="30" customHeight="1">
      <c r="A12" s="23" t="s">
        <v>32</v>
      </c>
      <c r="B12" s="201">
        <f t="shared" si="0"/>
        <v>209102</v>
      </c>
      <c r="C12" s="201">
        <v>176480</v>
      </c>
      <c r="D12" s="201">
        <v>32092</v>
      </c>
      <c r="E12" s="201">
        <v>530</v>
      </c>
      <c r="F12" s="201">
        <f t="shared" si="1"/>
        <v>5051</v>
      </c>
      <c r="G12" s="201">
        <v>3786</v>
      </c>
      <c r="H12" s="201">
        <v>1256</v>
      </c>
      <c r="I12" s="201">
        <v>9</v>
      </c>
      <c r="J12" s="201">
        <f t="shared" si="2"/>
        <v>4450</v>
      </c>
      <c r="K12" s="201">
        <v>3396</v>
      </c>
      <c r="L12" s="201">
        <v>1052</v>
      </c>
      <c r="M12" s="201">
        <v>2</v>
      </c>
      <c r="N12" s="831"/>
      <c r="O12" s="831"/>
      <c r="P12" s="831"/>
      <c r="Q12" s="831"/>
    </row>
    <row r="13" spans="1:17" ht="30" customHeight="1">
      <c r="A13" s="23" t="s">
        <v>33</v>
      </c>
      <c r="B13" s="201">
        <f t="shared" si="0"/>
        <v>205995</v>
      </c>
      <c r="C13" s="201">
        <v>173355</v>
      </c>
      <c r="D13" s="201">
        <v>32176</v>
      </c>
      <c r="E13" s="201">
        <v>464</v>
      </c>
      <c r="F13" s="201">
        <f t="shared" si="1"/>
        <v>6798</v>
      </c>
      <c r="G13" s="201">
        <v>5168</v>
      </c>
      <c r="H13" s="201">
        <v>1618</v>
      </c>
      <c r="I13" s="201">
        <v>12</v>
      </c>
      <c r="J13" s="201">
        <f t="shared" si="2"/>
        <v>6019</v>
      </c>
      <c r="K13" s="201">
        <v>4643</v>
      </c>
      <c r="L13" s="201">
        <v>1369</v>
      </c>
      <c r="M13" s="201">
        <v>7</v>
      </c>
      <c r="N13" s="831"/>
      <c r="O13" s="831"/>
      <c r="P13" s="831"/>
      <c r="Q13" s="831"/>
    </row>
    <row r="14" spans="1:17" ht="30" customHeight="1">
      <c r="A14" s="23" t="s">
        <v>34</v>
      </c>
      <c r="B14" s="201">
        <f t="shared" si="0"/>
        <v>170074</v>
      </c>
      <c r="C14" s="201">
        <v>142473</v>
      </c>
      <c r="D14" s="201">
        <v>27233</v>
      </c>
      <c r="E14" s="201">
        <v>368</v>
      </c>
      <c r="F14" s="201">
        <f t="shared" si="1"/>
        <v>6396</v>
      </c>
      <c r="G14" s="201">
        <v>4965</v>
      </c>
      <c r="H14" s="201">
        <v>1409</v>
      </c>
      <c r="I14" s="201">
        <v>22</v>
      </c>
      <c r="J14" s="201">
        <f t="shared" si="2"/>
        <v>5741</v>
      </c>
      <c r="K14" s="201">
        <v>4503</v>
      </c>
      <c r="L14" s="201">
        <v>1223</v>
      </c>
      <c r="M14" s="201">
        <v>15</v>
      </c>
      <c r="N14" s="831"/>
      <c r="O14" s="831"/>
      <c r="P14" s="831"/>
      <c r="Q14" s="831"/>
    </row>
    <row r="15" spans="1:17" ht="30" customHeight="1">
      <c r="A15" s="27" t="s">
        <v>17</v>
      </c>
      <c r="B15" s="201">
        <v>184338</v>
      </c>
      <c r="C15" s="205">
        <v>154013</v>
      </c>
      <c r="D15" s="205">
        <v>29903</v>
      </c>
      <c r="E15" s="205">
        <v>422</v>
      </c>
      <c r="F15" s="201">
        <v>6699</v>
      </c>
      <c r="G15" s="205">
        <v>5190</v>
      </c>
      <c r="H15" s="205">
        <v>1486</v>
      </c>
      <c r="I15" s="205">
        <v>23</v>
      </c>
      <c r="J15" s="201">
        <v>5994</v>
      </c>
      <c r="K15" s="205">
        <v>4704</v>
      </c>
      <c r="L15" s="205">
        <v>1274</v>
      </c>
      <c r="M15" s="205">
        <v>16</v>
      </c>
      <c r="N15" s="831"/>
      <c r="O15" s="831"/>
      <c r="P15" s="831"/>
      <c r="Q15" s="831"/>
    </row>
    <row r="16" spans="1:17" ht="29.1" customHeight="1">
      <c r="A16" s="1371" t="s">
        <v>773</v>
      </c>
      <c r="B16" s="1371"/>
      <c r="C16" s="1371"/>
      <c r="D16" s="1371"/>
      <c r="E16" s="1371"/>
      <c r="F16" s="1371"/>
      <c r="G16" s="1371"/>
      <c r="H16" s="1371"/>
      <c r="I16" s="1371"/>
      <c r="J16" s="1371"/>
      <c r="K16" s="1371"/>
      <c r="L16" s="1371"/>
      <c r="M16" s="1371"/>
    </row>
    <row r="17" spans="1:1">
      <c r="A17" s="237"/>
    </row>
  </sheetData>
  <mergeCells count="6">
    <mergeCell ref="A16:M16"/>
    <mergeCell ref="A1:M1"/>
    <mergeCell ref="A2:A5"/>
    <mergeCell ref="B2:E4"/>
    <mergeCell ref="F3:I4"/>
    <mergeCell ref="J4:M4"/>
  </mergeCells>
  <phoneticPr fontId="2" type="noConversion"/>
  <hyperlinks>
    <hyperlink ref="N1" location="本篇表次!A1" display="回本篇表次"/>
  </hyperlink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8"/>
  <sheetViews>
    <sheetView showGridLines="0" workbookViewId="0">
      <selection activeCell="J1" sqref="J1"/>
    </sheetView>
  </sheetViews>
  <sheetFormatPr defaultColWidth="11" defaultRowHeight="16.5"/>
  <cols>
    <col min="1" max="1" width="18.125" style="637" customWidth="1"/>
    <col min="2" max="8" width="10.625" style="637" customWidth="1"/>
    <col min="9" max="9" width="9" style="637" customWidth="1"/>
    <col min="10" max="10" width="12.625" style="637" bestFit="1" customWidth="1"/>
    <col min="11" max="16384" width="11" style="637"/>
  </cols>
  <sheetData>
    <row r="1" spans="1:10" ht="30" customHeight="1">
      <c r="A1" s="1383" t="s">
        <v>970</v>
      </c>
      <c r="B1" s="1383"/>
      <c r="C1" s="1383"/>
      <c r="D1" s="1383"/>
      <c r="E1" s="1383"/>
      <c r="F1" s="1383"/>
      <c r="G1" s="1383"/>
      <c r="H1" s="1383"/>
      <c r="I1" s="1383"/>
      <c r="J1" s="853" t="s">
        <v>914</v>
      </c>
    </row>
    <row r="2" spans="1:10" ht="24" customHeight="1">
      <c r="A2" s="1384"/>
      <c r="B2" s="1384" t="s">
        <v>44</v>
      </c>
      <c r="C2" s="1384" t="s">
        <v>774</v>
      </c>
      <c r="D2" s="1387" t="s">
        <v>775</v>
      </c>
      <c r="E2" s="1387"/>
      <c r="F2" s="1387"/>
      <c r="G2" s="1387"/>
      <c r="H2" s="1387"/>
      <c r="I2" s="1387"/>
    </row>
    <row r="3" spans="1:10" ht="24" customHeight="1">
      <c r="A3" s="1385"/>
      <c r="B3" s="1386"/>
      <c r="C3" s="1386"/>
      <c r="D3" s="832" t="s">
        <v>112</v>
      </c>
      <c r="E3" s="833" t="s">
        <v>778</v>
      </c>
      <c r="F3" s="833" t="s">
        <v>776</v>
      </c>
      <c r="G3" s="834" t="s">
        <v>907</v>
      </c>
      <c r="H3" s="833" t="s">
        <v>777</v>
      </c>
      <c r="I3" s="832" t="s">
        <v>261</v>
      </c>
    </row>
    <row r="4" spans="1:10" ht="30" customHeight="1">
      <c r="A4" s="835" t="s">
        <v>44</v>
      </c>
      <c r="B4" s="836">
        <f>SUM(B5:B16)</f>
        <v>39457</v>
      </c>
      <c r="C4" s="836">
        <f t="shared" ref="C4:D4" si="0">SUM(C5:C16)</f>
        <v>17269</v>
      </c>
      <c r="D4" s="836">
        <f t="shared" si="0"/>
        <v>22188</v>
      </c>
      <c r="E4" s="836">
        <f>SUM(E5:E16)</f>
        <v>10099</v>
      </c>
      <c r="F4" s="836">
        <f>SUM(F5:F16)</f>
        <v>3493</v>
      </c>
      <c r="G4" s="836">
        <f>SUM(G5:G16)</f>
        <v>2684</v>
      </c>
      <c r="H4" s="836">
        <f>SUM(H5:H16)</f>
        <v>2025</v>
      </c>
      <c r="I4" s="837">
        <f>SUM(I5:I16)</f>
        <v>3887</v>
      </c>
    </row>
    <row r="5" spans="1:10" ht="30" customHeight="1">
      <c r="A5" s="835" t="s">
        <v>54</v>
      </c>
      <c r="B5" s="836">
        <f t="shared" ref="B5:B15" si="1">SUM(C5:D5)</f>
        <v>9833</v>
      </c>
      <c r="C5" s="836">
        <v>106</v>
      </c>
      <c r="D5" s="836">
        <v>9727</v>
      </c>
      <c r="E5" s="836">
        <v>5006</v>
      </c>
      <c r="F5" s="836">
        <v>2448</v>
      </c>
      <c r="G5" s="836">
        <v>264</v>
      </c>
      <c r="H5" s="836">
        <v>453</v>
      </c>
      <c r="I5" s="837">
        <v>1556</v>
      </c>
    </row>
    <row r="6" spans="1:10" ht="30" customHeight="1">
      <c r="A6" s="835" t="s">
        <v>779</v>
      </c>
      <c r="B6" s="836">
        <f t="shared" si="1"/>
        <v>7963</v>
      </c>
      <c r="C6" s="836">
        <v>7876</v>
      </c>
      <c r="D6" s="836">
        <v>87</v>
      </c>
      <c r="E6" s="836">
        <v>8</v>
      </c>
      <c r="F6" s="836">
        <v>2</v>
      </c>
      <c r="G6" s="836">
        <v>44</v>
      </c>
      <c r="H6" s="836">
        <v>7</v>
      </c>
      <c r="I6" s="837">
        <v>26</v>
      </c>
    </row>
    <row r="7" spans="1:10" ht="30" customHeight="1">
      <c r="A7" s="835" t="s">
        <v>780</v>
      </c>
      <c r="B7" s="836">
        <f t="shared" si="1"/>
        <v>4809</v>
      </c>
      <c r="C7" s="836">
        <v>4040</v>
      </c>
      <c r="D7" s="836">
        <v>769</v>
      </c>
      <c r="E7" s="836">
        <v>174</v>
      </c>
      <c r="F7" s="836">
        <v>40</v>
      </c>
      <c r="G7" s="836">
        <v>185</v>
      </c>
      <c r="H7" s="836">
        <v>108</v>
      </c>
      <c r="I7" s="837">
        <v>262</v>
      </c>
    </row>
    <row r="8" spans="1:10" ht="30" customHeight="1">
      <c r="A8" s="835" t="s">
        <v>50</v>
      </c>
      <c r="B8" s="836">
        <f t="shared" si="1"/>
        <v>2635</v>
      </c>
      <c r="C8" s="836">
        <v>250</v>
      </c>
      <c r="D8" s="836">
        <v>2385</v>
      </c>
      <c r="E8" s="836">
        <v>909</v>
      </c>
      <c r="F8" s="836">
        <v>154</v>
      </c>
      <c r="G8" s="836">
        <v>316</v>
      </c>
      <c r="H8" s="836">
        <v>479</v>
      </c>
      <c r="I8" s="837">
        <v>527</v>
      </c>
    </row>
    <row r="9" spans="1:10" ht="30" customHeight="1">
      <c r="A9" s="835" t="s">
        <v>47</v>
      </c>
      <c r="B9" s="836">
        <f t="shared" si="1"/>
        <v>2422</v>
      </c>
      <c r="C9" s="836">
        <v>1461</v>
      </c>
      <c r="D9" s="836">
        <v>961</v>
      </c>
      <c r="E9" s="836">
        <v>251</v>
      </c>
      <c r="F9" s="836">
        <v>260</v>
      </c>
      <c r="G9" s="836">
        <v>69</v>
      </c>
      <c r="H9" s="836">
        <v>59</v>
      </c>
      <c r="I9" s="837">
        <v>322</v>
      </c>
    </row>
    <row r="10" spans="1:10" ht="30" customHeight="1">
      <c r="A10" s="835" t="s">
        <v>51</v>
      </c>
      <c r="B10" s="836">
        <f t="shared" si="1"/>
        <v>2101</v>
      </c>
      <c r="C10" s="836">
        <v>220</v>
      </c>
      <c r="D10" s="836">
        <v>1881</v>
      </c>
      <c r="E10" s="836">
        <v>856</v>
      </c>
      <c r="F10" s="836">
        <v>70</v>
      </c>
      <c r="G10" s="836">
        <v>593</v>
      </c>
      <c r="H10" s="836">
        <v>216</v>
      </c>
      <c r="I10" s="837">
        <v>146</v>
      </c>
    </row>
    <row r="11" spans="1:10" ht="30" customHeight="1">
      <c r="A11" s="835" t="s">
        <v>48</v>
      </c>
      <c r="B11" s="836">
        <f t="shared" si="1"/>
        <v>1194</v>
      </c>
      <c r="C11" s="836">
        <v>110</v>
      </c>
      <c r="D11" s="836">
        <v>1084</v>
      </c>
      <c r="E11" s="836">
        <v>460</v>
      </c>
      <c r="F11" s="836">
        <v>69</v>
      </c>
      <c r="G11" s="836">
        <v>193</v>
      </c>
      <c r="H11" s="836">
        <v>99</v>
      </c>
      <c r="I11" s="837">
        <v>263</v>
      </c>
    </row>
    <row r="12" spans="1:10" ht="30" customHeight="1">
      <c r="A12" s="835" t="s">
        <v>57</v>
      </c>
      <c r="B12" s="836">
        <f t="shared" si="1"/>
        <v>917</v>
      </c>
      <c r="C12" s="836">
        <v>408</v>
      </c>
      <c r="D12" s="836">
        <v>509</v>
      </c>
      <c r="E12" s="836">
        <v>151</v>
      </c>
      <c r="F12" s="836">
        <v>189</v>
      </c>
      <c r="G12" s="836">
        <v>97</v>
      </c>
      <c r="H12" s="836">
        <v>26</v>
      </c>
      <c r="I12" s="837">
        <v>46</v>
      </c>
    </row>
    <row r="13" spans="1:10" ht="30" customHeight="1">
      <c r="A13" s="835" t="s">
        <v>83</v>
      </c>
      <c r="B13" s="836">
        <f t="shared" si="1"/>
        <v>482</v>
      </c>
      <c r="C13" s="836">
        <v>250</v>
      </c>
      <c r="D13" s="836">
        <v>232</v>
      </c>
      <c r="E13" s="836">
        <v>106</v>
      </c>
      <c r="F13" s="836">
        <v>27</v>
      </c>
      <c r="G13" s="836">
        <v>64</v>
      </c>
      <c r="H13" s="836">
        <v>23</v>
      </c>
      <c r="I13" s="837">
        <v>12</v>
      </c>
    </row>
    <row r="14" spans="1:10" ht="30" customHeight="1">
      <c r="A14" s="835" t="s">
        <v>163</v>
      </c>
      <c r="B14" s="836">
        <f t="shared" si="1"/>
        <v>414</v>
      </c>
      <c r="C14" s="836">
        <v>334</v>
      </c>
      <c r="D14" s="836">
        <v>80</v>
      </c>
      <c r="E14" s="836">
        <v>3</v>
      </c>
      <c r="F14" s="836">
        <v>0</v>
      </c>
      <c r="G14" s="836">
        <v>77</v>
      </c>
      <c r="H14" s="836">
        <v>0</v>
      </c>
      <c r="I14" s="837">
        <v>0</v>
      </c>
    </row>
    <row r="15" spans="1:10" ht="36" customHeight="1">
      <c r="A15" s="835" t="s">
        <v>53</v>
      </c>
      <c r="B15" s="836">
        <f t="shared" si="1"/>
        <v>378</v>
      </c>
      <c r="C15" s="836">
        <v>34</v>
      </c>
      <c r="D15" s="836">
        <v>344</v>
      </c>
      <c r="E15" s="836">
        <v>144</v>
      </c>
      <c r="F15" s="836">
        <v>29</v>
      </c>
      <c r="G15" s="836">
        <v>47</v>
      </c>
      <c r="H15" s="836">
        <v>58</v>
      </c>
      <c r="I15" s="837">
        <v>66</v>
      </c>
    </row>
    <row r="16" spans="1:10" ht="30" customHeight="1">
      <c r="A16" s="838" t="s">
        <v>781</v>
      </c>
      <c r="B16" s="839">
        <f t="shared" ref="B16" si="2">SUM(C16:D16)</f>
        <v>6309</v>
      </c>
      <c r="C16" s="839">
        <v>2180</v>
      </c>
      <c r="D16" s="839">
        <v>4129</v>
      </c>
      <c r="E16" s="839">
        <v>2031</v>
      </c>
      <c r="F16" s="839">
        <v>205</v>
      </c>
      <c r="G16" s="839">
        <v>735</v>
      </c>
      <c r="H16" s="839">
        <v>497</v>
      </c>
      <c r="I16" s="840">
        <v>661</v>
      </c>
    </row>
    <row r="17" spans="1:9" ht="48" customHeight="1">
      <c r="A17" s="1388" t="s">
        <v>782</v>
      </c>
      <c r="B17" s="1388"/>
      <c r="C17" s="1388"/>
      <c r="D17" s="1388"/>
      <c r="E17" s="1388"/>
      <c r="F17" s="1388"/>
      <c r="G17" s="1388"/>
      <c r="H17" s="1388"/>
      <c r="I17" s="841"/>
    </row>
    <row r="18" spans="1:9">
      <c r="A18" s="1382"/>
      <c r="B18" s="1382"/>
      <c r="C18" s="1382"/>
      <c r="D18" s="1382"/>
      <c r="E18" s="1382"/>
      <c r="F18" s="1382"/>
      <c r="G18" s="1382"/>
      <c r="H18" s="1382"/>
      <c r="I18" s="842"/>
    </row>
  </sheetData>
  <sortState columnSort="1" ref="E3:H16">
    <sortCondition descending="1" ref="E4:H4"/>
  </sortState>
  <mergeCells count="7">
    <mergeCell ref="A18:H18"/>
    <mergeCell ref="A1:I1"/>
    <mergeCell ref="A2:A3"/>
    <mergeCell ref="B2:B3"/>
    <mergeCell ref="C2:C3"/>
    <mergeCell ref="D2:I2"/>
    <mergeCell ref="A17:H17"/>
  </mergeCells>
  <phoneticPr fontId="2" type="noConversion"/>
  <hyperlinks>
    <hyperlink ref="J1" location="本篇表次!A1" display="回本篇表次"/>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27"/>
  <sheetViews>
    <sheetView showGridLines="0" zoomScale="94" zoomScaleNormal="94" workbookViewId="0">
      <selection activeCell="L1" sqref="L1"/>
    </sheetView>
  </sheetViews>
  <sheetFormatPr defaultColWidth="9" defaultRowHeight="16.5"/>
  <cols>
    <col min="1" max="1" width="34.375" customWidth="1"/>
    <col min="2" max="10" width="9" customWidth="1"/>
    <col min="12" max="12" width="12.625" bestFit="1" customWidth="1"/>
  </cols>
  <sheetData>
    <row r="1" spans="1:12" ht="24" customHeight="1">
      <c r="A1" s="874" t="s">
        <v>916</v>
      </c>
      <c r="B1" s="874"/>
      <c r="C1" s="874"/>
      <c r="D1" s="874"/>
      <c r="E1" s="874"/>
      <c r="F1" s="874"/>
      <c r="G1" s="874"/>
      <c r="H1" s="874"/>
      <c r="I1" s="874"/>
      <c r="J1" s="874"/>
      <c r="K1" s="874"/>
      <c r="L1" s="853" t="s">
        <v>914</v>
      </c>
    </row>
    <row r="2" spans="1:12" ht="24.95" customHeight="1">
      <c r="A2" s="875"/>
      <c r="B2" s="889" t="s">
        <v>70</v>
      </c>
      <c r="C2" s="889"/>
      <c r="D2" s="889" t="s">
        <v>14</v>
      </c>
      <c r="E2" s="889"/>
      <c r="F2" s="889" t="s">
        <v>15</v>
      </c>
      <c r="G2" s="889"/>
      <c r="H2" s="889" t="s">
        <v>16</v>
      </c>
      <c r="I2" s="889"/>
      <c r="J2" s="889" t="s">
        <v>17</v>
      </c>
      <c r="K2" s="889"/>
    </row>
    <row r="3" spans="1:12" ht="24.95" customHeight="1">
      <c r="A3" s="876"/>
      <c r="B3" s="76" t="s">
        <v>816</v>
      </c>
      <c r="C3" s="77" t="s">
        <v>1</v>
      </c>
      <c r="D3" s="76" t="s">
        <v>86</v>
      </c>
      <c r="E3" s="77" t="s">
        <v>1</v>
      </c>
      <c r="F3" s="76" t="s">
        <v>86</v>
      </c>
      <c r="G3" s="77" t="s">
        <v>1</v>
      </c>
      <c r="H3" s="76" t="s">
        <v>86</v>
      </c>
      <c r="I3" s="77" t="s">
        <v>1</v>
      </c>
      <c r="J3" s="76" t="s">
        <v>86</v>
      </c>
      <c r="K3" s="77" t="s">
        <v>1</v>
      </c>
    </row>
    <row r="4" spans="1:12" ht="21.95" customHeight="1">
      <c r="A4" s="78" t="s">
        <v>87</v>
      </c>
      <c r="B4" s="79">
        <f t="shared" ref="B4:K4" si="0">SUM(B5:B26)</f>
        <v>125672</v>
      </c>
      <c r="C4" s="70">
        <f t="shared" si="0"/>
        <v>99.999999999999986</v>
      </c>
      <c r="D4" s="79">
        <f t="shared" si="0"/>
        <v>109460</v>
      </c>
      <c r="E4" s="70">
        <f t="shared" si="0"/>
        <v>100.00000000000001</v>
      </c>
      <c r="F4" s="79">
        <f t="shared" si="0"/>
        <v>113478</v>
      </c>
      <c r="G4" s="70">
        <f t="shared" si="0"/>
        <v>100</v>
      </c>
      <c r="H4" s="79">
        <f t="shared" si="0"/>
        <v>120784</v>
      </c>
      <c r="I4" s="70">
        <f t="shared" si="0"/>
        <v>99.999999999999986</v>
      </c>
      <c r="J4" s="79">
        <f>SUM(J5:J26)</f>
        <v>135271</v>
      </c>
      <c r="K4" s="70">
        <f t="shared" si="0"/>
        <v>100.00000000000003</v>
      </c>
    </row>
    <row r="5" spans="1:12" ht="21.95" customHeight="1">
      <c r="A5" s="78" t="s">
        <v>47</v>
      </c>
      <c r="B5" s="80">
        <v>92943</v>
      </c>
      <c r="C5" s="81">
        <v>73.956808199121525</v>
      </c>
      <c r="D5" s="80">
        <v>78692</v>
      </c>
      <c r="E5" s="81">
        <v>71.891101772336924</v>
      </c>
      <c r="F5" s="80">
        <v>78415</v>
      </c>
      <c r="G5" s="81">
        <v>69.101499850191232</v>
      </c>
      <c r="H5" s="80">
        <v>86905</v>
      </c>
      <c r="I5" s="81">
        <v>71.950755066896278</v>
      </c>
      <c r="J5" s="26">
        <v>90695</v>
      </c>
      <c r="K5" s="81">
        <v>67.046891055732573</v>
      </c>
    </row>
    <row r="6" spans="1:12" ht="21.95" customHeight="1">
      <c r="A6" s="78" t="s">
        <v>808</v>
      </c>
      <c r="B6" s="80">
        <v>3933</v>
      </c>
      <c r="C6" s="81">
        <v>3.1295754026354317</v>
      </c>
      <c r="D6" s="80">
        <v>4066</v>
      </c>
      <c r="E6" s="81">
        <v>3.7145989402521473</v>
      </c>
      <c r="F6" s="80">
        <v>4894</v>
      </c>
      <c r="G6" s="81">
        <v>4.312730220835757</v>
      </c>
      <c r="H6" s="80">
        <v>5012</v>
      </c>
      <c r="I6" s="81">
        <v>4.1495562326135911</v>
      </c>
      <c r="J6" s="26">
        <v>5693</v>
      </c>
      <c r="K6" s="81">
        <v>4.2085886849361653</v>
      </c>
    </row>
    <row r="7" spans="1:12" ht="21.95" customHeight="1">
      <c r="A7" s="78" t="s">
        <v>497</v>
      </c>
      <c r="B7" s="80">
        <v>472</v>
      </c>
      <c r="C7" s="81">
        <v>0.37558087720415045</v>
      </c>
      <c r="D7" s="80">
        <v>1164</v>
      </c>
      <c r="E7" s="81">
        <v>1.0634021560387357</v>
      </c>
      <c r="F7" s="80">
        <v>2591</v>
      </c>
      <c r="G7" s="81">
        <v>2.2832619538588976</v>
      </c>
      <c r="H7" s="80">
        <v>2708</v>
      </c>
      <c r="I7" s="81">
        <v>2.2420188104384686</v>
      </c>
      <c r="J7" s="26">
        <v>5646</v>
      </c>
      <c r="K7" s="81">
        <v>4.1738436176268383</v>
      </c>
    </row>
    <row r="8" spans="1:12" ht="21.95" customHeight="1">
      <c r="A8" s="78" t="s">
        <v>809</v>
      </c>
      <c r="B8" s="80">
        <v>4364</v>
      </c>
      <c r="C8" s="81">
        <v>3.4725316697434589</v>
      </c>
      <c r="D8" s="80">
        <v>3661</v>
      </c>
      <c r="E8" s="81">
        <v>3.3446007674036182</v>
      </c>
      <c r="F8" s="80">
        <v>3642</v>
      </c>
      <c r="G8" s="81">
        <v>3.2094326653624492</v>
      </c>
      <c r="H8" s="80">
        <v>3202</v>
      </c>
      <c r="I8" s="81">
        <v>2.6510133792555304</v>
      </c>
      <c r="J8" s="26">
        <v>4048</v>
      </c>
      <c r="K8" s="81">
        <v>2.9925113291097132</v>
      </c>
    </row>
    <row r="9" spans="1:12" ht="21.95" customHeight="1">
      <c r="A9" s="78" t="s">
        <v>496</v>
      </c>
      <c r="B9" s="80">
        <v>1350</v>
      </c>
      <c r="C9" s="81">
        <v>1.0742249665796677</v>
      </c>
      <c r="D9" s="80">
        <v>1108</v>
      </c>
      <c r="E9" s="81">
        <v>1.0122419148547415</v>
      </c>
      <c r="F9" s="80">
        <v>2258</v>
      </c>
      <c r="G9" s="81">
        <v>1.9898130034015404</v>
      </c>
      <c r="H9" s="80">
        <v>2772</v>
      </c>
      <c r="I9" s="81">
        <v>2.2950059610544442</v>
      </c>
      <c r="J9" s="26">
        <v>3365</v>
      </c>
      <c r="K9" s="81">
        <v>2.4875989679975752</v>
      </c>
    </row>
    <row r="10" spans="1:12" ht="21.95" customHeight="1">
      <c r="A10" s="78" t="s">
        <v>810</v>
      </c>
      <c r="B10" s="80">
        <v>2515</v>
      </c>
      <c r="C10" s="81">
        <v>2.0012413266280475</v>
      </c>
      <c r="D10" s="80">
        <v>908</v>
      </c>
      <c r="E10" s="81">
        <v>0.82952676776904799</v>
      </c>
      <c r="F10" s="80">
        <v>604</v>
      </c>
      <c r="G10" s="81">
        <v>0.53226175998872027</v>
      </c>
      <c r="H10" s="80">
        <v>31</v>
      </c>
      <c r="I10" s="81">
        <v>2.5665651079613192E-2</v>
      </c>
      <c r="J10" s="26">
        <v>3121</v>
      </c>
      <c r="K10" s="81">
        <v>2.3072203206895789</v>
      </c>
    </row>
    <row r="11" spans="1:12" ht="21.95" customHeight="1">
      <c r="A11" s="78" t="s">
        <v>161</v>
      </c>
      <c r="B11" s="80">
        <v>2443</v>
      </c>
      <c r="C11" s="81">
        <v>1.9439493284104652</v>
      </c>
      <c r="D11" s="80">
        <v>2465</v>
      </c>
      <c r="E11" s="81">
        <v>2.2519641878311711</v>
      </c>
      <c r="F11" s="80">
        <v>2733</v>
      </c>
      <c r="G11" s="81">
        <v>2.4083963411410143</v>
      </c>
      <c r="H11" s="80">
        <v>2515</v>
      </c>
      <c r="I11" s="81">
        <v>2.082229434362167</v>
      </c>
      <c r="J11" s="26">
        <v>2534</v>
      </c>
      <c r="K11" s="81">
        <v>1.8732766076986196</v>
      </c>
    </row>
    <row r="12" spans="1:12" ht="21.95" customHeight="1">
      <c r="A12" s="78" t="s">
        <v>584</v>
      </c>
      <c r="B12" s="80">
        <v>3004</v>
      </c>
      <c r="C12" s="81">
        <v>2.3903494811891273</v>
      </c>
      <c r="D12" s="80">
        <v>2476</v>
      </c>
      <c r="E12" s="81">
        <v>2.2620135209208843</v>
      </c>
      <c r="F12" s="80">
        <v>2363</v>
      </c>
      <c r="G12" s="81">
        <v>2.0823419517439503</v>
      </c>
      <c r="H12" s="80">
        <v>2253</v>
      </c>
      <c r="I12" s="81">
        <v>1.8653132865280169</v>
      </c>
      <c r="J12" s="26">
        <v>2311</v>
      </c>
      <c r="K12" s="81">
        <v>1.7084223521671313</v>
      </c>
    </row>
    <row r="13" spans="1:12" ht="21.95" customHeight="1">
      <c r="A13" s="78" t="s">
        <v>493</v>
      </c>
      <c r="B13" s="80">
        <v>755</v>
      </c>
      <c r="C13" s="81">
        <v>0.60077025908714754</v>
      </c>
      <c r="D13" s="80">
        <v>943</v>
      </c>
      <c r="E13" s="81">
        <v>0.86150191850904445</v>
      </c>
      <c r="F13" s="80">
        <v>1124</v>
      </c>
      <c r="G13" s="81">
        <v>0.99050036130351249</v>
      </c>
      <c r="H13" s="80">
        <v>1662</v>
      </c>
      <c r="I13" s="81">
        <v>1.3760100675586171</v>
      </c>
      <c r="J13" s="26">
        <v>2080</v>
      </c>
      <c r="K13" s="81">
        <v>1.5376540426255443</v>
      </c>
    </row>
    <row r="14" spans="1:12" ht="21.95" customHeight="1">
      <c r="A14" s="78" t="s">
        <v>811</v>
      </c>
      <c r="B14" s="80">
        <v>709</v>
      </c>
      <c r="C14" s="81">
        <v>0.56416703800369217</v>
      </c>
      <c r="D14" s="80">
        <v>739</v>
      </c>
      <c r="E14" s="81">
        <v>0.6751324684816371</v>
      </c>
      <c r="F14" s="80">
        <v>958</v>
      </c>
      <c r="G14" s="81">
        <v>0.84421650011455973</v>
      </c>
      <c r="H14" s="80">
        <v>1150</v>
      </c>
      <c r="I14" s="81">
        <v>0.95211286263081196</v>
      </c>
      <c r="J14" s="26">
        <v>1490</v>
      </c>
      <c r="K14" s="81">
        <v>1.1014925593807985</v>
      </c>
    </row>
    <row r="15" spans="1:12" ht="21.95" customHeight="1">
      <c r="A15" s="78" t="s">
        <v>146</v>
      </c>
      <c r="B15" s="80">
        <v>1023</v>
      </c>
      <c r="C15" s="81">
        <v>0.81402380800814822</v>
      </c>
      <c r="D15" s="80">
        <v>912</v>
      </c>
      <c r="E15" s="81">
        <v>0.83318107071076197</v>
      </c>
      <c r="F15" s="80">
        <v>938</v>
      </c>
      <c r="G15" s="81">
        <v>0.82659193852552915</v>
      </c>
      <c r="H15" s="80">
        <v>785</v>
      </c>
      <c r="I15" s="81">
        <v>0.64992051927407601</v>
      </c>
      <c r="J15" s="26">
        <v>864</v>
      </c>
      <c r="K15" s="81">
        <v>0.6387178330906107</v>
      </c>
    </row>
    <row r="16" spans="1:12" ht="21.95" customHeight="1">
      <c r="A16" s="78" t="s">
        <v>817</v>
      </c>
      <c r="B16" s="80">
        <v>1658</v>
      </c>
      <c r="C16" s="81">
        <v>1.3193074033993253</v>
      </c>
      <c r="D16" s="80">
        <v>1495</v>
      </c>
      <c r="E16" s="81">
        <v>1.3657957244655583</v>
      </c>
      <c r="F16" s="80">
        <v>1073</v>
      </c>
      <c r="G16" s="81">
        <v>0.94555772925148485</v>
      </c>
      <c r="H16" s="80">
        <v>784</v>
      </c>
      <c r="I16" s="81">
        <v>0.64909259504570138</v>
      </c>
      <c r="J16" s="26">
        <v>810</v>
      </c>
      <c r="K16" s="81">
        <v>0.59879796852244749</v>
      </c>
    </row>
    <row r="17" spans="1:11" ht="21.95" customHeight="1">
      <c r="A17" s="78" t="s">
        <v>488</v>
      </c>
      <c r="B17" s="80">
        <v>652</v>
      </c>
      <c r="C17" s="81">
        <v>0.51881087274810622</v>
      </c>
      <c r="D17" s="80">
        <v>860</v>
      </c>
      <c r="E17" s="81">
        <v>0.78567513246848164</v>
      </c>
      <c r="F17" s="80">
        <v>1131</v>
      </c>
      <c r="G17" s="81">
        <v>0.99666895785967324</v>
      </c>
      <c r="H17" s="80">
        <v>964</v>
      </c>
      <c r="I17" s="81">
        <v>0.79811895615313277</v>
      </c>
      <c r="J17" s="26">
        <v>808</v>
      </c>
      <c r="K17" s="81">
        <v>0.5973194550199229</v>
      </c>
    </row>
    <row r="18" spans="1:11" ht="21.95" customHeight="1">
      <c r="A18" s="78" t="s">
        <v>494</v>
      </c>
      <c r="B18" s="80">
        <v>433</v>
      </c>
      <c r="C18" s="81">
        <v>0.3445477115029601</v>
      </c>
      <c r="D18" s="80">
        <v>474</v>
      </c>
      <c r="E18" s="81">
        <v>0.43303489859309335</v>
      </c>
      <c r="F18" s="80">
        <v>500</v>
      </c>
      <c r="G18" s="81">
        <v>0.44061403972576185</v>
      </c>
      <c r="H18" s="80">
        <v>484</v>
      </c>
      <c r="I18" s="81">
        <v>0.40071532653331565</v>
      </c>
      <c r="J18" s="26">
        <v>547</v>
      </c>
      <c r="K18" s="81">
        <v>0.40437344294046768</v>
      </c>
    </row>
    <row r="19" spans="1:11" ht="21.95" customHeight="1">
      <c r="A19" s="78" t="s">
        <v>812</v>
      </c>
      <c r="B19" s="80">
        <v>462</v>
      </c>
      <c r="C19" s="81">
        <v>0.36762365522948631</v>
      </c>
      <c r="D19" s="80">
        <v>538</v>
      </c>
      <c r="E19" s="81">
        <v>0.49150374566051525</v>
      </c>
      <c r="F19" s="80">
        <v>833</v>
      </c>
      <c r="G19" s="81">
        <v>0.73406299018311916</v>
      </c>
      <c r="H19" s="80">
        <v>551</v>
      </c>
      <c r="I19" s="81">
        <v>0.45618624983441514</v>
      </c>
      <c r="J19" s="26">
        <v>523</v>
      </c>
      <c r="K19" s="81">
        <v>0.3866312809101729</v>
      </c>
    </row>
    <row r="20" spans="1:11" ht="21.95" customHeight="1">
      <c r="A20" s="78" t="s">
        <v>813</v>
      </c>
      <c r="B20" s="80">
        <v>607</v>
      </c>
      <c r="C20" s="81">
        <v>0.48300337386211728</v>
      </c>
      <c r="D20" s="80">
        <v>606</v>
      </c>
      <c r="E20" s="81">
        <v>0.55362689566965095</v>
      </c>
      <c r="F20" s="80">
        <v>511</v>
      </c>
      <c r="G20" s="81">
        <v>0.45030754859972855</v>
      </c>
      <c r="H20" s="80">
        <v>368</v>
      </c>
      <c r="I20" s="81">
        <v>0.30467611604185985</v>
      </c>
      <c r="J20" s="26">
        <v>460</v>
      </c>
      <c r="K20" s="81">
        <v>0.34005810558064919</v>
      </c>
    </row>
    <row r="21" spans="1:11" ht="21.95" customHeight="1">
      <c r="A21" s="78" t="s">
        <v>156</v>
      </c>
      <c r="B21" s="80">
        <v>286</v>
      </c>
      <c r="C21" s="81">
        <v>0.22757654847539627</v>
      </c>
      <c r="D21" s="80">
        <v>426</v>
      </c>
      <c r="E21" s="81">
        <v>0.38918326329252695</v>
      </c>
      <c r="F21" s="80">
        <v>321</v>
      </c>
      <c r="G21" s="81">
        <v>0.2828742135039391</v>
      </c>
      <c r="H21" s="80">
        <v>256</v>
      </c>
      <c r="I21" s="81">
        <v>0.21194860246390251</v>
      </c>
      <c r="J21" s="26">
        <v>352</v>
      </c>
      <c r="K21" s="81">
        <v>0.26021837644432289</v>
      </c>
    </row>
    <row r="22" spans="1:11" ht="21.95" customHeight="1">
      <c r="A22" s="78" t="s">
        <v>500</v>
      </c>
      <c r="B22" s="80">
        <v>301</v>
      </c>
      <c r="C22" s="81">
        <v>0.23951238143739259</v>
      </c>
      <c r="D22" s="80">
        <v>327</v>
      </c>
      <c r="E22" s="81">
        <v>0.29873926548510871</v>
      </c>
      <c r="F22" s="80">
        <v>272</v>
      </c>
      <c r="G22" s="81">
        <v>0.23969403761081443</v>
      </c>
      <c r="H22" s="80">
        <v>264</v>
      </c>
      <c r="I22" s="81">
        <v>0.21857199629089946</v>
      </c>
      <c r="J22" s="26">
        <v>351</v>
      </c>
      <c r="K22" s="81">
        <v>0.25947911969306059</v>
      </c>
    </row>
    <row r="23" spans="1:11" ht="21.95" customHeight="1">
      <c r="A23" s="78" t="s">
        <v>814</v>
      </c>
      <c r="B23" s="80">
        <v>495</v>
      </c>
      <c r="C23" s="81">
        <v>0.39388248774587814</v>
      </c>
      <c r="D23" s="80">
        <v>373</v>
      </c>
      <c r="E23" s="81">
        <v>0.34076374931481818</v>
      </c>
      <c r="F23" s="80">
        <v>423</v>
      </c>
      <c r="G23" s="81">
        <v>0.37275947760799449</v>
      </c>
      <c r="H23" s="80">
        <v>349</v>
      </c>
      <c r="I23" s="81">
        <v>0.28894555570274205</v>
      </c>
      <c r="J23" s="26">
        <v>342</v>
      </c>
      <c r="K23" s="81">
        <v>0.25282580893170009</v>
      </c>
    </row>
    <row r="24" spans="1:11" ht="21.95" customHeight="1">
      <c r="A24" s="78" t="s">
        <v>495</v>
      </c>
      <c r="B24" s="80">
        <v>429</v>
      </c>
      <c r="C24" s="81">
        <v>0.34136482271309437</v>
      </c>
      <c r="D24" s="80">
        <v>354</v>
      </c>
      <c r="E24" s="81">
        <v>0.32340581034167731</v>
      </c>
      <c r="F24" s="80">
        <v>337</v>
      </c>
      <c r="G24" s="81">
        <v>0.29697386277516347</v>
      </c>
      <c r="H24" s="80">
        <v>273</v>
      </c>
      <c r="I24" s="81">
        <v>0.22602331434627104</v>
      </c>
      <c r="J24" s="26">
        <v>299</v>
      </c>
      <c r="K24" s="81">
        <v>0.221037768627422</v>
      </c>
    </row>
    <row r="25" spans="1:11" ht="21.95" customHeight="1">
      <c r="A25" s="78" t="s">
        <v>815</v>
      </c>
      <c r="B25" s="80">
        <v>332</v>
      </c>
      <c r="C25" s="81">
        <v>0.26417976955885158</v>
      </c>
      <c r="D25" s="80">
        <v>236</v>
      </c>
      <c r="E25" s="81">
        <v>0.21560387356111821</v>
      </c>
      <c r="F25" s="80">
        <v>138</v>
      </c>
      <c r="G25" s="81">
        <v>0.12160947496431027</v>
      </c>
      <c r="H25" s="80">
        <v>175</v>
      </c>
      <c r="I25" s="81">
        <v>0.14488673996555834</v>
      </c>
      <c r="J25" s="26">
        <v>221</v>
      </c>
      <c r="K25" s="81">
        <v>0.16337574202896407</v>
      </c>
    </row>
    <row r="26" spans="1:11" ht="21.95" customHeight="1">
      <c r="A26" s="82" t="s">
        <v>818</v>
      </c>
      <c r="B26" s="83">
        <v>6506</v>
      </c>
      <c r="C26" s="84">
        <f t="shared" ref="C26:E26" si="1">IFERROR(B26/B$4*100,"-")</f>
        <v>5.1769686167165316</v>
      </c>
      <c r="D26" s="83">
        <v>6637</v>
      </c>
      <c r="E26" s="84">
        <f t="shared" si="1"/>
        <v>6.0634021560387357</v>
      </c>
      <c r="F26" s="83">
        <v>7419</v>
      </c>
      <c r="G26" s="84">
        <f t="shared" ref="G26" si="2">IFERROR(F26/F$4*100,"-")</f>
        <v>6.5378311214508544</v>
      </c>
      <c r="H26" s="83">
        <v>7321</v>
      </c>
      <c r="I26" s="84">
        <f t="shared" ref="I26" si="3">IFERROR(H26/H$4*100,"-")</f>
        <v>6.0612332759305865</v>
      </c>
      <c r="J26" s="28">
        <v>8711</v>
      </c>
      <c r="K26" s="84">
        <f t="shared" ref="K26" si="4">IFERROR(J26/J$4*100,"-")</f>
        <v>6.4396655602457287</v>
      </c>
    </row>
    <row r="27" spans="1:11">
      <c r="A27" s="73" t="s">
        <v>85</v>
      </c>
      <c r="B27" s="85"/>
      <c r="C27" s="86"/>
      <c r="D27" s="85"/>
      <c r="E27" s="86"/>
      <c r="F27" s="85"/>
      <c r="G27" s="86"/>
      <c r="H27" s="85"/>
      <c r="I27" s="86"/>
      <c r="J27" s="85"/>
      <c r="K27" s="86"/>
    </row>
  </sheetData>
  <sortState ref="A5:K25">
    <sortCondition descending="1" ref="J5:J25"/>
  </sortState>
  <mergeCells count="7">
    <mergeCell ref="A1:K1"/>
    <mergeCell ref="A2:A3"/>
    <mergeCell ref="B2:C2"/>
    <mergeCell ref="D2:E2"/>
    <mergeCell ref="F2:G2"/>
    <mergeCell ref="H2:I2"/>
    <mergeCell ref="J2:K2"/>
  </mergeCells>
  <phoneticPr fontId="16" type="noConversion"/>
  <hyperlinks>
    <hyperlink ref="L1" location="本篇表次!A1" display="回本篇表次"/>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36"/>
  <sheetViews>
    <sheetView showGridLines="0" workbookViewId="0">
      <pane xSplit="1" ySplit="4" topLeftCell="I5" activePane="bottomRight" state="frozen"/>
      <selection pane="topRight" activeCell="B1" sqref="B1"/>
      <selection pane="bottomLeft" activeCell="A5" sqref="A5"/>
      <selection pane="bottomRight" activeCell="AF1" sqref="AF1"/>
    </sheetView>
  </sheetViews>
  <sheetFormatPr defaultColWidth="11.125" defaultRowHeight="15"/>
  <cols>
    <col min="1" max="1" width="11.125" style="625" customWidth="1"/>
    <col min="2" max="19" width="9" style="625" customWidth="1"/>
    <col min="20" max="31" width="9" style="625"/>
    <col min="32" max="32" width="12.625" style="625" bestFit="1" customWidth="1"/>
    <col min="33" max="16384" width="11.125" style="625"/>
  </cols>
  <sheetData>
    <row r="1" spans="1:32" ht="24.95" customHeight="1">
      <c r="A1" s="902" t="s">
        <v>917</v>
      </c>
      <c r="B1" s="902"/>
      <c r="C1" s="902"/>
      <c r="D1" s="902"/>
      <c r="E1" s="902"/>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c r="AF1" s="853" t="s">
        <v>914</v>
      </c>
    </row>
    <row r="2" spans="1:32" ht="14.85" customHeight="1">
      <c r="A2" s="903" t="s">
        <v>89</v>
      </c>
      <c r="B2" s="903"/>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row>
    <row r="3" spans="1:32" ht="15" customHeight="1">
      <c r="B3" s="901" t="s">
        <v>102</v>
      </c>
      <c r="C3" s="901"/>
      <c r="D3" s="901"/>
      <c r="E3" s="901" t="s">
        <v>103</v>
      </c>
      <c r="F3" s="901"/>
      <c r="G3" s="901"/>
      <c r="H3" s="901" t="s">
        <v>104</v>
      </c>
      <c r="I3" s="901"/>
      <c r="J3" s="901"/>
      <c r="K3" s="901" t="s">
        <v>67</v>
      </c>
      <c r="L3" s="901"/>
      <c r="M3" s="901"/>
      <c r="N3" s="901" t="s">
        <v>105</v>
      </c>
      <c r="O3" s="901"/>
      <c r="P3" s="901"/>
      <c r="Q3" s="901" t="s">
        <v>70</v>
      </c>
      <c r="R3" s="901"/>
      <c r="S3" s="901"/>
      <c r="T3" s="901" t="s">
        <v>74</v>
      </c>
      <c r="U3" s="901"/>
      <c r="V3" s="901"/>
      <c r="W3" s="901" t="s">
        <v>75</v>
      </c>
      <c r="X3" s="901"/>
      <c r="Y3" s="901"/>
      <c r="Z3" s="901" t="s">
        <v>76</v>
      </c>
      <c r="AA3" s="901"/>
      <c r="AB3" s="901"/>
      <c r="AC3" s="901" t="s">
        <v>17</v>
      </c>
      <c r="AD3" s="901"/>
      <c r="AE3" s="901"/>
    </row>
    <row r="4" spans="1:32" ht="15" customHeight="1">
      <c r="A4" s="626"/>
      <c r="B4" s="627" t="s">
        <v>90</v>
      </c>
      <c r="C4" s="627" t="s">
        <v>91</v>
      </c>
      <c r="D4" s="627" t="s">
        <v>92</v>
      </c>
      <c r="E4" s="627" t="s">
        <v>90</v>
      </c>
      <c r="F4" s="627" t="s">
        <v>91</v>
      </c>
      <c r="G4" s="627" t="s">
        <v>92</v>
      </c>
      <c r="H4" s="627" t="s">
        <v>90</v>
      </c>
      <c r="I4" s="627" t="s">
        <v>91</v>
      </c>
      <c r="J4" s="627" t="s">
        <v>92</v>
      </c>
      <c r="K4" s="628" t="s">
        <v>90</v>
      </c>
      <c r="L4" s="628" t="s">
        <v>91</v>
      </c>
      <c r="M4" s="628" t="s">
        <v>92</v>
      </c>
      <c r="N4" s="628" t="s">
        <v>90</v>
      </c>
      <c r="O4" s="628" t="s">
        <v>91</v>
      </c>
      <c r="P4" s="628" t="s">
        <v>92</v>
      </c>
      <c r="Q4" s="628" t="s">
        <v>90</v>
      </c>
      <c r="R4" s="628" t="s">
        <v>91</v>
      </c>
      <c r="S4" s="628" t="s">
        <v>92</v>
      </c>
      <c r="T4" s="627" t="s">
        <v>90</v>
      </c>
      <c r="U4" s="627" t="s">
        <v>91</v>
      </c>
      <c r="V4" s="627" t="s">
        <v>92</v>
      </c>
      <c r="W4" s="627" t="s">
        <v>90</v>
      </c>
      <c r="X4" s="627" t="s">
        <v>91</v>
      </c>
      <c r="Y4" s="627" t="s">
        <v>92</v>
      </c>
      <c r="Z4" s="627" t="s">
        <v>90</v>
      </c>
      <c r="AA4" s="627" t="s">
        <v>91</v>
      </c>
      <c r="AB4" s="627" t="s">
        <v>92</v>
      </c>
      <c r="AC4" s="627" t="s">
        <v>90</v>
      </c>
      <c r="AD4" s="627" t="s">
        <v>91</v>
      </c>
      <c r="AE4" s="627" t="s">
        <v>92</v>
      </c>
    </row>
    <row r="5" spans="1:32" s="620" customFormat="1" ht="15.95" customHeight="1">
      <c r="A5" s="904" t="s">
        <v>90</v>
      </c>
      <c r="B5" s="621">
        <v>393998</v>
      </c>
      <c r="C5" s="621">
        <v>300810</v>
      </c>
      <c r="D5" s="621">
        <v>93188</v>
      </c>
      <c r="E5" s="621">
        <v>410133</v>
      </c>
      <c r="F5" s="621">
        <v>321478</v>
      </c>
      <c r="G5" s="621">
        <v>88655</v>
      </c>
      <c r="H5" s="621">
        <v>425454</v>
      </c>
      <c r="I5" s="621">
        <v>324762</v>
      </c>
      <c r="J5" s="621">
        <v>100692</v>
      </c>
      <c r="K5" s="622">
        <v>453422</v>
      </c>
      <c r="L5" s="622">
        <v>336305</v>
      </c>
      <c r="M5" s="622">
        <v>117117</v>
      </c>
      <c r="N5" s="621">
        <v>479087</v>
      </c>
      <c r="O5" s="621">
        <v>352697</v>
      </c>
      <c r="P5" s="621">
        <v>126390</v>
      </c>
      <c r="Q5" s="621">
        <v>482034</v>
      </c>
      <c r="R5" s="621">
        <v>353482</v>
      </c>
      <c r="S5" s="621">
        <v>128552</v>
      </c>
      <c r="T5" s="621">
        <v>474108</v>
      </c>
      <c r="U5" s="621">
        <v>355195</v>
      </c>
      <c r="V5" s="621">
        <v>118913</v>
      </c>
      <c r="W5" s="629">
        <v>484565</v>
      </c>
      <c r="X5" s="629">
        <v>379741</v>
      </c>
      <c r="Y5" s="629">
        <v>104824</v>
      </c>
      <c r="Z5" s="629">
        <v>505716</v>
      </c>
      <c r="AA5" s="629">
        <v>379767</v>
      </c>
      <c r="AB5" s="629">
        <v>125949</v>
      </c>
      <c r="AC5" s="620">
        <v>636468</v>
      </c>
      <c r="AD5" s="620">
        <v>444505</v>
      </c>
      <c r="AE5" s="620">
        <v>191963</v>
      </c>
    </row>
    <row r="6" spans="1:32" s="624" customFormat="1" ht="15.95" customHeight="1">
      <c r="A6" s="892"/>
      <c r="B6" s="630">
        <f>SUM(B7,B9,B11,B13,B15)/B5*100</f>
        <v>100</v>
      </c>
      <c r="C6" s="630">
        <f t="shared" ref="C6:G6" si="0">SUM(C7,C9,C11,C13,C15)/C5*100</f>
        <v>100</v>
      </c>
      <c r="D6" s="630">
        <f t="shared" si="0"/>
        <v>100</v>
      </c>
      <c r="E6" s="630">
        <f t="shared" si="0"/>
        <v>100</v>
      </c>
      <c r="F6" s="630">
        <f t="shared" si="0"/>
        <v>100</v>
      </c>
      <c r="G6" s="630">
        <f t="shared" si="0"/>
        <v>100</v>
      </c>
      <c r="H6" s="630">
        <f t="shared" ref="H6:M6" si="1">SUM(H7,H9,H11,H13,H15)/H5*100</f>
        <v>100</v>
      </c>
      <c r="I6" s="630">
        <f t="shared" si="1"/>
        <v>100</v>
      </c>
      <c r="J6" s="630">
        <f t="shared" si="1"/>
        <v>100</v>
      </c>
      <c r="K6" s="630">
        <f t="shared" si="1"/>
        <v>100</v>
      </c>
      <c r="L6" s="630">
        <f t="shared" si="1"/>
        <v>100</v>
      </c>
      <c r="M6" s="630">
        <f t="shared" si="1"/>
        <v>100</v>
      </c>
      <c r="N6" s="623">
        <v>100</v>
      </c>
      <c r="O6" s="623">
        <v>100</v>
      </c>
      <c r="P6" s="623">
        <v>100</v>
      </c>
      <c r="Q6" s="623">
        <v>100</v>
      </c>
      <c r="R6" s="623">
        <v>100</v>
      </c>
      <c r="S6" s="623">
        <v>100</v>
      </c>
      <c r="T6" s="623">
        <v>100</v>
      </c>
      <c r="U6" s="623">
        <v>100</v>
      </c>
      <c r="V6" s="623">
        <v>100</v>
      </c>
      <c r="W6" s="630">
        <v>100</v>
      </c>
      <c r="X6" s="630">
        <v>100</v>
      </c>
      <c r="Y6" s="630">
        <v>100</v>
      </c>
      <c r="Z6" s="630">
        <v>100</v>
      </c>
      <c r="AA6" s="630">
        <v>100</v>
      </c>
      <c r="AB6" s="630">
        <v>100</v>
      </c>
      <c r="AC6" s="624">
        <v>100</v>
      </c>
      <c r="AD6" s="624">
        <v>100</v>
      </c>
      <c r="AE6" s="624">
        <v>100</v>
      </c>
    </row>
    <row r="7" spans="1:32" s="620" customFormat="1" ht="15.95" customHeight="1">
      <c r="A7" s="905" t="s">
        <v>93</v>
      </c>
      <c r="B7" s="621">
        <v>86277</v>
      </c>
      <c r="C7" s="621">
        <v>53181</v>
      </c>
      <c r="D7" s="621">
        <v>33096</v>
      </c>
      <c r="E7" s="621">
        <v>88557</v>
      </c>
      <c r="F7" s="621">
        <v>56831</v>
      </c>
      <c r="G7" s="621">
        <v>31726</v>
      </c>
      <c r="H7" s="621">
        <v>94772</v>
      </c>
      <c r="I7" s="621">
        <v>59963</v>
      </c>
      <c r="J7" s="621">
        <v>34809</v>
      </c>
      <c r="K7" s="622">
        <v>101756</v>
      </c>
      <c r="L7" s="622">
        <v>62932</v>
      </c>
      <c r="M7" s="622">
        <v>38824</v>
      </c>
      <c r="N7" s="621">
        <v>103763</v>
      </c>
      <c r="O7" s="621">
        <v>64961</v>
      </c>
      <c r="P7" s="621">
        <v>38802</v>
      </c>
      <c r="Q7" s="621">
        <v>104543</v>
      </c>
      <c r="R7" s="621">
        <v>63042</v>
      </c>
      <c r="S7" s="621">
        <v>41501</v>
      </c>
      <c r="T7" s="621">
        <v>104432</v>
      </c>
      <c r="U7" s="621">
        <v>63359</v>
      </c>
      <c r="V7" s="621">
        <v>41073</v>
      </c>
      <c r="W7" s="622">
        <v>99577</v>
      </c>
      <c r="X7" s="622">
        <v>68664</v>
      </c>
      <c r="Y7" s="622">
        <v>30913</v>
      </c>
      <c r="Z7" s="622">
        <v>97141</v>
      </c>
      <c r="AA7" s="622">
        <v>70355</v>
      </c>
      <c r="AB7" s="622">
        <v>26786</v>
      </c>
      <c r="AC7" s="620">
        <v>126444</v>
      </c>
      <c r="AD7" s="620">
        <v>81371</v>
      </c>
      <c r="AE7" s="620">
        <v>45073</v>
      </c>
    </row>
    <row r="8" spans="1:32" s="624" customFormat="1">
      <c r="A8" s="893"/>
      <c r="B8" s="623">
        <f t="shared" ref="B8:G8" si="2">B7/B$5*100</f>
        <v>21.897826892522296</v>
      </c>
      <c r="C8" s="623">
        <f t="shared" si="2"/>
        <v>17.679265981849007</v>
      </c>
      <c r="D8" s="623">
        <f t="shared" si="2"/>
        <v>35.515302399450569</v>
      </c>
      <c r="E8" s="623">
        <f t="shared" si="2"/>
        <v>21.592263972906352</v>
      </c>
      <c r="F8" s="623">
        <f t="shared" si="2"/>
        <v>17.678037066300025</v>
      </c>
      <c r="G8" s="623">
        <f t="shared" si="2"/>
        <v>35.785911680108285</v>
      </c>
      <c r="H8" s="623">
        <f>H7/H$5*100</f>
        <v>22.275498643801679</v>
      </c>
      <c r="I8" s="623">
        <f>I7/I$5*100</f>
        <v>18.463674937338727</v>
      </c>
      <c r="J8" s="623">
        <f>J7/J$5*100</f>
        <v>34.569777142176136</v>
      </c>
      <c r="K8" s="623">
        <f t="shared" ref="K8:M8" si="3">K7/K$5*100</f>
        <v>22.441787121048385</v>
      </c>
      <c r="L8" s="623">
        <f t="shared" si="3"/>
        <v>18.712775605477173</v>
      </c>
      <c r="M8" s="623">
        <f t="shared" si="3"/>
        <v>33.149756226679308</v>
      </c>
      <c r="N8" s="623">
        <v>21.658487915556048</v>
      </c>
      <c r="O8" s="623">
        <v>18.418359101438345</v>
      </c>
      <c r="P8" s="623">
        <v>30.700213624495611</v>
      </c>
      <c r="Q8" s="623">
        <v>21.687889236028994</v>
      </c>
      <c r="R8" s="623">
        <v>17.834571491617677</v>
      </c>
      <c r="S8" s="623">
        <v>32.283433941128884</v>
      </c>
      <c r="T8" s="623">
        <v>22.027048689328169</v>
      </c>
      <c r="U8" s="623">
        <v>17.837807401568153</v>
      </c>
      <c r="V8" s="623">
        <v>34.540378259736109</v>
      </c>
      <c r="W8" s="623">
        <v>20.549771444491451</v>
      </c>
      <c r="X8" s="623">
        <v>18.081797856960403</v>
      </c>
      <c r="Y8" s="623">
        <v>29.490383881553843</v>
      </c>
      <c r="Z8" s="623">
        <v>19.208607202461462</v>
      </c>
      <c r="AA8" s="623">
        <v>18.525832944937292</v>
      </c>
      <c r="AB8" s="623">
        <v>21.267338367116849</v>
      </c>
      <c r="AC8" s="623">
        <v>19.866513320386886</v>
      </c>
      <c r="AD8" s="623">
        <v>18.305980810114622</v>
      </c>
      <c r="AE8" s="623">
        <v>23.480045633794013</v>
      </c>
    </row>
    <row r="9" spans="1:32" s="620" customFormat="1" ht="15.95" customHeight="1">
      <c r="A9" s="898" t="s">
        <v>94</v>
      </c>
      <c r="B9" s="621">
        <v>94231</v>
      </c>
      <c r="C9" s="621">
        <v>78736</v>
      </c>
      <c r="D9" s="621">
        <v>15495</v>
      </c>
      <c r="E9" s="621">
        <v>104358</v>
      </c>
      <c r="F9" s="621">
        <v>89650</v>
      </c>
      <c r="G9" s="621">
        <v>14708</v>
      </c>
      <c r="H9" s="621">
        <v>105191</v>
      </c>
      <c r="I9" s="621">
        <v>87965</v>
      </c>
      <c r="J9" s="621">
        <v>17226</v>
      </c>
      <c r="K9" s="621">
        <v>108156</v>
      </c>
      <c r="L9" s="621">
        <v>87386</v>
      </c>
      <c r="M9" s="621">
        <v>20770</v>
      </c>
      <c r="N9" s="621">
        <v>111740</v>
      </c>
      <c r="O9" s="621">
        <v>89447</v>
      </c>
      <c r="P9" s="621">
        <v>22293</v>
      </c>
      <c r="Q9" s="621">
        <v>109312</v>
      </c>
      <c r="R9" s="621">
        <v>83479</v>
      </c>
      <c r="S9" s="621">
        <v>25833</v>
      </c>
      <c r="T9" s="621">
        <v>102055</v>
      </c>
      <c r="U9" s="621">
        <v>78714</v>
      </c>
      <c r="V9" s="621">
        <v>23341</v>
      </c>
      <c r="W9" s="621">
        <v>99232</v>
      </c>
      <c r="X9" s="621">
        <v>80245</v>
      </c>
      <c r="Y9" s="621">
        <v>18987</v>
      </c>
      <c r="Z9" s="622">
        <v>78669</v>
      </c>
      <c r="AA9" s="622">
        <v>67418</v>
      </c>
      <c r="AB9" s="622">
        <v>11251</v>
      </c>
      <c r="AC9" s="620">
        <v>88306</v>
      </c>
      <c r="AD9" s="620">
        <v>70170</v>
      </c>
      <c r="AE9" s="620">
        <v>18136</v>
      </c>
    </row>
    <row r="10" spans="1:32" s="624" customFormat="1" ht="15.95" customHeight="1">
      <c r="A10" s="898"/>
      <c r="B10" s="623">
        <f t="shared" ref="B10:G10" si="4">B9/B$5*100</f>
        <v>23.916618866085614</v>
      </c>
      <c r="C10" s="623">
        <f t="shared" si="4"/>
        <v>26.174661746617467</v>
      </c>
      <c r="D10" s="623">
        <f t="shared" si="4"/>
        <v>16.627677383354079</v>
      </c>
      <c r="E10" s="623">
        <f t="shared" si="4"/>
        <v>25.444916648989473</v>
      </c>
      <c r="F10" s="623">
        <f t="shared" si="4"/>
        <v>27.886822737481261</v>
      </c>
      <c r="G10" s="623">
        <f t="shared" si="4"/>
        <v>16.590152839659353</v>
      </c>
      <c r="H10" s="623">
        <f>H9/H$5*100</f>
        <v>24.724412039844495</v>
      </c>
      <c r="I10" s="623">
        <f>I9/I$5*100</f>
        <v>27.085989124343364</v>
      </c>
      <c r="J10" s="623">
        <f>J9/J$5*100</f>
        <v>17.107615302109402</v>
      </c>
      <c r="K10" s="623">
        <f t="shared" ref="K10:M10" si="5">K9/K$5*100</f>
        <v>23.85327575635942</v>
      </c>
      <c r="L10" s="623">
        <f t="shared" si="5"/>
        <v>25.984151291238604</v>
      </c>
      <c r="M10" s="623">
        <f t="shared" si="5"/>
        <v>17.734402349786965</v>
      </c>
      <c r="N10" s="623">
        <v>23.323529964286237</v>
      </c>
      <c r="O10" s="623">
        <v>25.360862156468585</v>
      </c>
      <c r="P10" s="623">
        <v>17.638262520769047</v>
      </c>
      <c r="Q10" s="623">
        <v>22.677238535041095</v>
      </c>
      <c r="R10" s="623">
        <v>23.616195449839029</v>
      </c>
      <c r="S10" s="623">
        <v>20.095369967017238</v>
      </c>
      <c r="T10" s="623">
        <v>21.52568613058628</v>
      </c>
      <c r="U10" s="623">
        <v>22.160784920958911</v>
      </c>
      <c r="V10" s="623">
        <v>19.628636061658522</v>
      </c>
      <c r="W10" s="623">
        <v>20.478573565981861</v>
      </c>
      <c r="X10" s="623">
        <v>21.131508054173764</v>
      </c>
      <c r="Y10" s="623">
        <v>18.113218346943448</v>
      </c>
      <c r="Z10" s="623">
        <v>15.55596421707045</v>
      </c>
      <c r="AA10" s="623">
        <v>17.752464010827691</v>
      </c>
      <c r="AB10" s="623">
        <v>8.9329808096928129</v>
      </c>
      <c r="AC10" s="623">
        <v>13.874381744251085</v>
      </c>
      <c r="AD10" s="623">
        <v>15.786099143991631</v>
      </c>
      <c r="AE10" s="623">
        <v>9.4476539749847621</v>
      </c>
    </row>
    <row r="11" spans="1:32" s="620" customFormat="1" ht="15.95" customHeight="1">
      <c r="A11" s="892" t="s">
        <v>95</v>
      </c>
      <c r="B11" s="621">
        <v>42171</v>
      </c>
      <c r="C11" s="621">
        <v>34529</v>
      </c>
      <c r="D11" s="621">
        <v>7642</v>
      </c>
      <c r="E11" s="621">
        <v>45080</v>
      </c>
      <c r="F11" s="621">
        <v>38341</v>
      </c>
      <c r="G11" s="621">
        <v>6739</v>
      </c>
      <c r="H11" s="621">
        <v>41060</v>
      </c>
      <c r="I11" s="621">
        <v>33884</v>
      </c>
      <c r="J11" s="621">
        <v>7176</v>
      </c>
      <c r="K11" s="621">
        <v>38601</v>
      </c>
      <c r="L11" s="621">
        <v>30981</v>
      </c>
      <c r="M11" s="621">
        <v>7620</v>
      </c>
      <c r="N11" s="621">
        <v>42820</v>
      </c>
      <c r="O11" s="621">
        <v>30446</v>
      </c>
      <c r="P11" s="621">
        <v>12374</v>
      </c>
      <c r="Q11" s="621">
        <v>41267</v>
      </c>
      <c r="R11" s="621">
        <v>29147</v>
      </c>
      <c r="S11" s="621">
        <v>12120</v>
      </c>
      <c r="T11" s="621">
        <v>38192</v>
      </c>
      <c r="U11" s="621">
        <v>27627</v>
      </c>
      <c r="V11" s="621">
        <v>10565</v>
      </c>
      <c r="W11" s="621">
        <v>35683</v>
      </c>
      <c r="X11" s="621">
        <v>25213</v>
      </c>
      <c r="Y11" s="621">
        <v>10470</v>
      </c>
      <c r="Z11" s="621">
        <v>30089</v>
      </c>
      <c r="AA11" s="621">
        <v>18395</v>
      </c>
      <c r="AB11" s="621">
        <v>11694</v>
      </c>
      <c r="AC11" s="620">
        <v>31073</v>
      </c>
      <c r="AD11" s="620">
        <v>19242</v>
      </c>
      <c r="AE11" s="620">
        <v>11831</v>
      </c>
    </row>
    <row r="12" spans="1:32" s="624" customFormat="1" ht="15.95" customHeight="1">
      <c r="A12" s="892"/>
      <c r="B12" s="623">
        <f t="shared" ref="B12:G12" si="6">B11/B$5*100</f>
        <v>10.703353824131087</v>
      </c>
      <c r="C12" s="623">
        <f t="shared" si="6"/>
        <v>11.478674246201921</v>
      </c>
      <c r="D12" s="623">
        <f t="shared" si="6"/>
        <v>8.2006266901317773</v>
      </c>
      <c r="E12" s="623">
        <f t="shared" si="6"/>
        <v>10.99155639755884</v>
      </c>
      <c r="F12" s="623">
        <f t="shared" si="6"/>
        <v>11.92647708396842</v>
      </c>
      <c r="G12" s="623">
        <f t="shared" si="6"/>
        <v>7.6013761209181654</v>
      </c>
      <c r="H12" s="623">
        <f>H11/H$5*100</f>
        <v>9.6508670737612068</v>
      </c>
      <c r="I12" s="623">
        <f>I11/I$5*100</f>
        <v>10.433486676396869</v>
      </c>
      <c r="J12" s="623">
        <f>J11/J$5*100</f>
        <v>7.1266833512096301</v>
      </c>
      <c r="K12" s="623">
        <f t="shared" ref="K12:M12" si="7">K11/K$5*100</f>
        <v>8.5132613768189458</v>
      </c>
      <c r="L12" s="623">
        <f t="shared" si="7"/>
        <v>9.2121734734838903</v>
      </c>
      <c r="M12" s="623">
        <f t="shared" si="7"/>
        <v>6.5063141986218902</v>
      </c>
      <c r="N12" s="623">
        <v>8.9378338381129101</v>
      </c>
      <c r="O12" s="623">
        <v>8.6323388063975592</v>
      </c>
      <c r="P12" s="623">
        <v>9.7903315135691109</v>
      </c>
      <c r="Q12" s="623">
        <v>8.5610143682810751</v>
      </c>
      <c r="R12" s="623">
        <v>8.2456815339960734</v>
      </c>
      <c r="S12" s="623">
        <v>9.4280913560271333</v>
      </c>
      <c r="T12" s="623">
        <v>8.0555485248086942</v>
      </c>
      <c r="U12" s="623">
        <v>7.7779811089683131</v>
      </c>
      <c r="V12" s="623">
        <v>8.8846467585545739</v>
      </c>
      <c r="W12" s="623">
        <v>7.3639243445151834</v>
      </c>
      <c r="X12" s="623">
        <v>6.6395253607063758</v>
      </c>
      <c r="Y12" s="623">
        <v>9.9881706479432193</v>
      </c>
      <c r="Z12" s="623">
        <v>5.9497820911341543</v>
      </c>
      <c r="AA12" s="623">
        <v>4.8437594630391789</v>
      </c>
      <c r="AB12" s="623">
        <v>9.2847104780506395</v>
      </c>
      <c r="AC12" s="623">
        <v>4.8820993357089435</v>
      </c>
      <c r="AD12" s="623">
        <v>4.3288601927987314</v>
      </c>
      <c r="AE12" s="623">
        <v>6.1631668602803664</v>
      </c>
    </row>
    <row r="13" spans="1:32" s="620" customFormat="1" ht="15.95" customHeight="1">
      <c r="A13" s="892" t="s">
        <v>96</v>
      </c>
      <c r="B13" s="621">
        <v>121550</v>
      </c>
      <c r="C13" s="621">
        <v>98726</v>
      </c>
      <c r="D13" s="621">
        <v>22824</v>
      </c>
      <c r="E13" s="621">
        <v>122598</v>
      </c>
      <c r="F13" s="621">
        <v>100793</v>
      </c>
      <c r="G13" s="621">
        <v>21805</v>
      </c>
      <c r="H13" s="621">
        <v>130645</v>
      </c>
      <c r="I13" s="621">
        <v>104825</v>
      </c>
      <c r="J13" s="621">
        <v>25820</v>
      </c>
      <c r="K13" s="621">
        <v>137913</v>
      </c>
      <c r="L13" s="621">
        <v>109205</v>
      </c>
      <c r="M13" s="621">
        <v>28708</v>
      </c>
      <c r="N13" s="621">
        <v>151951</v>
      </c>
      <c r="O13" s="621">
        <v>120372</v>
      </c>
      <c r="P13" s="621">
        <v>31579</v>
      </c>
      <c r="Q13" s="621">
        <v>156273</v>
      </c>
      <c r="R13" s="621">
        <v>126869</v>
      </c>
      <c r="S13" s="621">
        <v>29404</v>
      </c>
      <c r="T13" s="621">
        <v>163427</v>
      </c>
      <c r="U13" s="621">
        <v>135799</v>
      </c>
      <c r="V13" s="621">
        <v>27628</v>
      </c>
      <c r="W13" s="621">
        <v>178628</v>
      </c>
      <c r="X13" s="621">
        <v>151420</v>
      </c>
      <c r="Y13" s="621">
        <v>27208</v>
      </c>
      <c r="Z13" s="621">
        <v>208488</v>
      </c>
      <c r="AA13" s="621">
        <v>165318</v>
      </c>
      <c r="AB13" s="621">
        <v>43170</v>
      </c>
      <c r="AC13" s="620">
        <v>262781</v>
      </c>
      <c r="AD13" s="620">
        <v>194494</v>
      </c>
      <c r="AE13" s="620">
        <v>68287</v>
      </c>
    </row>
    <row r="14" spans="1:32" s="624" customFormat="1" ht="15.95" customHeight="1">
      <c r="A14" s="892"/>
      <c r="B14" s="623">
        <f t="shared" ref="B14:G14" si="8">B13/B$5*100</f>
        <v>30.85041040817466</v>
      </c>
      <c r="C14" s="623">
        <f t="shared" si="8"/>
        <v>32.820052524849572</v>
      </c>
      <c r="D14" s="623">
        <f t="shared" si="8"/>
        <v>24.492423917242565</v>
      </c>
      <c r="E14" s="623">
        <f t="shared" si="8"/>
        <v>29.892254463795894</v>
      </c>
      <c r="F14" s="623">
        <f t="shared" si="8"/>
        <v>31.353000827428318</v>
      </c>
      <c r="G14" s="623">
        <f t="shared" si="8"/>
        <v>24.595341492301618</v>
      </c>
      <c r="H14" s="623">
        <f>H13/H$5*100</f>
        <v>30.707197487860029</v>
      </c>
      <c r="I14" s="623">
        <f>I13/I$5*100</f>
        <v>32.27748320308411</v>
      </c>
      <c r="J14" s="623">
        <f>J13/J$5*100</f>
        <v>25.642553529575341</v>
      </c>
      <c r="K14" s="623">
        <f t="shared" ref="K14:M14" si="9">K13/K$5*100</f>
        <v>30.41603627525793</v>
      </c>
      <c r="L14" s="623">
        <f t="shared" si="9"/>
        <v>32.472012012904955</v>
      </c>
      <c r="M14" s="623">
        <f t="shared" si="9"/>
        <v>24.512239896855281</v>
      </c>
      <c r="N14" s="623">
        <v>31.716786303948968</v>
      </c>
      <c r="O14" s="623">
        <v>34.129011587850194</v>
      </c>
      <c r="P14" s="623">
        <v>24.985362766041618</v>
      </c>
      <c r="Q14" s="623">
        <v>32.419497379852871</v>
      </c>
      <c r="R14" s="623">
        <v>35.891219354875211</v>
      </c>
      <c r="S14" s="623">
        <v>22.87323417760906</v>
      </c>
      <c r="T14" s="623">
        <v>34.47041602335333</v>
      </c>
      <c r="U14" s="623">
        <v>38.232238629485209</v>
      </c>
      <c r="V14" s="623">
        <v>23.23379277286756</v>
      </c>
      <c r="W14" s="623">
        <v>36.863578673655752</v>
      </c>
      <c r="X14" s="623">
        <v>39.874546072191308</v>
      </c>
      <c r="Y14" s="623">
        <v>25.955887964588261</v>
      </c>
      <c r="Z14" s="623">
        <v>41.226300927793467</v>
      </c>
      <c r="AA14" s="623">
        <v>43.53142848114765</v>
      </c>
      <c r="AB14" s="623">
        <v>34.275778291213108</v>
      </c>
      <c r="AC14" s="623">
        <v>41.287386011551249</v>
      </c>
      <c r="AD14" s="623">
        <v>43.755188355586554</v>
      </c>
      <c r="AE14" s="623">
        <v>35.573001047076779</v>
      </c>
    </row>
    <row r="15" spans="1:32" s="620" customFormat="1" ht="15.95" customHeight="1">
      <c r="A15" s="893" t="s">
        <v>97</v>
      </c>
      <c r="B15" s="621">
        <v>49769</v>
      </c>
      <c r="C15" s="621">
        <v>35638</v>
      </c>
      <c r="D15" s="621">
        <v>14131</v>
      </c>
      <c r="E15" s="621">
        <v>49540</v>
      </c>
      <c r="F15" s="621">
        <v>35863</v>
      </c>
      <c r="G15" s="621">
        <v>13677</v>
      </c>
      <c r="H15" s="621">
        <v>53786</v>
      </c>
      <c r="I15" s="621">
        <v>38125</v>
      </c>
      <c r="J15" s="621">
        <v>15661</v>
      </c>
      <c r="K15" s="621">
        <v>66996</v>
      </c>
      <c r="L15" s="621">
        <v>45801</v>
      </c>
      <c r="M15" s="621">
        <v>21195</v>
      </c>
      <c r="N15" s="621">
        <v>68813</v>
      </c>
      <c r="O15" s="621">
        <v>47471</v>
      </c>
      <c r="P15" s="621">
        <v>21342</v>
      </c>
      <c r="Q15" s="621">
        <v>70639</v>
      </c>
      <c r="R15" s="621">
        <v>50945</v>
      </c>
      <c r="S15" s="621">
        <v>19694</v>
      </c>
      <c r="T15" s="621">
        <v>66002</v>
      </c>
      <c r="U15" s="621">
        <v>49696</v>
      </c>
      <c r="V15" s="621">
        <v>16306</v>
      </c>
      <c r="W15" s="621">
        <v>71445</v>
      </c>
      <c r="X15" s="621">
        <v>54199</v>
      </c>
      <c r="Y15" s="621">
        <v>17246</v>
      </c>
      <c r="Z15" s="621">
        <v>91329</v>
      </c>
      <c r="AA15" s="621">
        <v>58281</v>
      </c>
      <c r="AB15" s="621">
        <v>33048</v>
      </c>
      <c r="AC15" s="620">
        <v>127864</v>
      </c>
      <c r="AD15" s="620">
        <v>79228</v>
      </c>
      <c r="AE15" s="620">
        <v>48636</v>
      </c>
    </row>
    <row r="16" spans="1:32" s="624" customFormat="1" ht="15.95" customHeight="1" thickBot="1">
      <c r="A16" s="899"/>
      <c r="B16" s="623">
        <f t="shared" ref="B16:G16" si="10">B15/B$5*100</f>
        <v>12.631790009086341</v>
      </c>
      <c r="C16" s="623">
        <f t="shared" si="10"/>
        <v>11.847345500482032</v>
      </c>
      <c r="D16" s="623">
        <f t="shared" si="10"/>
        <v>15.163969609821008</v>
      </c>
      <c r="E16" s="623">
        <f t="shared" si="10"/>
        <v>12.079008516749443</v>
      </c>
      <c r="F16" s="623">
        <f t="shared" si="10"/>
        <v>11.155662284821979</v>
      </c>
      <c r="G16" s="623">
        <f t="shared" si="10"/>
        <v>15.427217867012576</v>
      </c>
      <c r="H16" s="623">
        <f>H15/H$5*100</f>
        <v>12.642024754732592</v>
      </c>
      <c r="I16" s="623">
        <f>I15/I$5*100</f>
        <v>11.739366058836932</v>
      </c>
      <c r="J16" s="623">
        <f>J15/J$5*100</f>
        <v>15.553370674929488</v>
      </c>
      <c r="K16" s="623">
        <f t="shared" ref="K16:M16" si="11">K15/K$5*100</f>
        <v>14.775639470515326</v>
      </c>
      <c r="L16" s="623">
        <f t="shared" si="11"/>
        <v>13.618887616895378</v>
      </c>
      <c r="M16" s="623">
        <f t="shared" si="11"/>
        <v>18.097287328056559</v>
      </c>
      <c r="N16" s="623">
        <v>14.363361978095837</v>
      </c>
      <c r="O16" s="623">
        <v>13.459428347845318</v>
      </c>
      <c r="P16" s="623">
        <v>16.885829575124614</v>
      </c>
      <c r="Q16" s="623">
        <v>14.65436048079596</v>
      </c>
      <c r="R16" s="623">
        <v>14.412332169672005</v>
      </c>
      <c r="S16" s="623">
        <v>15.319870558217687</v>
      </c>
      <c r="T16" s="623">
        <v>13.921300631923527</v>
      </c>
      <c r="U16" s="623">
        <v>13.991187939019412</v>
      </c>
      <c r="V16" s="623">
        <v>13.712546147183234</v>
      </c>
      <c r="W16" s="623">
        <v>14.744151971355752</v>
      </c>
      <c r="X16" s="623">
        <v>14.272622655968147</v>
      </c>
      <c r="Y16" s="623">
        <v>16.452339158971228</v>
      </c>
      <c r="Z16" s="623">
        <v>18.059345561540468</v>
      </c>
      <c r="AA16" s="623">
        <v>15.346515100048187</v>
      </c>
      <c r="AB16" s="631">
        <v>26.23919205392659</v>
      </c>
      <c r="AC16" s="631">
        <v>20.089619588101836</v>
      </c>
      <c r="AD16" s="631">
        <v>17.823871497508463</v>
      </c>
      <c r="AE16" s="631">
        <v>25.336132483864077</v>
      </c>
    </row>
    <row r="17" spans="1:31" s="624" customFormat="1" ht="15.95" customHeight="1">
      <c r="A17" s="900" t="s">
        <v>98</v>
      </c>
      <c r="B17" s="900"/>
      <c r="C17" s="900"/>
      <c r="D17" s="900"/>
      <c r="E17" s="900"/>
      <c r="F17" s="900"/>
      <c r="G17" s="900"/>
      <c r="H17" s="900"/>
      <c r="I17" s="900"/>
      <c r="J17" s="900"/>
      <c r="K17" s="900"/>
      <c r="L17" s="900"/>
      <c r="M17" s="900"/>
      <c r="N17" s="900"/>
      <c r="O17" s="900"/>
      <c r="P17" s="900"/>
      <c r="Q17" s="900"/>
      <c r="R17" s="900"/>
      <c r="S17" s="900"/>
      <c r="T17" s="900"/>
      <c r="U17" s="900"/>
      <c r="V17" s="900"/>
      <c r="W17" s="900"/>
      <c r="X17" s="900"/>
      <c r="Y17" s="900"/>
      <c r="Z17" s="900"/>
      <c r="AA17" s="900"/>
      <c r="AB17" s="900"/>
      <c r="AC17" s="900"/>
      <c r="AD17" s="900"/>
      <c r="AE17" s="900"/>
    </row>
    <row r="18" spans="1:31" ht="16.5">
      <c r="A18" s="632"/>
      <c r="B18" s="901" t="s">
        <v>106</v>
      </c>
      <c r="C18" s="901"/>
      <c r="D18" s="901"/>
      <c r="E18" s="901" t="s">
        <v>103</v>
      </c>
      <c r="F18" s="901"/>
      <c r="G18" s="901"/>
      <c r="H18" s="901" t="s">
        <v>104</v>
      </c>
      <c r="I18" s="901"/>
      <c r="J18" s="901"/>
      <c r="K18" s="901" t="s">
        <v>67</v>
      </c>
      <c r="L18" s="901"/>
      <c r="M18" s="901"/>
      <c r="N18" s="901" t="s">
        <v>69</v>
      </c>
      <c r="O18" s="901"/>
      <c r="P18" s="901"/>
      <c r="Q18" s="901" t="s">
        <v>70</v>
      </c>
      <c r="R18" s="901"/>
      <c r="S18" s="901"/>
      <c r="T18" s="901" t="s">
        <v>74</v>
      </c>
      <c r="U18" s="901"/>
      <c r="V18" s="901"/>
      <c r="W18" s="901" t="s">
        <v>75</v>
      </c>
      <c r="X18" s="901"/>
      <c r="Y18" s="901"/>
      <c r="Z18" s="901" t="s">
        <v>76</v>
      </c>
      <c r="AA18" s="901"/>
      <c r="AB18" s="901"/>
      <c r="AC18" s="901" t="s">
        <v>17</v>
      </c>
      <c r="AD18" s="901"/>
      <c r="AE18" s="901"/>
    </row>
    <row r="19" spans="1:31" ht="15.75">
      <c r="A19" s="633"/>
      <c r="B19" s="627" t="s">
        <v>90</v>
      </c>
      <c r="C19" s="627" t="s">
        <v>91</v>
      </c>
      <c r="D19" s="627" t="s">
        <v>92</v>
      </c>
      <c r="E19" s="627" t="s">
        <v>90</v>
      </c>
      <c r="F19" s="627" t="s">
        <v>91</v>
      </c>
      <c r="G19" s="627" t="s">
        <v>92</v>
      </c>
      <c r="H19" s="627" t="s">
        <v>90</v>
      </c>
      <c r="I19" s="627" t="s">
        <v>91</v>
      </c>
      <c r="J19" s="627" t="s">
        <v>92</v>
      </c>
      <c r="K19" s="627" t="s">
        <v>90</v>
      </c>
      <c r="L19" s="627" t="s">
        <v>91</v>
      </c>
      <c r="M19" s="627" t="s">
        <v>92</v>
      </c>
      <c r="N19" s="627" t="s">
        <v>90</v>
      </c>
      <c r="O19" s="627" t="s">
        <v>91</v>
      </c>
      <c r="P19" s="627" t="s">
        <v>92</v>
      </c>
      <c r="Q19" s="627" t="s">
        <v>90</v>
      </c>
      <c r="R19" s="627" t="s">
        <v>91</v>
      </c>
      <c r="S19" s="627" t="s">
        <v>92</v>
      </c>
      <c r="T19" s="627" t="s">
        <v>90</v>
      </c>
      <c r="U19" s="627" t="s">
        <v>91</v>
      </c>
      <c r="V19" s="627" t="s">
        <v>92</v>
      </c>
      <c r="W19" s="627" t="s">
        <v>90</v>
      </c>
      <c r="X19" s="627" t="s">
        <v>91</v>
      </c>
      <c r="Y19" s="627" t="s">
        <v>92</v>
      </c>
      <c r="Z19" s="627" t="s">
        <v>90</v>
      </c>
      <c r="AA19" s="627" t="s">
        <v>91</v>
      </c>
      <c r="AB19" s="627" t="s">
        <v>92</v>
      </c>
      <c r="AC19" s="627" t="s">
        <v>90</v>
      </c>
      <c r="AD19" s="627" t="s">
        <v>91</v>
      </c>
      <c r="AE19" s="627" t="s">
        <v>92</v>
      </c>
    </row>
    <row r="20" spans="1:31" s="620" customFormat="1" ht="15.95" customHeight="1">
      <c r="A20" s="892" t="s">
        <v>90</v>
      </c>
      <c r="B20" s="621">
        <v>496964</v>
      </c>
      <c r="C20" s="621">
        <v>383219</v>
      </c>
      <c r="D20" s="621">
        <v>113745</v>
      </c>
      <c r="E20" s="621">
        <v>511049</v>
      </c>
      <c r="F20" s="621">
        <v>403028</v>
      </c>
      <c r="G20" s="621">
        <v>108021</v>
      </c>
      <c r="H20" s="621">
        <v>529775</v>
      </c>
      <c r="I20" s="621">
        <v>409622</v>
      </c>
      <c r="J20" s="621">
        <v>120153</v>
      </c>
      <c r="K20" s="621">
        <v>558404</v>
      </c>
      <c r="L20" s="621">
        <v>421758</v>
      </c>
      <c r="M20" s="621">
        <v>136646</v>
      </c>
      <c r="N20" s="621">
        <v>584350</v>
      </c>
      <c r="O20" s="621">
        <v>439438</v>
      </c>
      <c r="P20" s="621">
        <v>144912</v>
      </c>
      <c r="Q20" s="621">
        <v>594320</v>
      </c>
      <c r="R20" s="621">
        <v>446200</v>
      </c>
      <c r="S20" s="621">
        <v>148120</v>
      </c>
      <c r="T20" s="621">
        <v>591304</v>
      </c>
      <c r="U20" s="621">
        <v>450757</v>
      </c>
      <c r="V20" s="621">
        <v>140547</v>
      </c>
      <c r="W20" s="621">
        <v>619134</v>
      </c>
      <c r="X20" s="621">
        <v>491814</v>
      </c>
      <c r="Y20" s="621">
        <v>127320</v>
      </c>
      <c r="Z20" s="621">
        <v>628135</v>
      </c>
      <c r="AA20" s="621">
        <v>481569</v>
      </c>
      <c r="AB20" s="621">
        <v>146566</v>
      </c>
      <c r="AC20" s="621">
        <v>779852</v>
      </c>
      <c r="AD20" s="621">
        <v>560590</v>
      </c>
      <c r="AE20" s="621">
        <v>219262</v>
      </c>
    </row>
    <row r="21" spans="1:31" s="624" customFormat="1" ht="15.95" customHeight="1">
      <c r="A21" s="892"/>
      <c r="B21" s="623">
        <f>SUM(B22,B24,B26,B28,B30)/B20*100</f>
        <v>100</v>
      </c>
      <c r="C21" s="623">
        <f t="shared" ref="C21:M21" si="12">SUM(C22,C24,C26,C28,C30)/C20*100</f>
        <v>100</v>
      </c>
      <c r="D21" s="623">
        <f t="shared" si="12"/>
        <v>100</v>
      </c>
      <c r="E21" s="623">
        <f t="shared" si="12"/>
        <v>100</v>
      </c>
      <c r="F21" s="623">
        <f t="shared" si="12"/>
        <v>100</v>
      </c>
      <c r="G21" s="623">
        <f t="shared" si="12"/>
        <v>100</v>
      </c>
      <c r="H21" s="623">
        <f t="shared" si="12"/>
        <v>100</v>
      </c>
      <c r="I21" s="623">
        <f t="shared" si="12"/>
        <v>100</v>
      </c>
      <c r="J21" s="623">
        <f t="shared" si="12"/>
        <v>100</v>
      </c>
      <c r="K21" s="623">
        <f t="shared" si="12"/>
        <v>100</v>
      </c>
      <c r="L21" s="623">
        <f t="shared" si="12"/>
        <v>100</v>
      </c>
      <c r="M21" s="623">
        <f t="shared" si="12"/>
        <v>100</v>
      </c>
      <c r="N21" s="623">
        <v>100</v>
      </c>
      <c r="O21" s="623">
        <v>100</v>
      </c>
      <c r="P21" s="623">
        <v>100</v>
      </c>
      <c r="Q21" s="623">
        <v>100</v>
      </c>
      <c r="R21" s="623">
        <v>100</v>
      </c>
      <c r="S21" s="623">
        <v>100</v>
      </c>
      <c r="T21" s="623">
        <v>100</v>
      </c>
      <c r="U21" s="623">
        <v>100</v>
      </c>
      <c r="V21" s="623">
        <v>100</v>
      </c>
      <c r="W21" s="623">
        <v>100</v>
      </c>
      <c r="X21" s="623">
        <v>100</v>
      </c>
      <c r="Y21" s="623">
        <v>100</v>
      </c>
      <c r="Z21" s="623">
        <v>100</v>
      </c>
      <c r="AA21" s="623">
        <v>100</v>
      </c>
      <c r="AB21" s="623">
        <v>100</v>
      </c>
      <c r="AC21" s="623">
        <v>100</v>
      </c>
      <c r="AD21" s="623">
        <v>100</v>
      </c>
      <c r="AE21" s="623">
        <v>100</v>
      </c>
    </row>
    <row r="22" spans="1:31" s="620" customFormat="1" ht="15.95" customHeight="1">
      <c r="A22" s="898" t="s">
        <v>99</v>
      </c>
      <c r="B22" s="621">
        <v>108471</v>
      </c>
      <c r="C22" s="621">
        <v>68057</v>
      </c>
      <c r="D22" s="621">
        <v>40414</v>
      </c>
      <c r="E22" s="621">
        <v>109491</v>
      </c>
      <c r="F22" s="621">
        <v>71326</v>
      </c>
      <c r="G22" s="621">
        <v>38165</v>
      </c>
      <c r="H22" s="621">
        <v>115645</v>
      </c>
      <c r="I22" s="621">
        <v>74867</v>
      </c>
      <c r="J22" s="621">
        <v>40778</v>
      </c>
      <c r="K22" s="621">
        <v>122889</v>
      </c>
      <c r="L22" s="621">
        <v>77979</v>
      </c>
      <c r="M22" s="621">
        <v>44910</v>
      </c>
      <c r="N22" s="621">
        <v>123514</v>
      </c>
      <c r="O22" s="621">
        <v>78748</v>
      </c>
      <c r="P22" s="621">
        <v>44766</v>
      </c>
      <c r="Q22" s="621">
        <v>124859</v>
      </c>
      <c r="R22" s="621">
        <v>76022</v>
      </c>
      <c r="S22" s="621">
        <v>48837</v>
      </c>
      <c r="T22" s="621">
        <v>126221</v>
      </c>
      <c r="U22" s="621">
        <v>76666</v>
      </c>
      <c r="V22" s="621">
        <v>49555</v>
      </c>
      <c r="W22" s="621">
        <v>123620</v>
      </c>
      <c r="X22" s="621">
        <v>85671</v>
      </c>
      <c r="Y22" s="621">
        <v>37949</v>
      </c>
      <c r="Z22" s="621">
        <v>121064</v>
      </c>
      <c r="AA22" s="621">
        <v>87850</v>
      </c>
      <c r="AB22" s="621">
        <v>33214</v>
      </c>
      <c r="AC22" s="621">
        <v>156168</v>
      </c>
      <c r="AD22" s="621">
        <v>102672</v>
      </c>
      <c r="AE22" s="621">
        <v>53496</v>
      </c>
    </row>
    <row r="23" spans="1:31" s="624" customFormat="1" ht="15.95" customHeight="1">
      <c r="A23" s="898"/>
      <c r="B23" s="623">
        <f t="shared" ref="B23:M23" si="13">B22/B$20*100</f>
        <v>21.826731916195136</v>
      </c>
      <c r="C23" s="623">
        <f t="shared" si="13"/>
        <v>17.759296903337258</v>
      </c>
      <c r="D23" s="623">
        <f t="shared" si="13"/>
        <v>35.530352982548685</v>
      </c>
      <c r="E23" s="623">
        <f t="shared" si="13"/>
        <v>21.424755747491925</v>
      </c>
      <c r="F23" s="623">
        <f t="shared" si="13"/>
        <v>17.697529700169714</v>
      </c>
      <c r="G23" s="623">
        <f t="shared" si="13"/>
        <v>35.331093028207476</v>
      </c>
      <c r="H23" s="623">
        <f t="shared" si="13"/>
        <v>21.829078382332124</v>
      </c>
      <c r="I23" s="623">
        <f t="shared" si="13"/>
        <v>18.277094491995058</v>
      </c>
      <c r="J23" s="623">
        <f t="shared" si="13"/>
        <v>33.938395212770381</v>
      </c>
      <c r="K23" s="623">
        <f t="shared" si="13"/>
        <v>22.007184762286801</v>
      </c>
      <c r="L23" s="623">
        <f t="shared" si="13"/>
        <v>18.489038737854411</v>
      </c>
      <c r="M23" s="623">
        <f t="shared" si="13"/>
        <v>32.865945582014845</v>
      </c>
      <c r="N23" s="623">
        <v>21.136989817746215</v>
      </c>
      <c r="O23" s="623">
        <v>17.920161661030679</v>
      </c>
      <c r="P23" s="623">
        <v>30.891851606492217</v>
      </c>
      <c r="Q23" s="623">
        <v>21.008715843316732</v>
      </c>
      <c r="R23" s="623">
        <v>17.037651277454056</v>
      </c>
      <c r="S23" s="623">
        <v>32.971239535511749</v>
      </c>
      <c r="T23" s="623">
        <v>21.34621108600652</v>
      </c>
      <c r="U23" s="623">
        <v>17.008277187043131</v>
      </c>
      <c r="V23" s="623">
        <v>35.258667918916807</v>
      </c>
      <c r="W23" s="623">
        <v>19.966598506946799</v>
      </c>
      <c r="X23" s="623">
        <v>17.419390257292392</v>
      </c>
      <c r="Y23" s="623">
        <v>29.806000628338047</v>
      </c>
      <c r="Z23" s="623">
        <v>19.273563803959341</v>
      </c>
      <c r="AA23" s="623">
        <v>18.242453314062988</v>
      </c>
      <c r="AB23" s="623">
        <v>22.661463095124383</v>
      </c>
      <c r="AC23" s="623">
        <v>20.025338141083179</v>
      </c>
      <c r="AD23" s="623">
        <v>18.314989564565902</v>
      </c>
      <c r="AE23" s="623">
        <v>24.398208535906814</v>
      </c>
    </row>
    <row r="24" spans="1:31" s="620" customFormat="1" ht="15.95" customHeight="1">
      <c r="A24" s="898" t="s">
        <v>94</v>
      </c>
      <c r="B24" s="621">
        <v>99791</v>
      </c>
      <c r="C24" s="621">
        <v>83851</v>
      </c>
      <c r="D24" s="621">
        <v>15940</v>
      </c>
      <c r="E24" s="621">
        <v>109630</v>
      </c>
      <c r="F24" s="621">
        <v>94604</v>
      </c>
      <c r="G24" s="621">
        <v>15026</v>
      </c>
      <c r="H24" s="621">
        <v>110633</v>
      </c>
      <c r="I24" s="621">
        <v>93083</v>
      </c>
      <c r="J24" s="621">
        <v>17550</v>
      </c>
      <c r="K24" s="621">
        <v>112659</v>
      </c>
      <c r="L24" s="621">
        <v>91682</v>
      </c>
      <c r="M24" s="621">
        <v>20977</v>
      </c>
      <c r="N24" s="621">
        <v>115967</v>
      </c>
      <c r="O24" s="621">
        <v>93393</v>
      </c>
      <c r="P24" s="621">
        <v>22574</v>
      </c>
      <c r="Q24" s="621">
        <v>113710</v>
      </c>
      <c r="R24" s="621">
        <v>87595</v>
      </c>
      <c r="S24" s="621">
        <v>26115</v>
      </c>
      <c r="T24" s="621">
        <v>106342</v>
      </c>
      <c r="U24" s="621">
        <v>82688</v>
      </c>
      <c r="V24" s="621">
        <v>23654</v>
      </c>
      <c r="W24" s="621">
        <v>103887</v>
      </c>
      <c r="X24" s="621">
        <v>84676</v>
      </c>
      <c r="Y24" s="621">
        <v>19211</v>
      </c>
      <c r="Z24" s="621">
        <v>82459</v>
      </c>
      <c r="AA24" s="621">
        <v>70877</v>
      </c>
      <c r="AB24" s="621">
        <v>11582</v>
      </c>
      <c r="AC24" s="621">
        <v>92276</v>
      </c>
      <c r="AD24" s="621">
        <v>73817</v>
      </c>
      <c r="AE24" s="621">
        <v>18459</v>
      </c>
    </row>
    <row r="25" spans="1:31" s="624" customFormat="1" ht="15.95" customHeight="1">
      <c r="A25" s="898"/>
      <c r="B25" s="623">
        <f t="shared" ref="B25:M25" si="14">B24/B$20*100</f>
        <v>20.080126528279717</v>
      </c>
      <c r="C25" s="623">
        <f t="shared" si="14"/>
        <v>21.880700069672955</v>
      </c>
      <c r="D25" s="623">
        <f t="shared" si="14"/>
        <v>14.01380280451888</v>
      </c>
      <c r="E25" s="623">
        <f t="shared" si="14"/>
        <v>21.451954704930447</v>
      </c>
      <c r="F25" s="623">
        <f t="shared" si="14"/>
        <v>23.47330706551406</v>
      </c>
      <c r="G25" s="623">
        <f t="shared" si="14"/>
        <v>13.910258190537025</v>
      </c>
      <c r="H25" s="623">
        <f t="shared" si="14"/>
        <v>20.883016374876124</v>
      </c>
      <c r="I25" s="623">
        <f t="shared" si="14"/>
        <v>22.724121263018098</v>
      </c>
      <c r="J25" s="623">
        <f t="shared" si="14"/>
        <v>14.606376869491399</v>
      </c>
      <c r="K25" s="623">
        <f t="shared" si="14"/>
        <v>20.17517782823905</v>
      </c>
      <c r="L25" s="623">
        <f t="shared" si="14"/>
        <v>21.738058317803098</v>
      </c>
      <c r="M25" s="623">
        <f t="shared" si="14"/>
        <v>15.351345813269324</v>
      </c>
      <c r="N25" s="623">
        <v>19.845469324890903</v>
      </c>
      <c r="O25" s="623">
        <v>21.252827475093188</v>
      </c>
      <c r="P25" s="623">
        <v>15.577729932648779</v>
      </c>
      <c r="Q25" s="623">
        <v>19.132790415937542</v>
      </c>
      <c r="R25" s="623">
        <v>19.631331241595696</v>
      </c>
      <c r="S25" s="623">
        <v>17.630974885228195</v>
      </c>
      <c r="T25" s="623">
        <v>17.984319402540827</v>
      </c>
      <c r="U25" s="623">
        <v>18.344252002742053</v>
      </c>
      <c r="V25" s="623">
        <v>16.829957238503845</v>
      </c>
      <c r="W25" s="623">
        <v>16.77940478151741</v>
      </c>
      <c r="X25" s="623">
        <v>17.21707800103291</v>
      </c>
      <c r="Y25" s="623">
        <v>15.088752748978951</v>
      </c>
      <c r="Z25" s="623">
        <v>13.127591998535348</v>
      </c>
      <c r="AA25" s="623">
        <v>14.717932425052277</v>
      </c>
      <c r="AB25" s="623">
        <v>7.9022419933681753</v>
      </c>
      <c r="AC25" s="623">
        <v>11.832501551576453</v>
      </c>
      <c r="AD25" s="623">
        <v>13.167733994541464</v>
      </c>
      <c r="AE25" s="623">
        <v>8.418695441982651</v>
      </c>
    </row>
    <row r="26" spans="1:31" s="620" customFormat="1" ht="15.95" customHeight="1">
      <c r="A26" s="892" t="s">
        <v>95</v>
      </c>
      <c r="B26" s="621">
        <v>48747</v>
      </c>
      <c r="C26" s="621">
        <v>39256</v>
      </c>
      <c r="D26" s="621">
        <v>9491</v>
      </c>
      <c r="E26" s="621">
        <v>51427</v>
      </c>
      <c r="F26" s="621">
        <v>42956</v>
      </c>
      <c r="G26" s="621">
        <v>8471</v>
      </c>
      <c r="H26" s="621">
        <v>47743</v>
      </c>
      <c r="I26" s="621">
        <v>38528</v>
      </c>
      <c r="J26" s="621">
        <v>9215</v>
      </c>
      <c r="K26" s="621">
        <v>43482</v>
      </c>
      <c r="L26" s="621">
        <v>33991</v>
      </c>
      <c r="M26" s="621">
        <v>9491</v>
      </c>
      <c r="N26" s="621">
        <v>46818</v>
      </c>
      <c r="O26" s="621">
        <v>32596</v>
      </c>
      <c r="P26" s="621">
        <v>14222</v>
      </c>
      <c r="Q26" s="621">
        <v>45970</v>
      </c>
      <c r="R26" s="621">
        <v>32392</v>
      </c>
      <c r="S26" s="621">
        <v>13578</v>
      </c>
      <c r="T26" s="621">
        <v>42788</v>
      </c>
      <c r="U26" s="621">
        <v>30676</v>
      </c>
      <c r="V26" s="621">
        <v>12112</v>
      </c>
      <c r="W26" s="621">
        <v>40078</v>
      </c>
      <c r="X26" s="621">
        <v>27729</v>
      </c>
      <c r="Y26" s="621">
        <v>12349</v>
      </c>
      <c r="Z26" s="621">
        <v>34235</v>
      </c>
      <c r="AA26" s="621">
        <v>20846</v>
      </c>
      <c r="AB26" s="621">
        <v>13389</v>
      </c>
      <c r="AC26" s="621">
        <v>36462</v>
      </c>
      <c r="AD26" s="621">
        <v>22486</v>
      </c>
      <c r="AE26" s="621">
        <v>13976</v>
      </c>
    </row>
    <row r="27" spans="1:31" s="624" customFormat="1" ht="15.95" customHeight="1">
      <c r="A27" s="892"/>
      <c r="B27" s="623">
        <f t="shared" ref="B27:M27" si="15">B26/B$20*100</f>
        <v>9.8089600051512775</v>
      </c>
      <c r="C27" s="623">
        <f t="shared" si="15"/>
        <v>10.243750962243521</v>
      </c>
      <c r="D27" s="623">
        <f t="shared" si="15"/>
        <v>8.3441030374961542</v>
      </c>
      <c r="E27" s="623">
        <f t="shared" si="15"/>
        <v>10.063027224395313</v>
      </c>
      <c r="F27" s="623">
        <f t="shared" si="15"/>
        <v>10.658316543763709</v>
      </c>
      <c r="G27" s="623">
        <f t="shared" si="15"/>
        <v>7.8419936864128266</v>
      </c>
      <c r="H27" s="623">
        <f t="shared" si="15"/>
        <v>9.0119390307205887</v>
      </c>
      <c r="I27" s="623">
        <f t="shared" si="15"/>
        <v>9.4057448086284428</v>
      </c>
      <c r="J27" s="623">
        <f t="shared" si="15"/>
        <v>7.6693881967158539</v>
      </c>
      <c r="K27" s="623">
        <f t="shared" si="15"/>
        <v>7.7868353378557469</v>
      </c>
      <c r="L27" s="623">
        <f t="shared" si="15"/>
        <v>8.059361055391955</v>
      </c>
      <c r="M27" s="623">
        <f t="shared" si="15"/>
        <v>6.9456844693587811</v>
      </c>
      <c r="N27" s="623">
        <v>8.0119791221014811</v>
      </c>
      <c r="O27" s="623">
        <v>7.417656188131204</v>
      </c>
      <c r="P27" s="623">
        <v>9.8142320856795848</v>
      </c>
      <c r="Q27" s="623">
        <v>7.7348902947906852</v>
      </c>
      <c r="R27" s="623">
        <v>7.2595248767368892</v>
      </c>
      <c r="S27" s="623">
        <v>9.1668917094247906</v>
      </c>
      <c r="T27" s="623">
        <v>7.2362101389471407</v>
      </c>
      <c r="U27" s="623">
        <v>6.8054406254367654</v>
      </c>
      <c r="V27" s="623">
        <v>8.6177577607490736</v>
      </c>
      <c r="W27" s="623">
        <v>6.473235196257999</v>
      </c>
      <c r="X27" s="623">
        <v>5.6381070892654543</v>
      </c>
      <c r="Y27" s="623">
        <v>9.69918316054037</v>
      </c>
      <c r="Z27" s="623">
        <v>5.4502614883743146</v>
      </c>
      <c r="AA27" s="623">
        <v>4.3287670095043493</v>
      </c>
      <c r="AB27" s="623">
        <v>9.1351336599211272</v>
      </c>
      <c r="AC27" s="623">
        <v>4.6755025312495189</v>
      </c>
      <c r="AD27" s="623">
        <v>4.0111311297026351</v>
      </c>
      <c r="AE27" s="623">
        <v>6.3741095128202794</v>
      </c>
    </row>
    <row r="28" spans="1:31" s="620" customFormat="1" ht="15.95" customHeight="1">
      <c r="A28" s="892" t="s">
        <v>96</v>
      </c>
      <c r="B28" s="621">
        <v>173679</v>
      </c>
      <c r="C28" s="621">
        <v>142961</v>
      </c>
      <c r="D28" s="621">
        <v>30718</v>
      </c>
      <c r="E28" s="621">
        <v>175650</v>
      </c>
      <c r="F28" s="621">
        <v>145888</v>
      </c>
      <c r="G28" s="621">
        <v>29762</v>
      </c>
      <c r="H28" s="621">
        <v>186278</v>
      </c>
      <c r="I28" s="621">
        <v>151983</v>
      </c>
      <c r="J28" s="621">
        <v>34295</v>
      </c>
      <c r="K28" s="621">
        <v>191924</v>
      </c>
      <c r="L28" s="622">
        <v>155163</v>
      </c>
      <c r="M28" s="622">
        <v>36761</v>
      </c>
      <c r="N28" s="621">
        <v>207037</v>
      </c>
      <c r="O28" s="621">
        <v>167705</v>
      </c>
      <c r="P28" s="621">
        <v>39332</v>
      </c>
      <c r="Q28" s="621">
        <v>215272</v>
      </c>
      <c r="R28" s="621">
        <v>178476</v>
      </c>
      <c r="S28" s="621">
        <v>36796</v>
      </c>
      <c r="T28" s="621">
        <v>225787</v>
      </c>
      <c r="U28" s="621">
        <v>190381</v>
      </c>
      <c r="V28" s="621">
        <v>35406</v>
      </c>
      <c r="W28" s="621">
        <v>247602</v>
      </c>
      <c r="X28" s="621">
        <v>211596</v>
      </c>
      <c r="Y28" s="621">
        <v>36006</v>
      </c>
      <c r="Z28" s="621">
        <v>275654</v>
      </c>
      <c r="AA28" s="621">
        <v>223696</v>
      </c>
      <c r="AB28" s="621">
        <v>51958</v>
      </c>
      <c r="AC28" s="620">
        <v>339752</v>
      </c>
      <c r="AD28" s="620">
        <v>260898</v>
      </c>
      <c r="AE28" s="620">
        <v>78854</v>
      </c>
    </row>
    <row r="29" spans="1:31" s="624" customFormat="1" ht="15.95" customHeight="1">
      <c r="A29" s="892"/>
      <c r="B29" s="623">
        <f t="shared" ref="B29:M29" si="16">B28/B$20*100</f>
        <v>34.948004282000305</v>
      </c>
      <c r="C29" s="623">
        <f t="shared" si="16"/>
        <v>37.305300624447121</v>
      </c>
      <c r="D29" s="623">
        <f t="shared" si="16"/>
        <v>27.006022242735945</v>
      </c>
      <c r="E29" s="623">
        <f t="shared" si="16"/>
        <v>34.370481108465142</v>
      </c>
      <c r="F29" s="623">
        <f t="shared" si="16"/>
        <v>36.197981281697551</v>
      </c>
      <c r="G29" s="623">
        <f t="shared" si="16"/>
        <v>27.55205006433934</v>
      </c>
      <c r="H29" s="623">
        <f t="shared" si="16"/>
        <v>35.161719597942522</v>
      </c>
      <c r="I29" s="623">
        <f t="shared" si="16"/>
        <v>37.103231760012889</v>
      </c>
      <c r="J29" s="623">
        <f t="shared" si="16"/>
        <v>28.542774629014673</v>
      </c>
      <c r="K29" s="623">
        <f t="shared" si="16"/>
        <v>34.370097635403759</v>
      </c>
      <c r="L29" s="623">
        <f t="shared" si="16"/>
        <v>36.789580754840451</v>
      </c>
      <c r="M29" s="623">
        <f t="shared" si="16"/>
        <v>26.90236084481068</v>
      </c>
      <c r="N29" s="623">
        <v>35.430307178916742</v>
      </c>
      <c r="O29" s="623">
        <v>38.163517947924397</v>
      </c>
      <c r="P29" s="623">
        <v>27.141989621287401</v>
      </c>
      <c r="Q29" s="623">
        <v>36.221564140530354</v>
      </c>
      <c r="R29" s="623">
        <v>39.999103541013</v>
      </c>
      <c r="S29" s="623">
        <v>24.84201998379692</v>
      </c>
      <c r="T29" s="623">
        <v>38.184588637993315</v>
      </c>
      <c r="U29" s="623">
        <v>42.235838822247906</v>
      </c>
      <c r="V29" s="623">
        <v>25.191572925782832</v>
      </c>
      <c r="W29" s="623">
        <v>39.991665778329086</v>
      </c>
      <c r="X29" s="623">
        <v>43.023582085910526</v>
      </c>
      <c r="Y29" s="623">
        <v>28.279924599434494</v>
      </c>
      <c r="Z29" s="623">
        <v>43.884515271398662</v>
      </c>
      <c r="AA29" s="623">
        <v>46.451495009022594</v>
      </c>
      <c r="AB29" s="623">
        <v>35.450240847126892</v>
      </c>
      <c r="AC29" s="623">
        <v>43.566215127998646</v>
      </c>
      <c r="AD29" s="623">
        <v>46.539895467275549</v>
      </c>
      <c r="AE29" s="623">
        <v>35.963368025467247</v>
      </c>
    </row>
    <row r="30" spans="1:31" s="620" customFormat="1" ht="15.95" customHeight="1">
      <c r="A30" s="893" t="s">
        <v>97</v>
      </c>
      <c r="B30" s="621">
        <v>66276</v>
      </c>
      <c r="C30" s="621">
        <v>49094</v>
      </c>
      <c r="D30" s="621">
        <v>17182</v>
      </c>
      <c r="E30" s="621">
        <v>64851</v>
      </c>
      <c r="F30" s="621">
        <v>48254</v>
      </c>
      <c r="G30" s="621">
        <v>16597</v>
      </c>
      <c r="H30" s="621">
        <v>69476</v>
      </c>
      <c r="I30" s="621">
        <v>51161</v>
      </c>
      <c r="J30" s="621">
        <v>18315</v>
      </c>
      <c r="K30" s="622">
        <v>87450</v>
      </c>
      <c r="L30" s="622">
        <v>62943</v>
      </c>
      <c r="M30" s="622">
        <v>24507</v>
      </c>
      <c r="N30" s="621">
        <v>91014</v>
      </c>
      <c r="O30" s="621">
        <v>66996</v>
      </c>
      <c r="P30" s="621">
        <v>24018</v>
      </c>
      <c r="Q30" s="621">
        <v>94509</v>
      </c>
      <c r="R30" s="621">
        <v>71715</v>
      </c>
      <c r="S30" s="621">
        <v>22794</v>
      </c>
      <c r="T30" s="621">
        <v>90166</v>
      </c>
      <c r="U30" s="621">
        <v>70346</v>
      </c>
      <c r="V30" s="621">
        <v>19820</v>
      </c>
      <c r="W30" s="621">
        <v>103947</v>
      </c>
      <c r="X30" s="621">
        <v>82142</v>
      </c>
      <c r="Y30" s="621">
        <v>21805</v>
      </c>
      <c r="Z30" s="621">
        <v>114723</v>
      </c>
      <c r="AA30" s="621">
        <v>78300</v>
      </c>
      <c r="AB30" s="621">
        <v>36423</v>
      </c>
      <c r="AC30" s="620">
        <v>155194</v>
      </c>
      <c r="AD30" s="620">
        <v>100717</v>
      </c>
      <c r="AE30" s="620">
        <v>54477</v>
      </c>
    </row>
    <row r="31" spans="1:31" s="624" customFormat="1" ht="15.95" customHeight="1">
      <c r="A31" s="893"/>
      <c r="B31" s="634">
        <f t="shared" ref="B31:M31" si="17">B30/B$20*100</f>
        <v>13.336177268373564</v>
      </c>
      <c r="C31" s="634">
        <f t="shared" si="17"/>
        <v>12.810951440299151</v>
      </c>
      <c r="D31" s="634">
        <f t="shared" si="17"/>
        <v>15.105718932700338</v>
      </c>
      <c r="E31" s="634">
        <f t="shared" si="17"/>
        <v>12.689781214717181</v>
      </c>
      <c r="F31" s="634">
        <f t="shared" si="17"/>
        <v>11.972865408854968</v>
      </c>
      <c r="G31" s="634">
        <f t="shared" si="17"/>
        <v>15.364605030503329</v>
      </c>
      <c r="H31" s="634">
        <f t="shared" si="17"/>
        <v>13.114246614128639</v>
      </c>
      <c r="I31" s="634">
        <f t="shared" si="17"/>
        <v>12.489807676345508</v>
      </c>
      <c r="J31" s="634">
        <f t="shared" si="17"/>
        <v>15.24306509200769</v>
      </c>
      <c r="K31" s="634">
        <f t="shared" si="17"/>
        <v>15.66070443621464</v>
      </c>
      <c r="L31" s="634">
        <f t="shared" si="17"/>
        <v>14.923961134110082</v>
      </c>
      <c r="M31" s="634">
        <f t="shared" si="17"/>
        <v>17.934663290546375</v>
      </c>
      <c r="N31" s="634">
        <v>15.575254556344657</v>
      </c>
      <c r="O31" s="634">
        <v>15.245836727820535</v>
      </c>
      <c r="P31" s="634">
        <v>16.574196753892018</v>
      </c>
      <c r="Q31" s="634">
        <v>15.902039305424687</v>
      </c>
      <c r="R31" s="634">
        <v>16.072389063200358</v>
      </c>
      <c r="S31" s="634">
        <v>15.388873886038347</v>
      </c>
      <c r="T31" s="634">
        <v>15.248670734512197</v>
      </c>
      <c r="U31" s="634">
        <v>15.606191362530144</v>
      </c>
      <c r="V31" s="634">
        <v>14.102044156047443</v>
      </c>
      <c r="W31" s="634">
        <v>16.789095736948706</v>
      </c>
      <c r="X31" s="634">
        <v>16.701842566498716</v>
      </c>
      <c r="Y31" s="634">
        <v>17.126138862708135</v>
      </c>
      <c r="Z31" s="634">
        <v>18.264067437732333</v>
      </c>
      <c r="AA31" s="634">
        <v>16.259352242357792</v>
      </c>
      <c r="AB31" s="634">
        <v>24.850920404459423</v>
      </c>
      <c r="AC31" s="634">
        <v>19.900442648092202</v>
      </c>
      <c r="AD31" s="634">
        <v>17.966249843914447</v>
      </c>
      <c r="AE31" s="634">
        <v>24.845618483823007</v>
      </c>
    </row>
    <row r="32" spans="1:31">
      <c r="A32" s="894" t="s">
        <v>11</v>
      </c>
      <c r="B32" s="895"/>
      <c r="C32" s="895"/>
      <c r="D32" s="895"/>
      <c r="E32" s="895"/>
      <c r="F32" s="895"/>
      <c r="G32" s="895"/>
      <c r="H32" s="895"/>
      <c r="I32" s="895"/>
      <c r="J32" s="895"/>
      <c r="K32" s="896"/>
      <c r="L32" s="896"/>
      <c r="M32" s="896"/>
      <c r="N32" s="896"/>
      <c r="O32" s="896"/>
      <c r="P32" s="896"/>
      <c r="Q32" s="896"/>
      <c r="R32" s="896"/>
      <c r="S32" s="896"/>
    </row>
    <row r="33" spans="1:19">
      <c r="A33" s="897" t="s">
        <v>100</v>
      </c>
      <c r="B33" s="897"/>
      <c r="C33" s="897"/>
      <c r="D33" s="897"/>
      <c r="E33" s="897"/>
      <c r="F33" s="897"/>
      <c r="G33" s="897"/>
      <c r="H33" s="897"/>
      <c r="I33" s="897"/>
      <c r="J33" s="897"/>
      <c r="K33" s="897"/>
      <c r="L33" s="897"/>
      <c r="M33" s="897"/>
      <c r="N33" s="897"/>
      <c r="O33" s="897"/>
      <c r="P33" s="897"/>
      <c r="Q33" s="897"/>
      <c r="R33" s="897"/>
      <c r="S33" s="897"/>
    </row>
    <row r="35" spans="1:19">
      <c r="C35" s="620"/>
      <c r="D35" s="620"/>
      <c r="E35" s="620"/>
      <c r="F35" s="620"/>
      <c r="G35" s="620"/>
      <c r="H35" s="620"/>
      <c r="I35" s="620"/>
      <c r="J35" s="620"/>
      <c r="K35" s="620"/>
      <c r="L35" s="620"/>
      <c r="M35" s="620"/>
      <c r="N35" s="620"/>
      <c r="O35" s="620"/>
      <c r="P35" s="620"/>
      <c r="Q35" s="620"/>
      <c r="R35" s="620"/>
    </row>
    <row r="36" spans="1:19">
      <c r="P36" s="625" t="s">
        <v>101</v>
      </c>
    </row>
  </sheetData>
  <mergeCells count="37">
    <mergeCell ref="A11:A12"/>
    <mergeCell ref="A1:AE1"/>
    <mergeCell ref="A2:AE2"/>
    <mergeCell ref="B3:D3"/>
    <mergeCell ref="E3:G3"/>
    <mergeCell ref="H3:J3"/>
    <mergeCell ref="K3:M3"/>
    <mergeCell ref="N3:P3"/>
    <mergeCell ref="Q3:S3"/>
    <mergeCell ref="T3:V3"/>
    <mergeCell ref="W3:Y3"/>
    <mergeCell ref="Z3:AB3"/>
    <mergeCell ref="AC3:AE3"/>
    <mergeCell ref="A5:A6"/>
    <mergeCell ref="A7:A8"/>
    <mergeCell ref="A9:A10"/>
    <mergeCell ref="A24:A25"/>
    <mergeCell ref="A13:A14"/>
    <mergeCell ref="A15:A16"/>
    <mergeCell ref="A17:AE17"/>
    <mergeCell ref="B18:D18"/>
    <mergeCell ref="E18:G18"/>
    <mergeCell ref="H18:J18"/>
    <mergeCell ref="K18:M18"/>
    <mergeCell ref="N18:P18"/>
    <mergeCell ref="Q18:S18"/>
    <mergeCell ref="T18:V18"/>
    <mergeCell ref="W18:Y18"/>
    <mergeCell ref="Z18:AB18"/>
    <mergeCell ref="AC18:AE18"/>
    <mergeCell ref="A20:A21"/>
    <mergeCell ref="A22:A23"/>
    <mergeCell ref="A26:A27"/>
    <mergeCell ref="A28:A29"/>
    <mergeCell ref="A30:A31"/>
    <mergeCell ref="A32:S32"/>
    <mergeCell ref="A33:S33"/>
  </mergeCells>
  <phoneticPr fontId="2" type="noConversion"/>
  <hyperlinks>
    <hyperlink ref="AF1" location="本篇表次!A1" display="回本篇表次"/>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17"/>
  <sheetViews>
    <sheetView showGridLines="0" workbookViewId="0">
      <selection activeCell="K1" sqref="K1"/>
    </sheetView>
  </sheetViews>
  <sheetFormatPr defaultColWidth="10.625" defaultRowHeight="16.5"/>
  <cols>
    <col min="1" max="1" width="15.125" customWidth="1"/>
    <col min="10" max="10" width="10.625" customWidth="1"/>
    <col min="11" max="11" width="12.625" bestFit="1" customWidth="1"/>
  </cols>
  <sheetData>
    <row r="1" spans="1:11" ht="36.950000000000003" customHeight="1">
      <c r="A1" s="874" t="s">
        <v>918</v>
      </c>
      <c r="B1" s="874"/>
      <c r="C1" s="874"/>
      <c r="D1" s="874"/>
      <c r="E1" s="874"/>
      <c r="F1" s="874"/>
      <c r="G1" s="874"/>
      <c r="H1" s="874"/>
      <c r="I1" s="874"/>
      <c r="J1" s="874"/>
      <c r="K1" s="853" t="s">
        <v>914</v>
      </c>
    </row>
    <row r="2" spans="1:11" ht="38.1" customHeight="1">
      <c r="A2" s="875"/>
      <c r="B2" s="906" t="s">
        <v>107</v>
      </c>
      <c r="C2" s="906"/>
      <c r="D2" s="906"/>
      <c r="E2" s="875" t="s">
        <v>108</v>
      </c>
      <c r="F2" s="875"/>
      <c r="G2" s="875"/>
      <c r="H2" s="875" t="s">
        <v>109</v>
      </c>
      <c r="I2" s="875"/>
      <c r="J2" s="875"/>
    </row>
    <row r="3" spans="1:11" ht="21" customHeight="1">
      <c r="A3" s="876"/>
      <c r="B3" s="87" t="s">
        <v>110</v>
      </c>
      <c r="C3" s="878" t="s">
        <v>111</v>
      </c>
      <c r="D3" s="878"/>
      <c r="E3" s="87" t="s">
        <v>112</v>
      </c>
      <c r="F3" s="878" t="s">
        <v>111</v>
      </c>
      <c r="G3" s="878"/>
      <c r="H3" s="87" t="s">
        <v>112</v>
      </c>
      <c r="I3" s="878" t="s">
        <v>111</v>
      </c>
      <c r="J3" s="878"/>
    </row>
    <row r="4" spans="1:11" ht="24" customHeight="1">
      <c r="A4" s="876"/>
      <c r="B4" s="88" t="s">
        <v>113</v>
      </c>
      <c r="C4" s="22" t="s">
        <v>114</v>
      </c>
      <c r="D4" s="22" t="s">
        <v>71</v>
      </c>
      <c r="E4" s="88" t="s">
        <v>113</v>
      </c>
      <c r="F4" s="22" t="s">
        <v>114</v>
      </c>
      <c r="G4" s="22" t="s">
        <v>71</v>
      </c>
      <c r="H4" s="88" t="s">
        <v>113</v>
      </c>
      <c r="I4" s="22" t="s">
        <v>114</v>
      </c>
      <c r="J4" s="22" t="s">
        <v>71</v>
      </c>
    </row>
    <row r="5" spans="1:11" ht="29.1" customHeight="1">
      <c r="A5" s="23" t="s">
        <v>26</v>
      </c>
      <c r="B5" s="26">
        <f t="shared" ref="B5:B13" si="0">SUM(E5,H5)</f>
        <v>496964</v>
      </c>
      <c r="C5" s="26">
        <v>208262</v>
      </c>
      <c r="D5" s="25">
        <v>41.90685844447485</v>
      </c>
      <c r="E5" s="26">
        <v>383219</v>
      </c>
      <c r="F5" s="26">
        <v>151908</v>
      </c>
      <c r="G5" s="25">
        <v>39.639996973010213</v>
      </c>
      <c r="H5" s="26">
        <v>113745</v>
      </c>
      <c r="I5" s="26">
        <v>56354</v>
      </c>
      <c r="J5" s="25">
        <v>49.544155787067567</v>
      </c>
    </row>
    <row r="6" spans="1:11" ht="29.1" customHeight="1">
      <c r="A6" s="23" t="s">
        <v>27</v>
      </c>
      <c r="B6" s="26">
        <f t="shared" si="0"/>
        <v>511049</v>
      </c>
      <c r="C6" s="26">
        <v>219121</v>
      </c>
      <c r="D6" s="25">
        <v>42.876710452422373</v>
      </c>
      <c r="E6" s="26">
        <v>403028</v>
      </c>
      <c r="F6" s="26">
        <v>165930</v>
      </c>
      <c r="G6" s="25">
        <v>41.170836765683774</v>
      </c>
      <c r="H6" s="26">
        <v>108021</v>
      </c>
      <c r="I6" s="26">
        <v>53191</v>
      </c>
      <c r="J6" s="25">
        <v>49.241351218744505</v>
      </c>
    </row>
    <row r="7" spans="1:11" ht="29.1" customHeight="1">
      <c r="A7" s="23" t="s">
        <v>28</v>
      </c>
      <c r="B7" s="26">
        <f t="shared" si="0"/>
        <v>529775</v>
      </c>
      <c r="C7" s="26">
        <v>226278</v>
      </c>
      <c r="D7" s="25">
        <v>42.712094757208249</v>
      </c>
      <c r="E7" s="26">
        <v>409619</v>
      </c>
      <c r="F7" s="26">
        <v>167948</v>
      </c>
      <c r="G7" s="25">
        <v>41.001027784355706</v>
      </c>
      <c r="H7" s="26">
        <v>120156</v>
      </c>
      <c r="I7" s="26">
        <v>58330</v>
      </c>
      <c r="J7" s="25">
        <v>48.545224541429477</v>
      </c>
    </row>
    <row r="8" spans="1:11" ht="29.1" customHeight="1">
      <c r="A8" s="23" t="s">
        <v>29</v>
      </c>
      <c r="B8" s="26">
        <f t="shared" si="0"/>
        <v>558404</v>
      </c>
      <c r="C8" s="26">
        <v>235548</v>
      </c>
      <c r="D8" s="25">
        <v>42.182362590525855</v>
      </c>
      <c r="E8" s="26">
        <v>421758</v>
      </c>
      <c r="F8" s="26">
        <v>169661</v>
      </c>
      <c r="G8" s="25">
        <v>40.227097055657509</v>
      </c>
      <c r="H8" s="26">
        <v>136646</v>
      </c>
      <c r="I8" s="26">
        <v>65887</v>
      </c>
      <c r="J8" s="25">
        <v>48.217291395284164</v>
      </c>
    </row>
    <row r="9" spans="1:11" ht="29.1" customHeight="1">
      <c r="A9" s="23" t="s">
        <v>30</v>
      </c>
      <c r="B9" s="26">
        <f t="shared" si="0"/>
        <v>584350</v>
      </c>
      <c r="C9" s="26">
        <v>239481</v>
      </c>
      <c r="D9" s="25">
        <v>40.982459142637119</v>
      </c>
      <c r="E9" s="26">
        <v>439438</v>
      </c>
      <c r="F9" s="26">
        <v>172141</v>
      </c>
      <c r="G9" s="25">
        <v>39.172989136123867</v>
      </c>
      <c r="H9" s="26">
        <v>144912</v>
      </c>
      <c r="I9" s="26">
        <v>67340</v>
      </c>
      <c r="J9" s="25">
        <v>46.469581539140997</v>
      </c>
    </row>
    <row r="10" spans="1:11" ht="29.1" customHeight="1">
      <c r="A10" s="23" t="s">
        <v>31</v>
      </c>
      <c r="B10" s="26">
        <f t="shared" si="0"/>
        <v>594320</v>
      </c>
      <c r="C10" s="26">
        <v>238569</v>
      </c>
      <c r="D10" s="25">
        <v>40.141506259254271</v>
      </c>
      <c r="E10" s="26">
        <v>446200</v>
      </c>
      <c r="F10" s="26">
        <v>163617</v>
      </c>
      <c r="G10" s="25">
        <v>36.668982519049756</v>
      </c>
      <c r="H10" s="26">
        <v>148120</v>
      </c>
      <c r="I10" s="26">
        <v>74952</v>
      </c>
      <c r="J10" s="25">
        <v>50.602214420739941</v>
      </c>
    </row>
    <row r="11" spans="1:11" ht="29.1" customHeight="1">
      <c r="A11" s="23" t="s">
        <v>32</v>
      </c>
      <c r="B11" s="26">
        <f t="shared" si="0"/>
        <v>591304</v>
      </c>
      <c r="C11" s="26">
        <v>232563</v>
      </c>
      <c r="D11" s="25">
        <v>39.330530488547346</v>
      </c>
      <c r="E11" s="26">
        <v>450757</v>
      </c>
      <c r="F11" s="26">
        <v>159354</v>
      </c>
      <c r="G11" s="25">
        <v>35.35252918978518</v>
      </c>
      <c r="H11" s="26">
        <v>140547</v>
      </c>
      <c r="I11" s="26">
        <v>73209</v>
      </c>
      <c r="J11" s="25">
        <v>52.088625157420651</v>
      </c>
    </row>
    <row r="12" spans="1:11" ht="29.1" customHeight="1">
      <c r="A12" s="23" t="s">
        <v>33</v>
      </c>
      <c r="B12" s="26">
        <f t="shared" si="0"/>
        <v>619134</v>
      </c>
      <c r="C12" s="26">
        <v>227507</v>
      </c>
      <c r="D12" s="25">
        <v>36.746003288464209</v>
      </c>
      <c r="E12" s="26">
        <v>491814</v>
      </c>
      <c r="F12" s="26">
        <v>170347</v>
      </c>
      <c r="G12" s="25">
        <v>34.636468258325301</v>
      </c>
      <c r="H12" s="26">
        <v>127320</v>
      </c>
      <c r="I12" s="26">
        <v>57160</v>
      </c>
      <c r="J12" s="25">
        <v>44.894753377316995</v>
      </c>
    </row>
    <row r="13" spans="1:11" ht="29.1" customHeight="1">
      <c r="A13" s="23" t="s">
        <v>34</v>
      </c>
      <c r="B13" s="26">
        <f t="shared" si="0"/>
        <v>628135</v>
      </c>
      <c r="C13" s="26">
        <v>203523</v>
      </c>
      <c r="D13" s="25">
        <v>32.401155802494685</v>
      </c>
      <c r="E13" s="26">
        <v>481569</v>
      </c>
      <c r="F13" s="26">
        <v>158727</v>
      </c>
      <c r="G13" s="25">
        <v>32.960385739115267</v>
      </c>
      <c r="H13" s="26">
        <v>146566</v>
      </c>
      <c r="I13" s="26">
        <v>44796</v>
      </c>
      <c r="J13" s="25">
        <v>30.563705088492558</v>
      </c>
    </row>
    <row r="14" spans="1:11" ht="29.1" customHeight="1">
      <c r="A14" s="27" t="s">
        <v>35</v>
      </c>
      <c r="B14" s="28">
        <v>779852</v>
      </c>
      <c r="C14" s="28">
        <v>248444</v>
      </c>
      <c r="D14" s="29">
        <v>31.857839692659631</v>
      </c>
      <c r="E14" s="28">
        <v>560590</v>
      </c>
      <c r="F14" s="28">
        <v>176489</v>
      </c>
      <c r="G14" s="29">
        <v>31.48272355910737</v>
      </c>
      <c r="H14" s="28">
        <v>219262</v>
      </c>
      <c r="I14" s="28">
        <v>71955</v>
      </c>
      <c r="J14" s="29">
        <v>32.816903977889467</v>
      </c>
    </row>
    <row r="15" spans="1:11" s="31" customFormat="1" ht="14.25">
      <c r="A15" s="30" t="s">
        <v>11</v>
      </c>
    </row>
    <row r="16" spans="1:11" s="31" customFormat="1" ht="14.25">
      <c r="A16" s="31" t="s">
        <v>115</v>
      </c>
    </row>
    <row r="17" spans="1:1" s="31" customFormat="1" ht="14.25">
      <c r="A17" s="31" t="s">
        <v>116</v>
      </c>
    </row>
  </sheetData>
  <mergeCells count="8">
    <mergeCell ref="A1:J1"/>
    <mergeCell ref="A2:A4"/>
    <mergeCell ref="B2:D2"/>
    <mergeCell ref="E2:G2"/>
    <mergeCell ref="H2:J2"/>
    <mergeCell ref="C3:D3"/>
    <mergeCell ref="F3:G3"/>
    <mergeCell ref="I3:J3"/>
  </mergeCells>
  <phoneticPr fontId="6" type="noConversion"/>
  <hyperlinks>
    <hyperlink ref="K1" location="本篇表次!A1" display="回本篇表次"/>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65</vt:i4>
      </vt:variant>
      <vt:variant>
        <vt:lpstr>已命名的範圍</vt:lpstr>
      </vt:variant>
      <vt:variant>
        <vt:i4>12</vt:i4>
      </vt:variant>
    </vt:vector>
  </HeadingPairs>
  <TitlesOfParts>
    <vt:vector size="77" baseType="lpstr">
      <vt:lpstr>本篇表次</vt:lpstr>
      <vt:lpstr>2-1-1</vt:lpstr>
      <vt:lpstr>2-1-2</vt:lpstr>
      <vt:lpstr>2-1-3</vt:lpstr>
      <vt:lpstr>2-1-4</vt:lpstr>
      <vt:lpstr>2-1-5</vt:lpstr>
      <vt:lpstr>2-1-6</vt:lpstr>
      <vt:lpstr>2-1-7</vt:lpstr>
      <vt:lpstr>2-1-8</vt:lpstr>
      <vt:lpstr>2-1-9</vt:lpstr>
      <vt:lpstr>2-1-10</vt:lpstr>
      <vt:lpstr>2-1-11</vt:lpstr>
      <vt:lpstr>2-1-12</vt:lpstr>
      <vt:lpstr>2-1-13</vt:lpstr>
      <vt:lpstr>2-1-14</vt:lpstr>
      <vt:lpstr>2-1-15</vt:lpstr>
      <vt:lpstr>2-1-16</vt:lpstr>
      <vt:lpstr>2-1-17</vt:lpstr>
      <vt:lpstr>2-1-18</vt:lpstr>
      <vt:lpstr>2-1-19</vt:lpstr>
      <vt:lpstr>2-1-20</vt:lpstr>
      <vt:lpstr>2-1-21</vt:lpstr>
      <vt:lpstr>2-1-22</vt:lpstr>
      <vt:lpstr>2-1-23</vt:lpstr>
      <vt:lpstr>2-1-24</vt:lpstr>
      <vt:lpstr>2-2-1</vt:lpstr>
      <vt:lpstr>2-2-2</vt:lpstr>
      <vt:lpstr>2-2-3</vt:lpstr>
      <vt:lpstr>2-2-3(男）</vt:lpstr>
      <vt:lpstr>2-2-3(女）</vt:lpstr>
      <vt:lpstr>2-2-4</vt:lpstr>
      <vt:lpstr>2-2-5</vt:lpstr>
      <vt:lpstr>2-2-6</vt:lpstr>
      <vt:lpstr>2-2-7</vt:lpstr>
      <vt:lpstr>2-2-8</vt:lpstr>
      <vt:lpstr>2-2-9</vt:lpstr>
      <vt:lpstr>2-2-10</vt:lpstr>
      <vt:lpstr>2-3-1</vt:lpstr>
      <vt:lpstr>2-3-2</vt:lpstr>
      <vt:lpstr>2-3-3</vt:lpstr>
      <vt:lpstr>2-3-4</vt:lpstr>
      <vt:lpstr>2-3-5</vt:lpstr>
      <vt:lpstr>2-3-6</vt:lpstr>
      <vt:lpstr>2-3-7</vt:lpstr>
      <vt:lpstr>2-4-1</vt:lpstr>
      <vt:lpstr>2-4-2</vt:lpstr>
      <vt:lpstr>2-4-3</vt:lpstr>
      <vt:lpstr>2-4-4</vt:lpstr>
      <vt:lpstr>2-4-5</vt:lpstr>
      <vt:lpstr>2-4-6</vt:lpstr>
      <vt:lpstr>2-4-7</vt:lpstr>
      <vt:lpstr>2-4-8、2-4-9</vt:lpstr>
      <vt:lpstr>2-4-10</vt:lpstr>
      <vt:lpstr>2-4-11</vt:lpstr>
      <vt:lpstr>2-4-12</vt:lpstr>
      <vt:lpstr>2-4-13</vt:lpstr>
      <vt:lpstr>2-4-14</vt:lpstr>
      <vt:lpstr>2-4-15</vt:lpstr>
      <vt:lpstr>2-4-16</vt:lpstr>
      <vt:lpstr>2-4-17</vt:lpstr>
      <vt:lpstr>2-4-18</vt:lpstr>
      <vt:lpstr>2-4-19</vt:lpstr>
      <vt:lpstr>2-4-20</vt:lpstr>
      <vt:lpstr>2-5-1</vt:lpstr>
      <vt:lpstr>2-5-2</vt:lpstr>
      <vt:lpstr>'2-1-1'!Print_Area</vt:lpstr>
      <vt:lpstr>'2-1-21'!Print_Area</vt:lpstr>
      <vt:lpstr>'2-1-24'!Print_Area</vt:lpstr>
      <vt:lpstr>'2-4-1'!Print_Area</vt:lpstr>
      <vt:lpstr>'2-4-11'!Print_Area</vt:lpstr>
      <vt:lpstr>'2-4-14'!Print_Area</vt:lpstr>
      <vt:lpstr>'2-4-15'!Print_Area</vt:lpstr>
      <vt:lpstr>'2-4-16'!Print_Area</vt:lpstr>
      <vt:lpstr>'2-4-17'!Print_Area</vt:lpstr>
      <vt:lpstr>'2-4-18'!Print_Area</vt:lpstr>
      <vt:lpstr>'2-4-19'!Print_Area</vt:lpstr>
      <vt:lpstr>'2-4-7'!Print_Area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蔡宜家</cp:lastModifiedBy>
  <cp:lastPrinted>2023-11-23T08:43:11Z</cp:lastPrinted>
  <dcterms:created xsi:type="dcterms:W3CDTF">2023-06-19T06:10:59Z</dcterms:created>
  <dcterms:modified xsi:type="dcterms:W3CDTF">2023-11-23T08:49:27Z</dcterms:modified>
</cp:coreProperties>
</file>