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tsaichia\Desktop\進撃の副研究員\犯罪狀況及其分析\108年犯罪狀況及其分析\定稿\官網\官網\"/>
    </mc:Choice>
  </mc:AlternateContent>
  <bookViews>
    <workbookView xWindow="0" yWindow="0" windowWidth="20460" windowHeight="7305" tabRatio="937" firstSheet="24" activeTab="40"/>
  </bookViews>
  <sheets>
    <sheet name="2-1-1" sheetId="1" r:id="rId1"/>
    <sheet name="2-1-2" sheetId="2" r:id="rId2"/>
    <sheet name="2-1-3" sheetId="74" r:id="rId3"/>
    <sheet name="2-1-4" sheetId="4" r:id="rId4"/>
    <sheet name="2-1-5" sheetId="5" r:id="rId5"/>
    <sheet name="2-1-6" sheetId="6" r:id="rId6"/>
    <sheet name="2-1-7 " sheetId="7" r:id="rId7"/>
    <sheet name="2-1-8" sheetId="8" r:id="rId8"/>
    <sheet name="2-1-9" sheetId="9" r:id="rId9"/>
    <sheet name="2-1-10" sheetId="10" r:id="rId10"/>
    <sheet name="2-1-11" sheetId="11" r:id="rId11"/>
    <sheet name="2-1-12" sheetId="12" r:id="rId12"/>
    <sheet name="2-1-13" sheetId="13" r:id="rId13"/>
    <sheet name="2-1-14" sheetId="14" r:id="rId14"/>
    <sheet name="2-1-15" sheetId="15" r:id="rId15"/>
    <sheet name="2-1-16" sheetId="16" r:id="rId16"/>
    <sheet name="2-1-17" sheetId="17" r:id="rId17"/>
    <sheet name="2-1-18" sheetId="18" r:id="rId18"/>
    <sheet name="2-1-19" sheetId="19" r:id="rId19"/>
    <sheet name="2-1-20" sheetId="20" r:id="rId20"/>
    <sheet name="2-1-21" sheetId="21" r:id="rId21"/>
    <sheet name="2-1-22" sheetId="23" r:id="rId22"/>
    <sheet name="2-1-23" sheetId="22" r:id="rId23"/>
    <sheet name="2-1-24" sheetId="24" r:id="rId24"/>
    <sheet name="2-2-1" sheetId="75" r:id="rId25"/>
    <sheet name="2-2-2" sheetId="76" r:id="rId26"/>
    <sheet name="2-2-3" sheetId="114" r:id="rId27"/>
    <sheet name="2-2-4 " sheetId="79" r:id="rId28"/>
    <sheet name="2-2-5" sheetId="80" r:id="rId29"/>
    <sheet name="2-2-6" sheetId="81" r:id="rId30"/>
    <sheet name="2-2-7" sheetId="82" r:id="rId31"/>
    <sheet name="2-2-8" sheetId="83" r:id="rId32"/>
    <sheet name="2-2-9" sheetId="84" r:id="rId33"/>
    <sheet name="2-2-10" sheetId="85" r:id="rId34"/>
    <sheet name="2-3-1" sheetId="86" r:id="rId35"/>
    <sheet name="2-3-2" sheetId="87" r:id="rId36"/>
    <sheet name="2-3-3" sheetId="88" r:id="rId37"/>
    <sheet name="2-3-4" sheetId="89" r:id="rId38"/>
    <sheet name="2-3-5" sheetId="90" r:id="rId39"/>
    <sheet name="2-3-6" sheetId="91" r:id="rId40"/>
    <sheet name="2-3-7" sheetId="92" r:id="rId41"/>
    <sheet name="2-4-1" sheetId="93" r:id="rId42"/>
    <sheet name="2-4-2" sheetId="94" r:id="rId43"/>
    <sheet name="2-4-3" sheetId="95" r:id="rId44"/>
    <sheet name="2-4-4" sheetId="96" r:id="rId45"/>
    <sheet name="2-4-5" sheetId="97" r:id="rId46"/>
    <sheet name="2-4-6" sheetId="98" r:id="rId47"/>
    <sheet name="2-4-7" sheetId="99" r:id="rId48"/>
    <sheet name="2-4-8" sheetId="100" r:id="rId49"/>
    <sheet name="2-4-9、2-4-10" sheetId="101" r:id="rId50"/>
    <sheet name="2-4-11" sheetId="102" r:id="rId51"/>
    <sheet name="2-4-12" sheetId="103" r:id="rId52"/>
    <sheet name="2-4-13" sheetId="104" r:id="rId53"/>
    <sheet name="2-4-14" sheetId="105" r:id="rId54"/>
    <sheet name="2-4-15" sheetId="106" r:id="rId55"/>
    <sheet name="2-4-16" sheetId="107" r:id="rId56"/>
    <sheet name="2-4-17" sheetId="108" r:id="rId57"/>
    <sheet name="2-4-18" sheetId="109" r:id="rId58"/>
    <sheet name="2-4-19" sheetId="110" r:id="rId59"/>
    <sheet name="2-4-20" sheetId="111" r:id="rId60"/>
    <sheet name="2-4-21 " sheetId="112" r:id="rId61"/>
    <sheet name="2-4-22 " sheetId="113" r:id="rId62"/>
    <sheet name="2-5-1" sheetId="65" r:id="rId63"/>
    <sheet name="2-5-2" sheetId="66" r:id="rId64"/>
  </sheets>
  <definedNames>
    <definedName name="_xlnm.Print_Area" localSheetId="0">'2-1-1'!$A$1:$L$13</definedName>
    <definedName name="_xlnm.Print_Area" localSheetId="9">'2-1-10'!$A$1:$AJ$29</definedName>
    <definedName name="_xlnm.Print_Area" localSheetId="10">'2-1-11'!$A$1:$J$17</definedName>
    <definedName name="_xlnm.Print_Area" localSheetId="11">'2-1-12'!$A$1:$P$29</definedName>
    <definedName name="_xlnm.Print_Area" localSheetId="12">'2-1-13'!$A$1:$P$27</definedName>
    <definedName name="_xlnm.Print_Area" localSheetId="13">'2-1-14'!$A$1:$D$19</definedName>
    <definedName name="_xlnm.Print_Area" localSheetId="14">'2-1-15'!$A$1:$K$37</definedName>
    <definedName name="_xlnm.Print_Area" localSheetId="15">'2-1-16'!$A$1:$K$19</definedName>
    <definedName name="_xlnm.Print_Area" localSheetId="16">'2-1-17'!$A$1:$I$16</definedName>
    <definedName name="_xlnm.Print_Area" localSheetId="17">'2-1-18'!$A$1:$K$16</definedName>
    <definedName name="_xlnm.Print_Area" localSheetId="18">'2-1-19'!$A$1:$O$32</definedName>
    <definedName name="_xlnm.Print_Area" localSheetId="19">'2-1-20'!$A$1:$M$19</definedName>
    <definedName name="_xlnm.Print_Area" localSheetId="20">'2-1-21'!$A$1:$P$19</definedName>
    <definedName name="_xlnm.Print_Area" localSheetId="21">'2-1-22'!$A$1:$G$13</definedName>
    <definedName name="_xlnm.Print_Area" localSheetId="22">'2-1-23'!$A$1:$G$27</definedName>
    <definedName name="_xlnm.Print_Area" localSheetId="23">'2-1-24'!$A$1:$F$13</definedName>
    <definedName name="_xlnm.Print_Area" localSheetId="2">'2-1-3'!$A$1:$P$26</definedName>
    <definedName name="_xlnm.Print_Area" localSheetId="3">'2-1-4'!$A$1:$M$14</definedName>
    <definedName name="_xlnm.Print_Area" localSheetId="4">'2-1-5'!$A$1:$K$26</definedName>
    <definedName name="_xlnm.Print_Area" localSheetId="5">'2-1-6'!$A$1:$K$27</definedName>
    <definedName name="_xlnm.Print_Area" localSheetId="6">'2-1-7 '!$A$1:$S$34</definedName>
    <definedName name="_xlnm.Print_Area" localSheetId="7">'2-1-8'!$A$1:$J$17</definedName>
    <definedName name="_xlnm.Print_Area" localSheetId="8">'2-1-9'!$A$1:$V$31</definedName>
    <definedName name="_xlnm.Print_Area" localSheetId="24">'2-2-1'!$A$1:$J$24</definedName>
    <definedName name="_xlnm.Print_Area" localSheetId="33">'2-2-10'!$A$1:$L$20</definedName>
    <definedName name="_xlnm.Print_Area" localSheetId="25">'2-2-2'!$A$1:$L$19</definedName>
    <definedName name="_xlnm.Print_Area" localSheetId="26">'2-2-3'!$A$1:$AD$91</definedName>
    <definedName name="_xlnm.Print_Area" localSheetId="29">'2-2-6'!$A$1:$K$22</definedName>
    <definedName name="_xlnm.Print_Area" localSheetId="30">'2-2-7'!$A$1:$G$24</definedName>
    <definedName name="_xlnm.Print_Area" localSheetId="32">'2-2-9'!$A$1:$O$16</definedName>
    <definedName name="_xlnm.Print_Area" localSheetId="36">'2-3-3'!$A$1:$K$17</definedName>
    <definedName name="_xlnm.Print_Area" localSheetId="38">'2-3-5'!$A$1:$F$9</definedName>
    <definedName name="_xlnm.Print_Area" localSheetId="39">'2-3-6'!$A$1:$I$24</definedName>
    <definedName name="_xlnm.Print_Area" localSheetId="40">'2-3-7'!$A$1:$M$34</definedName>
    <definedName name="_xlnm.Print_Area" localSheetId="41">'2-4-1'!$A$1:$Q$21</definedName>
    <definedName name="_xlnm.Print_Area" localSheetId="50">'2-4-11'!$A$1:$K$8</definedName>
    <definedName name="_xlnm.Print_Area" localSheetId="51">'2-4-12'!$A$1:$J$25</definedName>
    <definedName name="_xlnm.Print_Area" localSheetId="52">'2-4-13'!$A$1:$R$16</definedName>
    <definedName name="_xlnm.Print_Area" localSheetId="53">'2-4-14'!$A$1:$F$16</definedName>
    <definedName name="_xlnm.Print_Area" localSheetId="54">'2-4-15'!$A$1:$Q$26</definedName>
    <definedName name="_xlnm.Print_Area" localSheetId="55">'2-4-16'!$A$1:$N$21</definedName>
    <definedName name="_xlnm.Print_Area" localSheetId="56">'2-4-17'!$A$1:$J$22</definedName>
    <definedName name="_xlnm.Print_Area" localSheetId="57">'2-4-18'!$B$1:$J$19</definedName>
    <definedName name="_xlnm.Print_Area" localSheetId="58">'2-4-19'!$A$1:$M$18</definedName>
    <definedName name="_xlnm.Print_Area" localSheetId="42">'2-4-2'!$A$1:$P$14</definedName>
    <definedName name="_xlnm.Print_Area" localSheetId="59">'2-4-20'!$A$1:$H$19</definedName>
    <definedName name="_xlnm.Print_Area" localSheetId="60">'2-4-21 '!$A$1:$M$18</definedName>
    <definedName name="_xlnm.Print_Area" localSheetId="61">'2-4-22 '!$A$1:$L$18</definedName>
    <definedName name="_xlnm.Print_Area" localSheetId="43">'2-4-3'!$A$1:$Z$24</definedName>
    <definedName name="_xlnm.Print_Area" localSheetId="44">'2-4-4'!$A$1:$V$38</definedName>
    <definedName name="_xlnm.Print_Area" localSheetId="45">'2-4-5'!$A$1:$U$17</definedName>
    <definedName name="_xlnm.Print_Area" localSheetId="46">'2-4-6'!$A$1:$Q$33</definedName>
    <definedName name="_xlnm.Print_Area" localSheetId="47">'2-4-7'!$A$1:$W$27</definedName>
    <definedName name="_xlnm.Print_Area" localSheetId="48">'2-4-8'!$A$1:$N$71</definedName>
    <definedName name="_xlnm.Print_Area" localSheetId="49">'2-4-9、2-4-10'!$A$1:$H$33</definedName>
    <definedName name="_xlnm.Print_Area" localSheetId="62">'2-5-1'!$A$1:$M$16</definedName>
    <definedName name="_xlnm.Print_Area" localSheetId="63">'2-5-2'!$A$1:$H$20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3" i="101" l="1"/>
  <c r="H24" i="101"/>
  <c r="H25" i="101"/>
  <c r="F23" i="101"/>
  <c r="F24" i="101"/>
  <c r="F25" i="101"/>
  <c r="B8" i="110"/>
  <c r="B9" i="110"/>
  <c r="B10" i="110"/>
  <c r="B11" i="110"/>
  <c r="B12" i="110"/>
  <c r="B13" i="110"/>
  <c r="B14" i="110"/>
  <c r="B15" i="110"/>
  <c r="B16" i="110"/>
  <c r="D7" i="110"/>
  <c r="B7" i="110"/>
  <c r="G17" i="109"/>
  <c r="G16" i="109"/>
  <c r="G15" i="109"/>
  <c r="G14" i="109"/>
  <c r="G13" i="109"/>
  <c r="G12" i="109"/>
  <c r="G11" i="109"/>
  <c r="G10" i="109"/>
  <c r="G9" i="109"/>
  <c r="G8" i="109"/>
  <c r="C9" i="109"/>
  <c r="C10" i="109"/>
  <c r="C11" i="109"/>
  <c r="C12" i="109"/>
  <c r="C13" i="109"/>
  <c r="C14" i="109"/>
  <c r="C15" i="109"/>
  <c r="C16" i="109"/>
  <c r="C17" i="109"/>
  <c r="C8" i="109"/>
  <c r="B8" i="113"/>
  <c r="E8" i="113"/>
  <c r="B9" i="113"/>
  <c r="E9" i="113"/>
  <c r="B10" i="113"/>
  <c r="E10" i="113"/>
  <c r="B11" i="113"/>
  <c r="E11" i="113"/>
  <c r="B12" i="113"/>
  <c r="E12" i="113"/>
  <c r="B13" i="113"/>
  <c r="E13" i="113"/>
  <c r="B14" i="113"/>
  <c r="E14" i="113"/>
  <c r="B15" i="113"/>
  <c r="E15" i="113"/>
  <c r="B16" i="113"/>
  <c r="E16" i="113"/>
  <c r="B17" i="113"/>
  <c r="E17" i="113"/>
  <c r="B6" i="112"/>
  <c r="B7" i="112"/>
  <c r="B8" i="112"/>
  <c r="B9" i="112"/>
  <c r="B10" i="112"/>
  <c r="B11" i="112"/>
  <c r="B12" i="112"/>
  <c r="B13" i="112"/>
  <c r="B14" i="112"/>
  <c r="B15" i="112"/>
  <c r="E9" i="111"/>
  <c r="F9" i="111"/>
  <c r="C4" i="106"/>
  <c r="D4" i="106"/>
  <c r="E4" i="106"/>
  <c r="F4" i="106"/>
  <c r="G4" i="106"/>
  <c r="G9" i="106" s="1"/>
  <c r="H4" i="106"/>
  <c r="I4" i="106"/>
  <c r="J4" i="106"/>
  <c r="K4" i="106"/>
  <c r="K7" i="106" s="1"/>
  <c r="K5" i="106" s="1"/>
  <c r="L4" i="106"/>
  <c r="L13" i="106" s="1"/>
  <c r="M4" i="106"/>
  <c r="M23" i="106" s="1"/>
  <c r="N4" i="106"/>
  <c r="O4" i="106"/>
  <c r="P4" i="106"/>
  <c r="Q4" i="106"/>
  <c r="D7" i="106"/>
  <c r="D9" i="106"/>
  <c r="D11" i="106"/>
  <c r="D13" i="106"/>
  <c r="D15" i="106"/>
  <c r="D19" i="106"/>
  <c r="D23" i="106"/>
  <c r="D25" i="106"/>
  <c r="E5" i="106"/>
  <c r="F13" i="106"/>
  <c r="F25" i="106"/>
  <c r="G7" i="106"/>
  <c r="G13" i="106"/>
  <c r="H5" i="106"/>
  <c r="J7" i="106"/>
  <c r="J11" i="106"/>
  <c r="J13" i="106"/>
  <c r="J23" i="106"/>
  <c r="J25" i="106"/>
  <c r="L7" i="106"/>
  <c r="M13" i="106"/>
  <c r="M25" i="106"/>
  <c r="N13" i="106"/>
  <c r="N5" i="106" s="1"/>
  <c r="N23" i="106"/>
  <c r="P7" i="106"/>
  <c r="P9" i="106"/>
  <c r="P11" i="106"/>
  <c r="P13" i="106"/>
  <c r="P15" i="106"/>
  <c r="P23" i="106"/>
  <c r="P25" i="106"/>
  <c r="Q23" i="106"/>
  <c r="Q5" i="106" s="1"/>
  <c r="C6" i="104"/>
  <c r="H6" i="104" s="1"/>
  <c r="K6" i="104"/>
  <c r="N6" i="104" s="1"/>
  <c r="F6" i="104"/>
  <c r="C7" i="104"/>
  <c r="F7" i="104" s="1"/>
  <c r="K7" i="104"/>
  <c r="N7" i="104" s="1"/>
  <c r="C8" i="104"/>
  <c r="K8" i="104"/>
  <c r="F8" i="104"/>
  <c r="D8" i="104" s="1"/>
  <c r="H8" i="104"/>
  <c r="C9" i="104"/>
  <c r="F9" i="104" s="1"/>
  <c r="K9" i="104"/>
  <c r="N9" i="104" s="1"/>
  <c r="P9" i="104"/>
  <c r="C10" i="104"/>
  <c r="F10" i="104" s="1"/>
  <c r="K10" i="104"/>
  <c r="P10" i="104"/>
  <c r="C11" i="104"/>
  <c r="F11" i="104" s="1"/>
  <c r="K11" i="104"/>
  <c r="N11" i="104" s="1"/>
  <c r="H11" i="104"/>
  <c r="C12" i="104"/>
  <c r="K12" i="104"/>
  <c r="F12" i="104"/>
  <c r="H12" i="104"/>
  <c r="C13" i="104"/>
  <c r="F13" i="104" s="1"/>
  <c r="K13" i="104"/>
  <c r="N13" i="104" s="1"/>
  <c r="H13" i="104"/>
  <c r="C14" i="104"/>
  <c r="K14" i="104"/>
  <c r="F14" i="104"/>
  <c r="H14" i="104"/>
  <c r="C15" i="104"/>
  <c r="H15" i="104" s="1"/>
  <c r="K15" i="104"/>
  <c r="N15" i="104" s="1"/>
  <c r="L15" i="104" s="1"/>
  <c r="B4" i="102"/>
  <c r="C7" i="102" s="1"/>
  <c r="D4" i="102"/>
  <c r="E7" i="102" s="1"/>
  <c r="F4" i="102"/>
  <c r="G6" i="102" s="1"/>
  <c r="G7" i="102"/>
  <c r="H4" i="102"/>
  <c r="I6" i="102" s="1"/>
  <c r="I5" i="102"/>
  <c r="I4" i="102" s="1"/>
  <c r="I7" i="102"/>
  <c r="J4" i="102"/>
  <c r="K6" i="102"/>
  <c r="K4" i="102" s="1"/>
  <c r="K7" i="102"/>
  <c r="D8" i="101"/>
  <c r="F8" i="101"/>
  <c r="G8" i="101"/>
  <c r="D9" i="101"/>
  <c r="F9" i="101"/>
  <c r="G9" i="101"/>
  <c r="D10" i="101"/>
  <c r="F10" i="101"/>
  <c r="G10" i="101"/>
  <c r="D11" i="101"/>
  <c r="F11" i="101"/>
  <c r="G11" i="101"/>
  <c r="D12" i="101"/>
  <c r="F12" i="101"/>
  <c r="G12" i="101"/>
  <c r="D13" i="101"/>
  <c r="F13" i="101"/>
  <c r="G13" i="101"/>
  <c r="D14" i="101"/>
  <c r="F14" i="101"/>
  <c r="G14" i="101"/>
  <c r="D15" i="101"/>
  <c r="F15" i="101"/>
  <c r="G15" i="101"/>
  <c r="D16" i="101"/>
  <c r="F16" i="101"/>
  <c r="G16" i="101"/>
  <c r="D17" i="101"/>
  <c r="F17" i="101"/>
  <c r="G17" i="101"/>
  <c r="F26" i="101"/>
  <c r="H26" i="101"/>
  <c r="F27" i="101"/>
  <c r="H27" i="101"/>
  <c r="F28" i="101"/>
  <c r="H28" i="101"/>
  <c r="F29" i="101"/>
  <c r="H29" i="101"/>
  <c r="F30" i="101"/>
  <c r="H30" i="101"/>
  <c r="F31" i="101"/>
  <c r="H31" i="101"/>
  <c r="F32" i="101"/>
  <c r="H32" i="101"/>
  <c r="B31" i="100"/>
  <c r="B32" i="100"/>
  <c r="B33" i="100"/>
  <c r="B34" i="100"/>
  <c r="B35" i="100"/>
  <c r="B64" i="100"/>
  <c r="B65" i="100"/>
  <c r="B66" i="100"/>
  <c r="B67" i="100"/>
  <c r="B68" i="100"/>
  <c r="B4" i="99"/>
  <c r="K4" i="99" s="1"/>
  <c r="G4" i="99"/>
  <c r="M4" i="99"/>
  <c r="B5" i="99"/>
  <c r="K5" i="99" s="1"/>
  <c r="I5" i="99"/>
  <c r="U18" i="99"/>
  <c r="M18" i="99"/>
  <c r="B6" i="99"/>
  <c r="K19" i="99" s="1"/>
  <c r="B7" i="99"/>
  <c r="Q7" i="99" s="1"/>
  <c r="B8" i="99"/>
  <c r="I8" i="99" s="1"/>
  <c r="K8" i="99"/>
  <c r="O8" i="99"/>
  <c r="B9" i="99"/>
  <c r="K22" i="99" s="1"/>
  <c r="Q9" i="99"/>
  <c r="G9" i="99"/>
  <c r="Q22" i="99"/>
  <c r="U9" i="99"/>
  <c r="I22" i="99"/>
  <c r="S22" i="99"/>
  <c r="M22" i="99"/>
  <c r="S9" i="99"/>
  <c r="W22" i="99"/>
  <c r="B10" i="99"/>
  <c r="K10" i="99" s="1"/>
  <c r="W10" i="99"/>
  <c r="M10" i="99"/>
  <c r="I23" i="99"/>
  <c r="S10" i="99"/>
  <c r="B11" i="99"/>
  <c r="M24" i="99"/>
  <c r="I12" i="99"/>
  <c r="O25" i="99"/>
  <c r="K12" i="99"/>
  <c r="U25" i="99"/>
  <c r="C25" i="99"/>
  <c r="Q25" i="99"/>
  <c r="U12" i="99"/>
  <c r="S25" i="99"/>
  <c r="M25" i="99"/>
  <c r="Q13" i="99"/>
  <c r="K26" i="99"/>
  <c r="E26" i="99"/>
  <c r="O26" i="99"/>
  <c r="K13" i="99"/>
  <c r="W13" i="99"/>
  <c r="G26" i="99"/>
  <c r="U26" i="99"/>
  <c r="G13" i="99"/>
  <c r="C26" i="99"/>
  <c r="Q26" i="99"/>
  <c r="M13" i="99"/>
  <c r="O13" i="99"/>
  <c r="U13" i="99"/>
  <c r="I26" i="99"/>
  <c r="S26" i="99"/>
  <c r="M26" i="99"/>
  <c r="S13" i="99"/>
  <c r="W26" i="99"/>
  <c r="C22" i="98"/>
  <c r="C23" i="98"/>
  <c r="C4" i="98" s="1"/>
  <c r="C26" i="98"/>
  <c r="D22" i="98"/>
  <c r="D4" i="98" s="1"/>
  <c r="D23" i="98"/>
  <c r="D26" i="98"/>
  <c r="E22" i="98"/>
  <c r="E4" i="98" s="1"/>
  <c r="E23" i="98"/>
  <c r="F22" i="98"/>
  <c r="F23" i="98"/>
  <c r="F26" i="98"/>
  <c r="G22" i="98"/>
  <c r="G23" i="98"/>
  <c r="G26" i="98"/>
  <c r="H22" i="98"/>
  <c r="H4" i="98" s="1"/>
  <c r="H23" i="98"/>
  <c r="I22" i="98"/>
  <c r="I4" i="98" s="1"/>
  <c r="I23" i="98"/>
  <c r="I26" i="98"/>
  <c r="J22" i="98"/>
  <c r="J4" i="98" s="1"/>
  <c r="J23" i="98"/>
  <c r="J26" i="98"/>
  <c r="K22" i="98"/>
  <c r="K23" i="98"/>
  <c r="L22" i="98"/>
  <c r="L23" i="98"/>
  <c r="L26" i="98"/>
  <c r="M22" i="98"/>
  <c r="M23" i="98"/>
  <c r="M26" i="98"/>
  <c r="N22" i="98"/>
  <c r="N4" i="98" s="1"/>
  <c r="N23" i="98"/>
  <c r="O22" i="98"/>
  <c r="O23" i="98"/>
  <c r="O4" i="98" s="1"/>
  <c r="O26" i="98"/>
  <c r="P22" i="98"/>
  <c r="P23" i="98"/>
  <c r="P4" i="98" s="1"/>
  <c r="P26" i="98"/>
  <c r="Q4" i="98"/>
  <c r="C5" i="97"/>
  <c r="G5" i="97"/>
  <c r="K5" i="97"/>
  <c r="O5" i="97"/>
  <c r="S5" i="97"/>
  <c r="C6" i="97"/>
  <c r="G6" i="97"/>
  <c r="K6" i="97"/>
  <c r="O6" i="97"/>
  <c r="S6" i="97"/>
  <c r="C7" i="97"/>
  <c r="G7" i="97"/>
  <c r="K7" i="97"/>
  <c r="O7" i="97"/>
  <c r="S7" i="97"/>
  <c r="C8" i="97"/>
  <c r="G8" i="97"/>
  <c r="K8" i="97"/>
  <c r="O8" i="97"/>
  <c r="S8" i="97"/>
  <c r="C9" i="97"/>
  <c r="G9" i="97"/>
  <c r="K9" i="97"/>
  <c r="O9" i="97"/>
  <c r="S9" i="97"/>
  <c r="C10" i="97"/>
  <c r="G10" i="97"/>
  <c r="K10" i="97"/>
  <c r="O10" i="97"/>
  <c r="S10" i="97"/>
  <c r="C11" i="97"/>
  <c r="G11" i="97"/>
  <c r="K11" i="97"/>
  <c r="O11" i="97"/>
  <c r="S11" i="97"/>
  <c r="C12" i="97"/>
  <c r="G12" i="97"/>
  <c r="K12" i="97"/>
  <c r="O12" i="97"/>
  <c r="S12" i="97"/>
  <c r="C13" i="97"/>
  <c r="G13" i="97"/>
  <c r="K13" i="97"/>
  <c r="O13" i="97"/>
  <c r="S13" i="97"/>
  <c r="C14" i="97"/>
  <c r="G14" i="97"/>
  <c r="K14" i="97"/>
  <c r="O14" i="97"/>
  <c r="S14" i="97"/>
  <c r="C8" i="96"/>
  <c r="P8" i="96" s="1"/>
  <c r="C9" i="96"/>
  <c r="P9" i="96"/>
  <c r="C10" i="96"/>
  <c r="F10" i="96" s="1"/>
  <c r="L10" i="96"/>
  <c r="P10" i="96"/>
  <c r="T10" i="96"/>
  <c r="V10" i="96"/>
  <c r="C11" i="96"/>
  <c r="P11" i="96" s="1"/>
  <c r="J11" i="96"/>
  <c r="C12" i="96"/>
  <c r="P12" i="96"/>
  <c r="C13" i="96"/>
  <c r="L13" i="96" s="1"/>
  <c r="F13" i="96"/>
  <c r="T13" i="96"/>
  <c r="C14" i="96"/>
  <c r="C15" i="96"/>
  <c r="N15" i="96" s="1"/>
  <c r="F15" i="96"/>
  <c r="H15" i="96"/>
  <c r="J15" i="96"/>
  <c r="L15" i="96"/>
  <c r="P15" i="96"/>
  <c r="R15" i="96"/>
  <c r="T15" i="96"/>
  <c r="V15" i="96"/>
  <c r="C16" i="96"/>
  <c r="F16" i="96" s="1"/>
  <c r="L16" i="96"/>
  <c r="N16" i="96"/>
  <c r="P16" i="96"/>
  <c r="T16" i="96"/>
  <c r="V16" i="96"/>
  <c r="C17" i="96"/>
  <c r="N17" i="96" s="1"/>
  <c r="P17" i="96"/>
  <c r="C18" i="96"/>
  <c r="P18" i="96" s="1"/>
  <c r="L18" i="96"/>
  <c r="R18" i="96"/>
  <c r="C19" i="96"/>
  <c r="T19" i="96"/>
  <c r="C20" i="96"/>
  <c r="J20" i="96" s="1"/>
  <c r="P20" i="96"/>
  <c r="T20" i="96"/>
  <c r="C21" i="96"/>
  <c r="N21" i="96" s="1"/>
  <c r="F21" i="96"/>
  <c r="H21" i="96"/>
  <c r="J21" i="96"/>
  <c r="L21" i="96"/>
  <c r="P21" i="96"/>
  <c r="R21" i="96"/>
  <c r="T21" i="96"/>
  <c r="V21" i="96"/>
  <c r="C22" i="96"/>
  <c r="F22" i="96" s="1"/>
  <c r="N22" i="96"/>
  <c r="R22" i="96"/>
  <c r="V22" i="96"/>
  <c r="C23" i="96"/>
  <c r="C24" i="96"/>
  <c r="C25" i="96"/>
  <c r="C26" i="96"/>
  <c r="H26" i="96" s="1"/>
  <c r="T26" i="96"/>
  <c r="V26" i="96"/>
  <c r="C27" i="96"/>
  <c r="H27" i="96" s="1"/>
  <c r="P27" i="96"/>
  <c r="R27" i="96"/>
  <c r="T27" i="96"/>
  <c r="V27" i="96"/>
  <c r="C28" i="96"/>
  <c r="F28" i="96"/>
  <c r="H28" i="96"/>
  <c r="J28" i="96"/>
  <c r="L28" i="96"/>
  <c r="N28" i="96"/>
  <c r="P28" i="96"/>
  <c r="R28" i="96"/>
  <c r="T28" i="96"/>
  <c r="V28" i="96"/>
  <c r="C29" i="96"/>
  <c r="P29" i="96" s="1"/>
  <c r="C30" i="96"/>
  <c r="C31" i="96"/>
  <c r="P31" i="96" s="1"/>
  <c r="H31" i="96"/>
  <c r="L31" i="96"/>
  <c r="N31" i="96"/>
  <c r="R31" i="96"/>
  <c r="T31" i="96"/>
  <c r="C32" i="96"/>
  <c r="F32" i="96" s="1"/>
  <c r="J32" i="96"/>
  <c r="V32" i="96"/>
  <c r="C33" i="96"/>
  <c r="P33" i="96" s="1"/>
  <c r="C34" i="96"/>
  <c r="P34" i="96"/>
  <c r="C35" i="96"/>
  <c r="N35" i="96" s="1"/>
  <c r="F35" i="96"/>
  <c r="L35" i="96"/>
  <c r="V35" i="96"/>
  <c r="C36" i="96"/>
  <c r="J36" i="96" s="1"/>
  <c r="H36" i="96"/>
  <c r="R36" i="96"/>
  <c r="C37" i="96"/>
  <c r="F4" i="95"/>
  <c r="C4" i="95" s="1"/>
  <c r="D4" i="95"/>
  <c r="E4" i="95"/>
  <c r="W5" i="95" s="1"/>
  <c r="V5" i="95"/>
  <c r="H5" i="95"/>
  <c r="N5" i="95"/>
  <c r="Q5" i="95"/>
  <c r="T5" i="95"/>
  <c r="Z5" i="95"/>
  <c r="F6" i="95"/>
  <c r="D6" i="95"/>
  <c r="E6" i="95"/>
  <c r="M7" i="95"/>
  <c r="S7" i="95"/>
  <c r="H7" i="95"/>
  <c r="N7" i="95"/>
  <c r="E7" i="95" s="1"/>
  <c r="Q7" i="95"/>
  <c r="T7" i="95"/>
  <c r="W7" i="95"/>
  <c r="Z7" i="95"/>
  <c r="F8" i="95"/>
  <c r="C8" i="95" s="1"/>
  <c r="D8" i="95"/>
  <c r="P9" i="95" s="1"/>
  <c r="E8" i="95"/>
  <c r="W9" i="95" s="1"/>
  <c r="J9" i="95"/>
  <c r="M9" i="95"/>
  <c r="V9" i="95"/>
  <c r="H9" i="95"/>
  <c r="N9" i="95"/>
  <c r="Q9" i="95"/>
  <c r="T9" i="95"/>
  <c r="Z9" i="95"/>
  <c r="F10" i="95"/>
  <c r="C10" i="95" s="1"/>
  <c r="D10" i="95"/>
  <c r="P11" i="95" s="1"/>
  <c r="E10" i="95"/>
  <c r="F11" i="95"/>
  <c r="H11" i="95"/>
  <c r="K11" i="95"/>
  <c r="N11" i="95"/>
  <c r="Q11" i="95"/>
  <c r="T11" i="95"/>
  <c r="W11" i="95"/>
  <c r="Z11" i="95"/>
  <c r="E11" i="95"/>
  <c r="F12" i="95"/>
  <c r="C12" i="95"/>
  <c r="D12" i="95"/>
  <c r="V13" i="95" s="1"/>
  <c r="E12" i="95"/>
  <c r="H13" i="95" s="1"/>
  <c r="R13" i="95"/>
  <c r="G13" i="95"/>
  <c r="P13" i="95"/>
  <c r="S13" i="95"/>
  <c r="N13" i="95"/>
  <c r="Q13" i="95"/>
  <c r="T13" i="95"/>
  <c r="W13" i="95"/>
  <c r="Z13" i="95"/>
  <c r="F14" i="95"/>
  <c r="C14" i="95" s="1"/>
  <c r="R15" i="95" s="1"/>
  <c r="D14" i="95"/>
  <c r="G15" i="95" s="1"/>
  <c r="E14" i="95"/>
  <c r="Q15" i="95" s="1"/>
  <c r="O15" i="95"/>
  <c r="M15" i="95"/>
  <c r="P15" i="95"/>
  <c r="S15" i="95"/>
  <c r="V15" i="95"/>
  <c r="Y15" i="95"/>
  <c r="H15" i="95"/>
  <c r="N15" i="95"/>
  <c r="T15" i="95"/>
  <c r="W15" i="95"/>
  <c r="F16" i="95"/>
  <c r="D16" i="95"/>
  <c r="E16" i="95"/>
  <c r="H17" i="95"/>
  <c r="T17" i="95"/>
  <c r="F18" i="95"/>
  <c r="C18" i="95" s="1"/>
  <c r="D18" i="95"/>
  <c r="E18" i="95"/>
  <c r="F19" i="95"/>
  <c r="S19" i="95"/>
  <c r="V19" i="95"/>
  <c r="H19" i="95"/>
  <c r="K19" i="95"/>
  <c r="N19" i="95"/>
  <c r="Q19" i="95"/>
  <c r="T19" i="95"/>
  <c r="W19" i="95"/>
  <c r="Z19" i="95"/>
  <c r="F20" i="95"/>
  <c r="C20" i="95" s="1"/>
  <c r="D20" i="95"/>
  <c r="V21" i="95" s="1"/>
  <c r="E20" i="95"/>
  <c r="N21" i="95" s="1"/>
  <c r="F21" i="95"/>
  <c r="G21" i="95"/>
  <c r="J21" i="95"/>
  <c r="M21" i="95"/>
  <c r="D21" i="95" s="1"/>
  <c r="P21" i="95"/>
  <c r="S21" i="95"/>
  <c r="Y21" i="95"/>
  <c r="F22" i="95"/>
  <c r="C22" i="95"/>
  <c r="D22" i="95"/>
  <c r="E22" i="95"/>
  <c r="G23" i="95"/>
  <c r="J23" i="95"/>
  <c r="M23" i="95"/>
  <c r="P23" i="95"/>
  <c r="S23" i="95"/>
  <c r="V23" i="95"/>
  <c r="Y23" i="95"/>
  <c r="Q23" i="95"/>
  <c r="W23" i="95"/>
  <c r="Z23" i="95"/>
  <c r="B5" i="94"/>
  <c r="C7" i="94" s="1"/>
  <c r="E5" i="94"/>
  <c r="F7" i="94" s="1"/>
  <c r="H5" i="94"/>
  <c r="I7" i="94" s="1"/>
  <c r="J5" i="94"/>
  <c r="K5" i="94"/>
  <c r="L6" i="94"/>
  <c r="L5" i="94" s="1"/>
  <c r="L7" i="94"/>
  <c r="N5" i="94"/>
  <c r="O7" i="94"/>
  <c r="G6" i="94"/>
  <c r="J6" i="94"/>
  <c r="M6" i="94"/>
  <c r="P6" i="94"/>
  <c r="G7" i="94"/>
  <c r="J7" i="94"/>
  <c r="M7" i="94"/>
  <c r="P7" i="94"/>
  <c r="B11" i="94"/>
  <c r="C12" i="94" s="1"/>
  <c r="E11" i="94"/>
  <c r="F13" i="94" s="1"/>
  <c r="H11" i="94"/>
  <c r="I13" i="94" s="1"/>
  <c r="I12" i="94"/>
  <c r="I11" i="94" s="1"/>
  <c r="J11" i="94"/>
  <c r="K11" i="94"/>
  <c r="L12" i="94" s="1"/>
  <c r="M11" i="94"/>
  <c r="N11" i="94"/>
  <c r="O13" i="94" s="1"/>
  <c r="D12" i="94"/>
  <c r="G12" i="94"/>
  <c r="J12" i="94"/>
  <c r="M12" i="94"/>
  <c r="P12" i="94"/>
  <c r="D13" i="94"/>
  <c r="G13" i="94"/>
  <c r="J13" i="94"/>
  <c r="M13" i="94"/>
  <c r="P13" i="94"/>
  <c r="D9" i="93"/>
  <c r="C9" i="93" s="1"/>
  <c r="K9" i="93"/>
  <c r="Q9" i="93"/>
  <c r="D10" i="93"/>
  <c r="K10" i="93"/>
  <c r="Q10" i="93"/>
  <c r="D11" i="93"/>
  <c r="K11" i="93"/>
  <c r="Q11" i="93"/>
  <c r="D12" i="93"/>
  <c r="K12" i="93"/>
  <c r="C12" i="93" s="1"/>
  <c r="Q12" i="93"/>
  <c r="D13" i="93"/>
  <c r="C13" i="93" s="1"/>
  <c r="K13" i="93"/>
  <c r="Q13" i="93"/>
  <c r="D14" i="93"/>
  <c r="C14" i="93" s="1"/>
  <c r="K14" i="93"/>
  <c r="Q14" i="93"/>
  <c r="D15" i="93"/>
  <c r="C15" i="93" s="1"/>
  <c r="K15" i="93"/>
  <c r="Q15" i="93"/>
  <c r="D16" i="93"/>
  <c r="C16" i="93" s="1"/>
  <c r="K16" i="93"/>
  <c r="Q16" i="93"/>
  <c r="D17" i="93"/>
  <c r="C17" i="93" s="1"/>
  <c r="K17" i="93"/>
  <c r="Q17" i="93"/>
  <c r="D18" i="93"/>
  <c r="C18" i="93" s="1"/>
  <c r="K18" i="93"/>
  <c r="Q18" i="93"/>
  <c r="C3" i="91"/>
  <c r="D4" i="91" s="1"/>
  <c r="F4" i="91"/>
  <c r="C5" i="91"/>
  <c r="H6" i="91" s="1"/>
  <c r="D6" i="91"/>
  <c r="E6" i="91"/>
  <c r="F6" i="91"/>
  <c r="G6" i="91"/>
  <c r="C7" i="91"/>
  <c r="F8" i="91" s="1"/>
  <c r="I8" i="91"/>
  <c r="C9" i="91"/>
  <c r="C11" i="91"/>
  <c r="H12" i="91" s="1"/>
  <c r="D12" i="91"/>
  <c r="E12" i="91"/>
  <c r="F12" i="91"/>
  <c r="G12" i="91"/>
  <c r="I12" i="91"/>
  <c r="C13" i="91"/>
  <c r="F14" i="91" s="1"/>
  <c r="I14" i="91"/>
  <c r="C15" i="91"/>
  <c r="D16" i="91" s="1"/>
  <c r="F16" i="91"/>
  <c r="G16" i="91"/>
  <c r="H16" i="91"/>
  <c r="I16" i="91"/>
  <c r="C17" i="91"/>
  <c r="C19" i="91"/>
  <c r="C21" i="91"/>
  <c r="D22" i="91" s="1"/>
  <c r="I22" i="91"/>
  <c r="D5" i="89"/>
  <c r="E5" i="89"/>
  <c r="B5" i="89" s="1"/>
  <c r="F5" i="89"/>
  <c r="B6" i="89"/>
  <c r="B7" i="89"/>
  <c r="B8" i="89"/>
  <c r="B9" i="89"/>
  <c r="B10" i="89"/>
  <c r="B11" i="89"/>
  <c r="B12" i="89"/>
  <c r="B13" i="89"/>
  <c r="B14" i="89"/>
  <c r="B15" i="89"/>
  <c r="B16" i="89"/>
  <c r="B17" i="89"/>
  <c r="B18" i="89"/>
  <c r="B19" i="89"/>
  <c r="B20" i="89"/>
  <c r="B21" i="89"/>
  <c r="B22" i="89"/>
  <c r="B23" i="89"/>
  <c r="B24" i="89"/>
  <c r="B25" i="89"/>
  <c r="B26" i="89"/>
  <c r="B4" i="88"/>
  <c r="C5" i="88" s="1"/>
  <c r="C9" i="88"/>
  <c r="C10" i="88"/>
  <c r="C11" i="88"/>
  <c r="C12" i="88"/>
  <c r="C13" i="88"/>
  <c r="C14" i="88"/>
  <c r="C15" i="88"/>
  <c r="D4" i="88"/>
  <c r="E9" i="88" s="1"/>
  <c r="E8" i="88"/>
  <c r="E10" i="88"/>
  <c r="E11" i="88"/>
  <c r="E12" i="88"/>
  <c r="E13" i="88"/>
  <c r="E14" i="88"/>
  <c r="F4" i="88"/>
  <c r="G8" i="88" s="1"/>
  <c r="G5" i="88"/>
  <c r="H4" i="88"/>
  <c r="I7" i="88" s="1"/>
  <c r="J4" i="88"/>
  <c r="K6" i="88" s="1"/>
  <c r="K8" i="88"/>
  <c r="K9" i="88"/>
  <c r="K10" i="88"/>
  <c r="K14" i="88"/>
  <c r="K15" i="88"/>
  <c r="C3" i="87"/>
  <c r="D4" i="87" s="1"/>
  <c r="F4" i="87"/>
  <c r="C5" i="87"/>
  <c r="E6" i="87" s="1"/>
  <c r="C7" i="87"/>
  <c r="F8" i="87" s="1"/>
  <c r="C9" i="87"/>
  <c r="E10" i="87" s="1"/>
  <c r="C11" i="87"/>
  <c r="E12" i="87" s="1"/>
  <c r="D12" i="87"/>
  <c r="C13" i="87"/>
  <c r="D14" i="87" s="1"/>
  <c r="E14" i="87"/>
  <c r="F14" i="87"/>
  <c r="C15" i="87"/>
  <c r="C17" i="87"/>
  <c r="E18" i="87" s="1"/>
  <c r="C19" i="87"/>
  <c r="F20" i="87" s="1"/>
  <c r="C21" i="87"/>
  <c r="E22" i="87" s="1"/>
  <c r="D22" i="87"/>
  <c r="B6" i="86"/>
  <c r="B7" i="86"/>
  <c r="B8" i="86"/>
  <c r="B9" i="86"/>
  <c r="B10" i="86"/>
  <c r="B11" i="86"/>
  <c r="B12" i="86"/>
  <c r="B14" i="86"/>
  <c r="B6" i="85"/>
  <c r="B7" i="85"/>
  <c r="B8" i="85"/>
  <c r="B9" i="85"/>
  <c r="B10" i="85"/>
  <c r="B11" i="85"/>
  <c r="B12" i="85"/>
  <c r="B13" i="85"/>
  <c r="B14" i="85"/>
  <c r="B15" i="85"/>
  <c r="B5" i="84"/>
  <c r="E5" i="84"/>
  <c r="H5" i="84"/>
  <c r="B6" i="84"/>
  <c r="E6" i="84"/>
  <c r="H6" i="84"/>
  <c r="B7" i="84"/>
  <c r="E7" i="84"/>
  <c r="H7" i="84"/>
  <c r="B8" i="84"/>
  <c r="E8" i="84"/>
  <c r="H8" i="84"/>
  <c r="B9" i="84"/>
  <c r="E9" i="84"/>
  <c r="H9" i="84"/>
  <c r="B10" i="84"/>
  <c r="E10" i="84"/>
  <c r="H10" i="84"/>
  <c r="B11" i="84"/>
  <c r="E11" i="84"/>
  <c r="H11" i="84"/>
  <c r="B12" i="84"/>
  <c r="E12" i="84"/>
  <c r="H12" i="84"/>
  <c r="B13" i="84"/>
  <c r="E13" i="84"/>
  <c r="H13" i="84"/>
  <c r="B14" i="84"/>
  <c r="E14" i="84"/>
  <c r="H14" i="84"/>
  <c r="C5" i="83"/>
  <c r="D6" i="83" s="1"/>
  <c r="C7" i="83"/>
  <c r="C9" i="83"/>
  <c r="D10" i="83"/>
  <c r="C10" i="83" s="1"/>
  <c r="E10" i="83"/>
  <c r="F10" i="83"/>
  <c r="G10" i="83"/>
  <c r="C11" i="83"/>
  <c r="F12" i="83" s="1"/>
  <c r="E12" i="83"/>
  <c r="G12" i="83"/>
  <c r="C13" i="83"/>
  <c r="F14" i="83" s="1"/>
  <c r="D14" i="83"/>
  <c r="E14" i="83"/>
  <c r="G14" i="83"/>
  <c r="C15" i="83"/>
  <c r="F16" i="83" s="1"/>
  <c r="G16" i="83"/>
  <c r="C17" i="83"/>
  <c r="F18" i="83" s="1"/>
  <c r="D18" i="83"/>
  <c r="C19" i="83"/>
  <c r="F20" i="83" s="1"/>
  <c r="G20" i="83"/>
  <c r="C21" i="83"/>
  <c r="C23" i="83"/>
  <c r="E24" i="83" s="1"/>
  <c r="D24" i="83"/>
  <c r="B9" i="81"/>
  <c r="B10" i="81"/>
  <c r="B11" i="81"/>
  <c r="B12" i="81"/>
  <c r="B13" i="81"/>
  <c r="B14" i="81"/>
  <c r="B15" i="81"/>
  <c r="B16" i="81"/>
  <c r="B17" i="81"/>
  <c r="B18" i="81"/>
  <c r="E4" i="80"/>
  <c r="G4" i="80"/>
  <c r="I4" i="80"/>
  <c r="K4" i="80"/>
  <c r="M4" i="80"/>
  <c r="C5" i="80"/>
  <c r="F5" i="80" s="1"/>
  <c r="J5" i="80"/>
  <c r="L5" i="80"/>
  <c r="N5" i="80"/>
  <c r="P5" i="80"/>
  <c r="C6" i="80"/>
  <c r="E7" i="80"/>
  <c r="G7" i="80"/>
  <c r="I7" i="80"/>
  <c r="K7" i="80"/>
  <c r="M7" i="80"/>
  <c r="C8" i="80"/>
  <c r="F8" i="80" s="1"/>
  <c r="P8" i="80"/>
  <c r="C9" i="80"/>
  <c r="N9" i="80" s="1"/>
  <c r="P9" i="80"/>
  <c r="E10" i="80"/>
  <c r="C10" i="80" s="1"/>
  <c r="G10" i="80"/>
  <c r="I10" i="80"/>
  <c r="K10" i="80"/>
  <c r="M10" i="80"/>
  <c r="C11" i="80"/>
  <c r="C12" i="80"/>
  <c r="F12" i="80" s="1"/>
  <c r="J12" i="80"/>
  <c r="P12" i="80"/>
  <c r="E13" i="80"/>
  <c r="G13" i="80"/>
  <c r="I13" i="80"/>
  <c r="K13" i="80"/>
  <c r="M13" i="80"/>
  <c r="C14" i="80"/>
  <c r="C15" i="80"/>
  <c r="F15" i="80" s="1"/>
  <c r="N15" i="80"/>
  <c r="P15" i="80"/>
  <c r="E16" i="80"/>
  <c r="G16" i="80"/>
  <c r="I16" i="80"/>
  <c r="K16" i="80"/>
  <c r="M16" i="80"/>
  <c r="C17" i="80"/>
  <c r="C18" i="80"/>
  <c r="F18" i="80" s="1"/>
  <c r="J18" i="80"/>
  <c r="L18" i="80"/>
  <c r="N18" i="80"/>
  <c r="P18" i="80"/>
  <c r="E19" i="80"/>
  <c r="G19" i="80"/>
  <c r="I19" i="80"/>
  <c r="K19" i="80"/>
  <c r="M19" i="80"/>
  <c r="C20" i="80"/>
  <c r="H20" i="80" s="1"/>
  <c r="C21" i="80"/>
  <c r="L21" i="80" s="1"/>
  <c r="E22" i="80"/>
  <c r="G22" i="80"/>
  <c r="I22" i="80"/>
  <c r="K22" i="80"/>
  <c r="M22" i="80"/>
  <c r="C23" i="80"/>
  <c r="H23" i="80" s="1"/>
  <c r="F23" i="80"/>
  <c r="J23" i="80"/>
  <c r="N23" i="80"/>
  <c r="P23" i="80"/>
  <c r="C24" i="80"/>
  <c r="F24" i="80" s="1"/>
  <c r="E25" i="80"/>
  <c r="G25" i="80"/>
  <c r="I25" i="80"/>
  <c r="K25" i="80"/>
  <c r="M25" i="80"/>
  <c r="C25" i="80"/>
  <c r="N25" i="80" s="1"/>
  <c r="C26" i="80"/>
  <c r="F26" i="80" s="1"/>
  <c r="L26" i="80"/>
  <c r="N26" i="80"/>
  <c r="P26" i="80"/>
  <c r="C27" i="80"/>
  <c r="F27" i="80" s="1"/>
  <c r="P27" i="80"/>
  <c r="C28" i="80"/>
  <c r="P28" i="80"/>
  <c r="C29" i="80"/>
  <c r="F29" i="80" s="1"/>
  <c r="P29" i="80"/>
  <c r="C30" i="80"/>
  <c r="H30" i="80" s="1"/>
  <c r="C31" i="80"/>
  <c r="N31" i="80" s="1"/>
  <c r="C32" i="80"/>
  <c r="F32" i="80" s="1"/>
  <c r="J32" i="80"/>
  <c r="L32" i="80"/>
  <c r="P32" i="80"/>
  <c r="C33" i="80"/>
  <c r="P33" i="80" s="1"/>
  <c r="C4" i="79"/>
  <c r="L4" i="79" s="1"/>
  <c r="X4" i="79"/>
  <c r="C5" i="79"/>
  <c r="L5" i="79" s="1"/>
  <c r="C6" i="79"/>
  <c r="L6" i="79" s="1"/>
  <c r="C7" i="79"/>
  <c r="L7" i="79" s="1"/>
  <c r="X7" i="79"/>
  <c r="C8" i="79"/>
  <c r="L8" i="79" s="1"/>
  <c r="C9" i="79"/>
  <c r="L9" i="79" s="1"/>
  <c r="C10" i="79"/>
  <c r="L10" i="79" s="1"/>
  <c r="X10" i="79"/>
  <c r="C11" i="79"/>
  <c r="L11" i="79" s="1"/>
  <c r="C12" i="79"/>
  <c r="L12" i="79" s="1"/>
  <c r="C13" i="79"/>
  <c r="L13" i="79" s="1"/>
  <c r="X13" i="79"/>
  <c r="C14" i="79"/>
  <c r="L14" i="79" s="1"/>
  <c r="C15" i="79"/>
  <c r="N15" i="79" s="1"/>
  <c r="C16" i="79"/>
  <c r="T16" i="79" s="1"/>
  <c r="C17" i="79"/>
  <c r="C18" i="79"/>
  <c r="C19" i="79"/>
  <c r="F19" i="79" s="1"/>
  <c r="H19" i="79"/>
  <c r="J19" i="79"/>
  <c r="L19" i="79"/>
  <c r="P19" i="79"/>
  <c r="T19" i="79"/>
  <c r="V19" i="79"/>
  <c r="X19" i="79"/>
  <c r="C20" i="79"/>
  <c r="V20" i="79"/>
  <c r="C21" i="79"/>
  <c r="F21" i="79" s="1"/>
  <c r="R21" i="79"/>
  <c r="V21" i="79"/>
  <c r="C22" i="79"/>
  <c r="L22" i="79" s="1"/>
  <c r="P22" i="79"/>
  <c r="X22" i="79"/>
  <c r="C23" i="79"/>
  <c r="C24" i="79"/>
  <c r="P24" i="79" s="1"/>
  <c r="C25" i="79"/>
  <c r="C26" i="79"/>
  <c r="F26" i="79" s="1"/>
  <c r="C27" i="79"/>
  <c r="J27" i="79" s="1"/>
  <c r="H27" i="79"/>
  <c r="N27" i="79"/>
  <c r="P27" i="79"/>
  <c r="R27" i="79"/>
  <c r="T27" i="79"/>
  <c r="V27" i="79"/>
  <c r="C28" i="79"/>
  <c r="F28" i="79" s="1"/>
  <c r="P28" i="79"/>
  <c r="V28" i="79"/>
  <c r="X28" i="79"/>
  <c r="C29" i="79"/>
  <c r="F29" i="79" s="1"/>
  <c r="J29" i="79"/>
  <c r="P29" i="79"/>
  <c r="T29" i="79"/>
  <c r="V29" i="79"/>
  <c r="C30" i="79"/>
  <c r="H30" i="79" s="1"/>
  <c r="F30" i="79"/>
  <c r="R30" i="79"/>
  <c r="V30" i="79"/>
  <c r="C31" i="79"/>
  <c r="N31" i="79" s="1"/>
  <c r="C32" i="79"/>
  <c r="N32" i="79" s="1"/>
  <c r="C33" i="79"/>
  <c r="F33" i="79" s="1"/>
  <c r="F7" i="76"/>
  <c r="L7" i="76"/>
  <c r="F8" i="76"/>
  <c r="I8" i="76" s="1"/>
  <c r="K8" i="76"/>
  <c r="L8" i="76"/>
  <c r="F9" i="76"/>
  <c r="L9" i="76"/>
  <c r="F10" i="76"/>
  <c r="K10" i="76" s="1"/>
  <c r="L10" i="76"/>
  <c r="F11" i="76"/>
  <c r="I11" i="76" s="1"/>
  <c r="K11" i="76"/>
  <c r="L11" i="76"/>
  <c r="F12" i="76"/>
  <c r="I12" i="76" s="1"/>
  <c r="L12" i="76"/>
  <c r="F13" i="76"/>
  <c r="K13" i="76" s="1"/>
  <c r="L13" i="76"/>
  <c r="F14" i="76"/>
  <c r="I14" i="76" s="1"/>
  <c r="K14" i="76"/>
  <c r="L14" i="76"/>
  <c r="F15" i="76"/>
  <c r="K15" i="76" s="1"/>
  <c r="L15" i="76"/>
  <c r="F16" i="76"/>
  <c r="I16" i="76" s="1"/>
  <c r="L16" i="76"/>
  <c r="C3" i="75"/>
  <c r="D4" i="75" s="1"/>
  <c r="H4" i="75"/>
  <c r="C5" i="75"/>
  <c r="G6" i="75" s="1"/>
  <c r="C7" i="75"/>
  <c r="D8" i="75" s="1"/>
  <c r="F8" i="75"/>
  <c r="G8" i="75"/>
  <c r="H8" i="75"/>
  <c r="I8" i="75"/>
  <c r="C9" i="75"/>
  <c r="G10" i="75" s="1"/>
  <c r="C11" i="75"/>
  <c r="D12" i="75" s="1"/>
  <c r="F12" i="75"/>
  <c r="G12" i="75"/>
  <c r="H12" i="75"/>
  <c r="J12" i="75"/>
  <c r="C13" i="75"/>
  <c r="H14" i="75" s="1"/>
  <c r="G14" i="75"/>
  <c r="J14" i="75"/>
  <c r="C15" i="75"/>
  <c r="F16" i="75" s="1"/>
  <c r="D16" i="75"/>
  <c r="H16" i="75"/>
  <c r="I16" i="75"/>
  <c r="J16" i="75"/>
  <c r="C17" i="75"/>
  <c r="D18" i="75" s="1"/>
  <c r="H18" i="75"/>
  <c r="J18" i="75"/>
  <c r="C19" i="75"/>
  <c r="F20" i="75" s="1"/>
  <c r="D20" i="75"/>
  <c r="H20" i="75"/>
  <c r="I20" i="75"/>
  <c r="J20" i="75"/>
  <c r="C21" i="75"/>
  <c r="D22" i="75"/>
  <c r="E22" i="75"/>
  <c r="F22" i="75"/>
  <c r="G22" i="75"/>
  <c r="C22" i="75" s="1"/>
  <c r="H22" i="75"/>
  <c r="I22" i="75"/>
  <c r="J22" i="75"/>
  <c r="C23" i="22"/>
  <c r="C22" i="22"/>
  <c r="C21" i="22"/>
  <c r="C20" i="22"/>
  <c r="C19" i="22"/>
  <c r="C18" i="22"/>
  <c r="C17" i="22"/>
  <c r="C16" i="22"/>
  <c r="C15" i="22"/>
  <c r="C14" i="22"/>
  <c r="C13" i="22"/>
  <c r="C12" i="22"/>
  <c r="C11" i="22"/>
  <c r="C10" i="22"/>
  <c r="C9" i="22"/>
  <c r="C8" i="22"/>
  <c r="C7" i="22"/>
  <c r="C6" i="22"/>
  <c r="C5" i="22"/>
  <c r="B9" i="21"/>
  <c r="B10" i="21"/>
  <c r="B11" i="21"/>
  <c r="B12" i="21"/>
  <c r="B13" i="21"/>
  <c r="B14" i="21"/>
  <c r="B15" i="21"/>
  <c r="B16" i="21"/>
  <c r="B17" i="21"/>
  <c r="B8" i="21"/>
  <c r="D16" i="14"/>
  <c r="D15" i="14"/>
  <c r="D14" i="14"/>
  <c r="D13" i="14"/>
  <c r="D12" i="14"/>
  <c r="D11" i="14"/>
  <c r="D10" i="14"/>
  <c r="D9" i="14"/>
  <c r="D8" i="14"/>
  <c r="D7" i="14"/>
  <c r="B5" i="12"/>
  <c r="B7" i="11"/>
  <c r="D7" i="11" s="1"/>
  <c r="B8" i="11"/>
  <c r="D8" i="11"/>
  <c r="B9" i="11"/>
  <c r="D9" i="11" s="1"/>
  <c r="B10" i="11"/>
  <c r="D10" i="11" s="1"/>
  <c r="B11" i="11"/>
  <c r="D11" i="11"/>
  <c r="B12" i="11"/>
  <c r="D12" i="11" s="1"/>
  <c r="B13" i="11"/>
  <c r="D13" i="11"/>
  <c r="B14" i="11"/>
  <c r="D14" i="11" s="1"/>
  <c r="B15" i="11"/>
  <c r="D15" i="11" s="1"/>
  <c r="B6" i="11"/>
  <c r="D6" i="11" s="1"/>
  <c r="B6" i="8"/>
  <c r="D6" i="8" s="1"/>
  <c r="B7" i="8"/>
  <c r="D7" i="8" s="1"/>
  <c r="B8" i="8"/>
  <c r="D8" i="8"/>
  <c r="B9" i="8"/>
  <c r="D9" i="8"/>
  <c r="B12" i="8"/>
  <c r="D12" i="8" s="1"/>
  <c r="B13" i="8"/>
  <c r="D13" i="8" s="1"/>
  <c r="B14" i="8"/>
  <c r="D14" i="8" s="1"/>
  <c r="B5" i="8"/>
  <c r="D5" i="8" s="1"/>
  <c r="B10" i="8"/>
  <c r="D10" i="8"/>
  <c r="B11" i="8"/>
  <c r="D11" i="8"/>
  <c r="P25" i="74"/>
  <c r="M25" i="74"/>
  <c r="J25" i="74"/>
  <c r="G25" i="74"/>
  <c r="D25" i="74"/>
  <c r="P24" i="74"/>
  <c r="M24" i="74"/>
  <c r="J24" i="74"/>
  <c r="G24" i="74"/>
  <c r="D24" i="74"/>
  <c r="P23" i="74"/>
  <c r="M23" i="74"/>
  <c r="J23" i="74"/>
  <c r="G23" i="74"/>
  <c r="D23" i="74"/>
  <c r="P22" i="74"/>
  <c r="M22" i="74"/>
  <c r="J22" i="74"/>
  <c r="G22" i="74"/>
  <c r="D22" i="74"/>
  <c r="P21" i="74"/>
  <c r="M21" i="74"/>
  <c r="J21" i="74"/>
  <c r="G21" i="74"/>
  <c r="D21" i="74"/>
  <c r="P20" i="74"/>
  <c r="M20" i="74"/>
  <c r="J20" i="74"/>
  <c r="G20" i="74"/>
  <c r="D20" i="74"/>
  <c r="P19" i="74"/>
  <c r="M19" i="74"/>
  <c r="J19" i="74"/>
  <c r="G19" i="74"/>
  <c r="D19" i="74"/>
  <c r="P18" i="74"/>
  <c r="M18" i="74"/>
  <c r="J18" i="74"/>
  <c r="G18" i="74"/>
  <c r="D18" i="74"/>
  <c r="P17" i="74"/>
  <c r="M17" i="74"/>
  <c r="J17" i="74"/>
  <c r="G17" i="74"/>
  <c r="D17" i="74"/>
  <c r="P16" i="74"/>
  <c r="M16" i="74"/>
  <c r="J16" i="74"/>
  <c r="G16" i="74"/>
  <c r="D16" i="74"/>
  <c r="P15" i="74"/>
  <c r="M15" i="74"/>
  <c r="J15" i="74"/>
  <c r="G15" i="74"/>
  <c r="D15" i="74"/>
  <c r="P14" i="74"/>
  <c r="M14" i="74"/>
  <c r="J14" i="74"/>
  <c r="G14" i="74"/>
  <c r="D14" i="74"/>
  <c r="P13" i="74"/>
  <c r="M13" i="74"/>
  <c r="J13" i="74"/>
  <c r="G13" i="74"/>
  <c r="D13" i="74"/>
  <c r="P12" i="74"/>
  <c r="M12" i="74"/>
  <c r="J12" i="74"/>
  <c r="G12" i="74"/>
  <c r="D12" i="74"/>
  <c r="P11" i="74"/>
  <c r="M11" i="74"/>
  <c r="J11" i="74"/>
  <c r="G11" i="74"/>
  <c r="D11" i="74"/>
  <c r="P10" i="74"/>
  <c r="M10" i="74"/>
  <c r="J10" i="74"/>
  <c r="G10" i="74"/>
  <c r="D10" i="74"/>
  <c r="P9" i="74"/>
  <c r="M9" i="74"/>
  <c r="J9" i="74"/>
  <c r="G9" i="74"/>
  <c r="D9" i="74"/>
  <c r="P8" i="74"/>
  <c r="M8" i="74"/>
  <c r="J8" i="74"/>
  <c r="G8" i="74"/>
  <c r="D8" i="74"/>
  <c r="P7" i="74"/>
  <c r="M7" i="74"/>
  <c r="J7" i="74"/>
  <c r="G7" i="74"/>
  <c r="D7" i="74"/>
  <c r="P6" i="74"/>
  <c r="M6" i="74"/>
  <c r="J6" i="74"/>
  <c r="G6" i="74"/>
  <c r="D6" i="74"/>
  <c r="L4" i="1"/>
  <c r="K4" i="1"/>
  <c r="J4" i="1"/>
  <c r="I4" i="1"/>
  <c r="H4" i="1"/>
  <c r="G4" i="1"/>
  <c r="F4" i="1"/>
  <c r="E4" i="1"/>
  <c r="D4" i="1"/>
  <c r="C4" i="1"/>
  <c r="L23" i="79" l="1"/>
  <c r="N23" i="79"/>
  <c r="P23" i="79"/>
  <c r="D22" i="83"/>
  <c r="E22" i="83"/>
  <c r="F22" i="83"/>
  <c r="G22" i="83"/>
  <c r="P17" i="95"/>
  <c r="G17" i="95"/>
  <c r="M17" i="95"/>
  <c r="S17" i="95"/>
  <c r="V17" i="95"/>
  <c r="H37" i="96"/>
  <c r="L37" i="96"/>
  <c r="P37" i="96"/>
  <c r="R37" i="96"/>
  <c r="F9" i="96"/>
  <c r="R9" i="96"/>
  <c r="H9" i="96"/>
  <c r="T9" i="96"/>
  <c r="J9" i="96"/>
  <c r="V9" i="96"/>
  <c r="L9" i="96"/>
  <c r="N9" i="96"/>
  <c r="I11" i="99"/>
  <c r="K11" i="99"/>
  <c r="U24" i="99"/>
  <c r="Q24" i="99"/>
  <c r="U11" i="99"/>
  <c r="F18" i="79"/>
  <c r="R18" i="79"/>
  <c r="H18" i="79"/>
  <c r="T18" i="79"/>
  <c r="J18" i="79"/>
  <c r="V18" i="79"/>
  <c r="L18" i="79"/>
  <c r="N18" i="79"/>
  <c r="D10" i="91"/>
  <c r="F10" i="91"/>
  <c r="G10" i="91"/>
  <c r="H10" i="91"/>
  <c r="I10" i="91"/>
  <c r="I5" i="95"/>
  <c r="O5" i="95"/>
  <c r="L25" i="96"/>
  <c r="F25" i="96"/>
  <c r="H25" i="96"/>
  <c r="N25" i="96"/>
  <c r="P25" i="96"/>
  <c r="R25" i="96"/>
  <c r="F20" i="79"/>
  <c r="H20" i="79"/>
  <c r="J20" i="79"/>
  <c r="L20" i="79"/>
  <c r="P20" i="79"/>
  <c r="T20" i="79"/>
  <c r="D8" i="83"/>
  <c r="C8" i="83" s="1"/>
  <c r="E8" i="83"/>
  <c r="F8" i="83"/>
  <c r="G8" i="83"/>
  <c r="E16" i="87"/>
  <c r="D16" i="87"/>
  <c r="F16" i="87"/>
  <c r="L21" i="95"/>
  <c r="U21" i="95"/>
  <c r="X21" i="95"/>
  <c r="J23" i="96"/>
  <c r="N23" i="96"/>
  <c r="P23" i="96"/>
  <c r="V23" i="96"/>
  <c r="D21" i="96"/>
  <c r="L19" i="96"/>
  <c r="F19" i="96"/>
  <c r="H19" i="96"/>
  <c r="N19" i="96"/>
  <c r="P19" i="96"/>
  <c r="R19" i="96"/>
  <c r="I7" i="76"/>
  <c r="K7" i="76"/>
  <c r="F20" i="91"/>
  <c r="I20" i="91"/>
  <c r="I9" i="95"/>
  <c r="O9" i="95"/>
  <c r="F25" i="79"/>
  <c r="R25" i="79"/>
  <c r="H18" i="91"/>
  <c r="D18" i="91"/>
  <c r="E18" i="91"/>
  <c r="F18" i="91"/>
  <c r="G18" i="91"/>
  <c r="I18" i="91"/>
  <c r="L11" i="95"/>
  <c r="I11" i="95"/>
  <c r="O11" i="95"/>
  <c r="R11" i="95"/>
  <c r="X11" i="95"/>
  <c r="F34" i="96"/>
  <c r="R34" i="96"/>
  <c r="H34" i="96"/>
  <c r="T34" i="96"/>
  <c r="J34" i="96"/>
  <c r="L34" i="96"/>
  <c r="N34" i="96"/>
  <c r="G5" i="106"/>
  <c r="X23" i="95"/>
  <c r="U23" i="95"/>
  <c r="L19" i="95"/>
  <c r="I19" i="95"/>
  <c r="O19" i="95"/>
  <c r="R19" i="95"/>
  <c r="X19" i="95"/>
  <c r="C6" i="95"/>
  <c r="F7" i="95"/>
  <c r="P18" i="79"/>
  <c r="D18" i="79" s="1"/>
  <c r="F17" i="80"/>
  <c r="P17" i="80"/>
  <c r="H11" i="80"/>
  <c r="L11" i="80"/>
  <c r="N11" i="80"/>
  <c r="P11" i="80"/>
  <c r="P5" i="95"/>
  <c r="J5" i="95"/>
  <c r="M5" i="95"/>
  <c r="D28" i="96"/>
  <c r="T25" i="96"/>
  <c r="P14" i="96"/>
  <c r="H14" i="96"/>
  <c r="J14" i="96"/>
  <c r="T14" i="96"/>
  <c r="V14" i="96"/>
  <c r="G18" i="75"/>
  <c r="F14" i="75"/>
  <c r="G4" i="75"/>
  <c r="I13" i="76"/>
  <c r="H29" i="79"/>
  <c r="L28" i="79"/>
  <c r="D28" i="79" s="1"/>
  <c r="F27" i="79"/>
  <c r="R24" i="79"/>
  <c r="P21" i="79"/>
  <c r="H32" i="80"/>
  <c r="N29" i="80"/>
  <c r="C19" i="80"/>
  <c r="L19" i="80" s="1"/>
  <c r="H18" i="80"/>
  <c r="H12" i="80"/>
  <c r="L9" i="80"/>
  <c r="N8" i="80"/>
  <c r="C4" i="80"/>
  <c r="N4" i="80" s="1"/>
  <c r="D12" i="83"/>
  <c r="C12" i="83" s="1"/>
  <c r="G6" i="83"/>
  <c r="C8" i="88"/>
  <c r="H22" i="91"/>
  <c r="C10" i="93"/>
  <c r="D11" i="94"/>
  <c r="F23" i="95"/>
  <c r="F15" i="95"/>
  <c r="T36" i="96"/>
  <c r="F36" i="96"/>
  <c r="J35" i="96"/>
  <c r="L33" i="96"/>
  <c r="L22" i="96"/>
  <c r="J17" i="96"/>
  <c r="H10" i="96"/>
  <c r="V8" i="96"/>
  <c r="M4" i="98"/>
  <c r="F4" i="98"/>
  <c r="Q10" i="99"/>
  <c r="C22" i="99"/>
  <c r="E22" i="99"/>
  <c r="E21" i="99"/>
  <c r="S19" i="99"/>
  <c r="G19" i="99"/>
  <c r="W4" i="99"/>
  <c r="B15" i="104"/>
  <c r="D12" i="104"/>
  <c r="P6" i="104"/>
  <c r="M11" i="106"/>
  <c r="G25" i="106"/>
  <c r="F18" i="75"/>
  <c r="C18" i="75" s="1"/>
  <c r="E14" i="75"/>
  <c r="F4" i="75"/>
  <c r="L32" i="79"/>
  <c r="P30" i="79"/>
  <c r="J28" i="79"/>
  <c r="N21" i="79"/>
  <c r="X12" i="79"/>
  <c r="X9" i="79"/>
  <c r="X6" i="79"/>
  <c r="L29" i="80"/>
  <c r="F20" i="80"/>
  <c r="L15" i="80"/>
  <c r="J9" i="80"/>
  <c r="L8" i="80"/>
  <c r="E20" i="83"/>
  <c r="C20" i="83" s="1"/>
  <c r="C14" i="83"/>
  <c r="F6" i="83"/>
  <c r="D10" i="87"/>
  <c r="I10" i="88"/>
  <c r="E7" i="88"/>
  <c r="C7" i="88"/>
  <c r="C4" i="88" s="1"/>
  <c r="G22" i="91"/>
  <c r="C13" i="94"/>
  <c r="C11" i="94" s="1"/>
  <c r="D23" i="95"/>
  <c r="L27" i="96"/>
  <c r="P26" i="96"/>
  <c r="J22" i="96"/>
  <c r="J16" i="96"/>
  <c r="R13" i="96"/>
  <c r="K23" i="99"/>
  <c r="I19" i="99"/>
  <c r="K6" i="99"/>
  <c r="U5" i="99"/>
  <c r="S4" i="99"/>
  <c r="Q4" i="99"/>
  <c r="P13" i="104"/>
  <c r="H9" i="104"/>
  <c r="M9" i="106"/>
  <c r="G23" i="106"/>
  <c r="M19" i="99"/>
  <c r="G6" i="99"/>
  <c r="E18" i="75"/>
  <c r="D14" i="75"/>
  <c r="C14" i="75" s="1"/>
  <c r="E4" i="75"/>
  <c r="N30" i="79"/>
  <c r="H28" i="79"/>
  <c r="R26" i="79"/>
  <c r="N22" i="79"/>
  <c r="L21" i="79"/>
  <c r="F15" i="79"/>
  <c r="J29" i="80"/>
  <c r="D29" i="80" s="1"/>
  <c r="H27" i="80"/>
  <c r="J26" i="80"/>
  <c r="D26" i="80" s="1"/>
  <c r="L23" i="80"/>
  <c r="D23" i="80" s="1"/>
  <c r="J15" i="80"/>
  <c r="H9" i="80"/>
  <c r="J8" i="80"/>
  <c r="H5" i="80"/>
  <c r="D5" i="80" s="1"/>
  <c r="G24" i="83"/>
  <c r="D20" i="83"/>
  <c r="E16" i="83"/>
  <c r="E6" i="83"/>
  <c r="C6" i="83" s="1"/>
  <c r="C14" i="87"/>
  <c r="E6" i="88"/>
  <c r="C6" i="88"/>
  <c r="F22" i="91"/>
  <c r="I6" i="91"/>
  <c r="I4" i="91"/>
  <c r="P36" i="96"/>
  <c r="J27" i="96"/>
  <c r="J26" i="96"/>
  <c r="T22" i="96"/>
  <c r="H22" i="96"/>
  <c r="F18" i="96"/>
  <c r="H16" i="96"/>
  <c r="P13" i="96"/>
  <c r="G22" i="99"/>
  <c r="M21" i="99"/>
  <c r="O6" i="99"/>
  <c r="O19" i="99"/>
  <c r="Q18" i="99"/>
  <c r="I17" i="99"/>
  <c r="K17" i="99"/>
  <c r="E5" i="102"/>
  <c r="H10" i="104"/>
  <c r="D10" i="104" s="1"/>
  <c r="P7" i="104"/>
  <c r="D6" i="104"/>
  <c r="M7" i="106"/>
  <c r="M5" i="106" s="1"/>
  <c r="J5" i="106"/>
  <c r="G19" i="106"/>
  <c r="C4" i="75"/>
  <c r="L31" i="79"/>
  <c r="L30" i="79"/>
  <c r="L27" i="79"/>
  <c r="J21" i="79"/>
  <c r="X11" i="79"/>
  <c r="X8" i="79"/>
  <c r="X5" i="79"/>
  <c r="F30" i="80"/>
  <c r="H29" i="80"/>
  <c r="H26" i="80"/>
  <c r="C22" i="80"/>
  <c r="L22" i="80" s="1"/>
  <c r="F9" i="80"/>
  <c r="F24" i="83"/>
  <c r="C24" i="83" s="1"/>
  <c r="D16" i="83"/>
  <c r="C16" i="83" s="1"/>
  <c r="F12" i="87"/>
  <c r="C12" i="87" s="1"/>
  <c r="G11" i="88"/>
  <c r="E5" i="88"/>
  <c r="H4" i="91"/>
  <c r="C11" i="93"/>
  <c r="P11" i="94"/>
  <c r="N36" i="96"/>
  <c r="R35" i="96"/>
  <c r="P32" i="96"/>
  <c r="F27" i="96"/>
  <c r="H20" i="96"/>
  <c r="N13" i="96"/>
  <c r="V11" i="96"/>
  <c r="Q23" i="99"/>
  <c r="O9" i="99"/>
  <c r="K9" i="99"/>
  <c r="W19" i="99"/>
  <c r="Q19" i="99"/>
  <c r="Q6" i="99"/>
  <c r="P11" i="104"/>
  <c r="D9" i="104"/>
  <c r="H7" i="104"/>
  <c r="I18" i="75"/>
  <c r="J4" i="75"/>
  <c r="J30" i="79"/>
  <c r="L29" i="79"/>
  <c r="T28" i="79"/>
  <c r="C7" i="80"/>
  <c r="P7" i="80" s="1"/>
  <c r="E18" i="83"/>
  <c r="G10" i="88"/>
  <c r="G4" i="91"/>
  <c r="L36" i="96"/>
  <c r="P35" i="96"/>
  <c r="N32" i="96"/>
  <c r="P22" i="96"/>
  <c r="V17" i="96"/>
  <c r="H13" i="96"/>
  <c r="N11" i="96"/>
  <c r="N10" i="96"/>
  <c r="K4" i="98"/>
  <c r="G10" i="99"/>
  <c r="M9" i="99"/>
  <c r="O22" i="99"/>
  <c r="Q21" i="99"/>
  <c r="S6" i="99"/>
  <c r="C19" i="99"/>
  <c r="E19" i="99"/>
  <c r="Q17" i="99"/>
  <c r="D14" i="104"/>
  <c r="D13" i="104"/>
  <c r="C20" i="75"/>
  <c r="L10" i="80"/>
  <c r="N10" i="80"/>
  <c r="H10" i="80"/>
  <c r="J10" i="80"/>
  <c r="F10" i="80"/>
  <c r="P10" i="80"/>
  <c r="D20" i="79"/>
  <c r="I10" i="75"/>
  <c r="L17" i="79"/>
  <c r="N17" i="79"/>
  <c r="J17" i="79"/>
  <c r="V17" i="79"/>
  <c r="F22" i="80"/>
  <c r="H22" i="80"/>
  <c r="P22" i="80"/>
  <c r="E20" i="75"/>
  <c r="E16" i="75"/>
  <c r="C16" i="75" s="1"/>
  <c r="F10" i="75"/>
  <c r="F6" i="75"/>
  <c r="I15" i="76"/>
  <c r="I10" i="76"/>
  <c r="P33" i="79"/>
  <c r="D27" i="79"/>
  <c r="J24" i="79"/>
  <c r="V24" i="79"/>
  <c r="L24" i="79"/>
  <c r="H24" i="79"/>
  <c r="T24" i="79"/>
  <c r="P17" i="79"/>
  <c r="P16" i="79"/>
  <c r="L33" i="80"/>
  <c r="N33" i="80"/>
  <c r="J33" i="80"/>
  <c r="P31" i="80"/>
  <c r="H28" i="80"/>
  <c r="J28" i="80"/>
  <c r="F28" i="80"/>
  <c r="P25" i="80"/>
  <c r="J22" i="80"/>
  <c r="P21" i="80"/>
  <c r="I6" i="75"/>
  <c r="K9" i="76"/>
  <c r="I9" i="76"/>
  <c r="C13" i="80"/>
  <c r="C7" i="89"/>
  <c r="C10" i="89"/>
  <c r="C13" i="89"/>
  <c r="C16" i="89"/>
  <c r="C19" i="89"/>
  <c r="C22" i="89"/>
  <c r="C25" i="89"/>
  <c r="E10" i="75"/>
  <c r="E6" i="75"/>
  <c r="K16" i="76"/>
  <c r="N33" i="79"/>
  <c r="L26" i="79"/>
  <c r="N26" i="79"/>
  <c r="J26" i="79"/>
  <c r="V26" i="79"/>
  <c r="L25" i="79"/>
  <c r="X25" i="79"/>
  <c r="N25" i="79"/>
  <c r="J25" i="79"/>
  <c r="V25" i="79"/>
  <c r="H17" i="79"/>
  <c r="H16" i="79"/>
  <c r="H14" i="79"/>
  <c r="T14" i="79"/>
  <c r="J14" i="79"/>
  <c r="V14" i="79"/>
  <c r="F14" i="79"/>
  <c r="R14" i="79"/>
  <c r="H13" i="79"/>
  <c r="T13" i="79"/>
  <c r="J13" i="79"/>
  <c r="V13" i="79"/>
  <c r="F13" i="79"/>
  <c r="R13" i="79"/>
  <c r="H12" i="79"/>
  <c r="T12" i="79"/>
  <c r="J12" i="79"/>
  <c r="V12" i="79"/>
  <c r="F12" i="79"/>
  <c r="R12" i="79"/>
  <c r="H11" i="79"/>
  <c r="T11" i="79"/>
  <c r="J11" i="79"/>
  <c r="V11" i="79"/>
  <c r="F11" i="79"/>
  <c r="R11" i="79"/>
  <c r="H10" i="79"/>
  <c r="T10" i="79"/>
  <c r="J10" i="79"/>
  <c r="V10" i="79"/>
  <c r="F10" i="79"/>
  <c r="R10" i="79"/>
  <c r="H9" i="79"/>
  <c r="T9" i="79"/>
  <c r="J9" i="79"/>
  <c r="V9" i="79"/>
  <c r="F9" i="79"/>
  <c r="R9" i="79"/>
  <c r="H8" i="79"/>
  <c r="T8" i="79"/>
  <c r="J8" i="79"/>
  <c r="V8" i="79"/>
  <c r="F8" i="79"/>
  <c r="R8" i="79"/>
  <c r="H7" i="79"/>
  <c r="T7" i="79"/>
  <c r="J7" i="79"/>
  <c r="V7" i="79"/>
  <c r="F7" i="79"/>
  <c r="R7" i="79"/>
  <c r="H6" i="79"/>
  <c r="T6" i="79"/>
  <c r="J6" i="79"/>
  <c r="V6" i="79"/>
  <c r="F6" i="79"/>
  <c r="R6" i="79"/>
  <c r="H5" i="79"/>
  <c r="T5" i="79"/>
  <c r="J5" i="79"/>
  <c r="V5" i="79"/>
  <c r="F5" i="79"/>
  <c r="R5" i="79"/>
  <c r="H4" i="79"/>
  <c r="T4" i="79"/>
  <c r="J4" i="79"/>
  <c r="V4" i="79"/>
  <c r="F4" i="79"/>
  <c r="R4" i="79"/>
  <c r="J24" i="80"/>
  <c r="L24" i="80"/>
  <c r="H24" i="80"/>
  <c r="N21" i="80"/>
  <c r="C24" i="89"/>
  <c r="C18" i="89"/>
  <c r="C12" i="89"/>
  <c r="C6" i="89"/>
  <c r="H31" i="80"/>
  <c r="J31" i="80"/>
  <c r="F31" i="80"/>
  <c r="H25" i="80"/>
  <c r="J25" i="80"/>
  <c r="F25" i="80"/>
  <c r="L6" i="80"/>
  <c r="N6" i="80"/>
  <c r="H6" i="80"/>
  <c r="J6" i="80"/>
  <c r="P6" i="80"/>
  <c r="J10" i="75"/>
  <c r="D10" i="75"/>
  <c r="J6" i="75"/>
  <c r="D6" i="75"/>
  <c r="H32" i="79"/>
  <c r="T32" i="79"/>
  <c r="J32" i="79"/>
  <c r="V32" i="79"/>
  <c r="F32" i="79"/>
  <c r="R32" i="79"/>
  <c r="H31" i="79"/>
  <c r="T31" i="79"/>
  <c r="J31" i="79"/>
  <c r="V31" i="79"/>
  <c r="F31" i="79"/>
  <c r="R31" i="79"/>
  <c r="T26" i="79"/>
  <c r="T25" i="79"/>
  <c r="F17" i="79"/>
  <c r="F16" i="79"/>
  <c r="J15" i="79"/>
  <c r="V15" i="79"/>
  <c r="L15" i="79"/>
  <c r="H15" i="79"/>
  <c r="T15" i="79"/>
  <c r="L31" i="80"/>
  <c r="L30" i="80"/>
  <c r="N30" i="80"/>
  <c r="J30" i="80"/>
  <c r="L25" i="80"/>
  <c r="L20" i="80"/>
  <c r="N20" i="80"/>
  <c r="J20" i="80"/>
  <c r="D20" i="80" s="1"/>
  <c r="D18" i="80"/>
  <c r="J14" i="80"/>
  <c r="L14" i="80"/>
  <c r="F14" i="80"/>
  <c r="H14" i="80"/>
  <c r="P14" i="80"/>
  <c r="N14" i="80"/>
  <c r="F6" i="80"/>
  <c r="C23" i="89"/>
  <c r="C17" i="89"/>
  <c r="C11" i="89"/>
  <c r="H21" i="80"/>
  <c r="J21" i="80"/>
  <c r="F21" i="80"/>
  <c r="J7" i="80"/>
  <c r="L7" i="80"/>
  <c r="F7" i="80"/>
  <c r="H7" i="80"/>
  <c r="G20" i="75"/>
  <c r="G16" i="75"/>
  <c r="E12" i="75"/>
  <c r="C12" i="75" s="1"/>
  <c r="H10" i="75"/>
  <c r="E8" i="75"/>
  <c r="H6" i="75"/>
  <c r="K12" i="76"/>
  <c r="X31" i="79"/>
  <c r="P26" i="79"/>
  <c r="P25" i="79"/>
  <c r="N24" i="79"/>
  <c r="T17" i="79"/>
  <c r="R15" i="79"/>
  <c r="P14" i="79"/>
  <c r="P13" i="79"/>
  <c r="P12" i="79"/>
  <c r="P11" i="79"/>
  <c r="P10" i="79"/>
  <c r="P9" i="79"/>
  <c r="P8" i="79"/>
  <c r="P7" i="79"/>
  <c r="P6" i="79"/>
  <c r="P5" i="79"/>
  <c r="P4" i="79"/>
  <c r="H33" i="80"/>
  <c r="N28" i="80"/>
  <c r="P24" i="80"/>
  <c r="J33" i="79"/>
  <c r="V33" i="79"/>
  <c r="L33" i="79"/>
  <c r="H33" i="79"/>
  <c r="T33" i="79"/>
  <c r="L16" i="79"/>
  <c r="X16" i="79"/>
  <c r="N16" i="79"/>
  <c r="J16" i="79"/>
  <c r="V16" i="79"/>
  <c r="J8" i="75"/>
  <c r="R33" i="79"/>
  <c r="P32" i="79"/>
  <c r="P31" i="79"/>
  <c r="H26" i="79"/>
  <c r="H25" i="79"/>
  <c r="F24" i="79"/>
  <c r="D24" i="79" s="1"/>
  <c r="H23" i="79"/>
  <c r="T23" i="79"/>
  <c r="J23" i="79"/>
  <c r="V23" i="79"/>
  <c r="F23" i="79"/>
  <c r="R23" i="79"/>
  <c r="H22" i="79"/>
  <c r="T22" i="79"/>
  <c r="J22" i="79"/>
  <c r="V22" i="79"/>
  <c r="F22" i="79"/>
  <c r="R22" i="79"/>
  <c r="R17" i="79"/>
  <c r="R16" i="79"/>
  <c r="P15" i="79"/>
  <c r="N14" i="79"/>
  <c r="N13" i="79"/>
  <c r="N12" i="79"/>
  <c r="N11" i="79"/>
  <c r="N10" i="79"/>
  <c r="N9" i="79"/>
  <c r="N8" i="79"/>
  <c r="N7" i="79"/>
  <c r="N6" i="79"/>
  <c r="N5" i="79"/>
  <c r="N4" i="79"/>
  <c r="F33" i="80"/>
  <c r="P30" i="80"/>
  <c r="L28" i="80"/>
  <c r="L27" i="80"/>
  <c r="N27" i="80"/>
  <c r="J27" i="80"/>
  <c r="D27" i="80" s="1"/>
  <c r="N24" i="80"/>
  <c r="P20" i="80"/>
  <c r="H19" i="80"/>
  <c r="N29" i="79"/>
  <c r="N28" i="79"/>
  <c r="N20" i="79"/>
  <c r="N19" i="79"/>
  <c r="D19" i="79" s="1"/>
  <c r="N32" i="80"/>
  <c r="H4" i="80"/>
  <c r="J4" i="80"/>
  <c r="P4" i="80"/>
  <c r="F4" i="80"/>
  <c r="C4" i="87"/>
  <c r="T30" i="79"/>
  <c r="R29" i="79"/>
  <c r="R28" i="79"/>
  <c r="T21" i="79"/>
  <c r="H21" i="79"/>
  <c r="R20" i="79"/>
  <c r="R19" i="79"/>
  <c r="L17" i="80"/>
  <c r="N17" i="80"/>
  <c r="H17" i="80"/>
  <c r="J17" i="80"/>
  <c r="N7" i="80"/>
  <c r="L4" i="80"/>
  <c r="C22" i="83"/>
  <c r="C21" i="89"/>
  <c r="C15" i="89"/>
  <c r="C9" i="89"/>
  <c r="C12" i="91"/>
  <c r="C16" i="80"/>
  <c r="C18" i="83"/>
  <c r="C26" i="89"/>
  <c r="C20" i="89"/>
  <c r="C14" i="89"/>
  <c r="C8" i="89"/>
  <c r="C6" i="91"/>
  <c r="N12" i="80"/>
  <c r="F11" i="80"/>
  <c r="G18" i="83"/>
  <c r="F22" i="87"/>
  <c r="C22" i="87" s="1"/>
  <c r="E20" i="87"/>
  <c r="D18" i="87"/>
  <c r="F10" i="87"/>
  <c r="C10" i="87" s="1"/>
  <c r="E8" i="87"/>
  <c r="D6" i="87"/>
  <c r="K11" i="88"/>
  <c r="K5" i="88"/>
  <c r="K4" i="88" s="1"/>
  <c r="I12" i="88"/>
  <c r="I6" i="88"/>
  <c r="G13" i="88"/>
  <c r="G7" i="88"/>
  <c r="E20" i="91"/>
  <c r="E14" i="91"/>
  <c r="E8" i="91"/>
  <c r="O12" i="94"/>
  <c r="O11" i="94" s="1"/>
  <c r="T23" i="95"/>
  <c r="H23" i="95"/>
  <c r="Q21" i="95"/>
  <c r="E19" i="95"/>
  <c r="C16" i="95"/>
  <c r="F17" i="95"/>
  <c r="U9" i="95"/>
  <c r="F9" i="95"/>
  <c r="X9" i="95"/>
  <c r="L9" i="95"/>
  <c r="R9" i="95"/>
  <c r="J30" i="96"/>
  <c r="H30" i="96"/>
  <c r="L30" i="96"/>
  <c r="N30" i="96"/>
  <c r="R30" i="96"/>
  <c r="F30" i="96"/>
  <c r="V30" i="96"/>
  <c r="J24" i="96"/>
  <c r="V24" i="96"/>
  <c r="N24" i="96"/>
  <c r="H24" i="96"/>
  <c r="T24" i="96"/>
  <c r="R24" i="96"/>
  <c r="F24" i="96"/>
  <c r="P24" i="96"/>
  <c r="D15" i="96"/>
  <c r="I20" i="99"/>
  <c r="L12" i="80"/>
  <c r="D20" i="87"/>
  <c r="D8" i="87"/>
  <c r="C8" i="87" s="1"/>
  <c r="I11" i="88"/>
  <c r="I5" i="88"/>
  <c r="G12" i="88"/>
  <c r="G6" i="88"/>
  <c r="D20" i="91"/>
  <c r="D14" i="91"/>
  <c r="D8" i="91"/>
  <c r="F12" i="94"/>
  <c r="F11" i="94" s="1"/>
  <c r="G11" i="94"/>
  <c r="G19" i="95"/>
  <c r="Y19" i="95"/>
  <c r="P19" i="95"/>
  <c r="X13" i="95"/>
  <c r="F13" i="95"/>
  <c r="O13" i="95"/>
  <c r="U13" i="95"/>
  <c r="G11" i="95"/>
  <c r="M11" i="95"/>
  <c r="S11" i="95"/>
  <c r="Y11" i="95"/>
  <c r="Q20" i="99"/>
  <c r="O7" i="106"/>
  <c r="O25" i="106"/>
  <c r="O11" i="106"/>
  <c r="O13" i="106"/>
  <c r="O23" i="106"/>
  <c r="O9" i="106"/>
  <c r="O15" i="106"/>
  <c r="I11" i="106"/>
  <c r="I23" i="106"/>
  <c r="I25" i="106"/>
  <c r="I7" i="106"/>
  <c r="C19" i="106"/>
  <c r="C9" i="106"/>
  <c r="C25" i="106"/>
  <c r="C11" i="106"/>
  <c r="C15" i="106"/>
  <c r="C7" i="106"/>
  <c r="C13" i="106"/>
  <c r="C23" i="106"/>
  <c r="I23" i="95"/>
  <c r="R23" i="95"/>
  <c r="H21" i="95"/>
  <c r="T21" i="95"/>
  <c r="I15" i="88"/>
  <c r="I9" i="88"/>
  <c r="H20" i="91"/>
  <c r="H14" i="91"/>
  <c r="H8" i="91"/>
  <c r="G5" i="94"/>
  <c r="F6" i="94"/>
  <c r="F5" i="94" s="1"/>
  <c r="O23" i="95"/>
  <c r="E5" i="95"/>
  <c r="H33" i="96"/>
  <c r="T33" i="96"/>
  <c r="J33" i="96"/>
  <c r="V33" i="96"/>
  <c r="N33" i="96"/>
  <c r="F33" i="96"/>
  <c r="R33" i="96"/>
  <c r="I7" i="99"/>
  <c r="U20" i="99"/>
  <c r="U7" i="99"/>
  <c r="O20" i="99"/>
  <c r="C20" i="99"/>
  <c r="S20" i="99"/>
  <c r="E20" i="99"/>
  <c r="G20" i="99"/>
  <c r="O7" i="99"/>
  <c r="W20" i="99"/>
  <c r="W7" i="99"/>
  <c r="S7" i="99"/>
  <c r="G7" i="99"/>
  <c r="K20" i="99"/>
  <c r="M7" i="99"/>
  <c r="K7" i="99"/>
  <c r="M20" i="99"/>
  <c r="H15" i="80"/>
  <c r="D15" i="80" s="1"/>
  <c r="J11" i="80"/>
  <c r="H8" i="80"/>
  <c r="F18" i="87"/>
  <c r="F6" i="87"/>
  <c r="E4" i="87"/>
  <c r="K13" i="88"/>
  <c r="K7" i="88"/>
  <c r="I14" i="88"/>
  <c r="I8" i="88"/>
  <c r="G15" i="88"/>
  <c r="G9" i="88"/>
  <c r="E22" i="91"/>
  <c r="C22" i="91" s="1"/>
  <c r="G20" i="91"/>
  <c r="E16" i="91"/>
  <c r="C16" i="91" s="1"/>
  <c r="G14" i="91"/>
  <c r="E10" i="91"/>
  <c r="G8" i="91"/>
  <c r="E4" i="91"/>
  <c r="L13" i="94"/>
  <c r="L11" i="94" s="1"/>
  <c r="O6" i="94"/>
  <c r="O5" i="94" s="1"/>
  <c r="P5" i="94"/>
  <c r="N23" i="95"/>
  <c r="L23" i="95"/>
  <c r="Z21" i="95"/>
  <c r="R21" i="95"/>
  <c r="I21" i="95"/>
  <c r="C21" i="95" s="1"/>
  <c r="M19" i="95"/>
  <c r="N17" i="95"/>
  <c r="Q17" i="95"/>
  <c r="W17" i="95"/>
  <c r="D15" i="95"/>
  <c r="L13" i="95"/>
  <c r="U5" i="95"/>
  <c r="F5" i="95"/>
  <c r="X5" i="95"/>
  <c r="L5" i="95"/>
  <c r="R5" i="95"/>
  <c r="D34" i="96"/>
  <c r="T30" i="96"/>
  <c r="N8" i="104"/>
  <c r="B8" i="104"/>
  <c r="P8" i="104"/>
  <c r="I13" i="106"/>
  <c r="D5" i="106"/>
  <c r="K12" i="88"/>
  <c r="I13" i="88"/>
  <c r="G14" i="88"/>
  <c r="E15" i="88"/>
  <c r="M5" i="94"/>
  <c r="I6" i="94"/>
  <c r="I5" i="94" s="1"/>
  <c r="C6" i="94"/>
  <c r="C5" i="94" s="1"/>
  <c r="W21" i="95"/>
  <c r="O21" i="95"/>
  <c r="J19" i="95"/>
  <c r="Z17" i="95"/>
  <c r="U15" i="95"/>
  <c r="X15" i="95"/>
  <c r="L15" i="95"/>
  <c r="E13" i="95"/>
  <c r="V11" i="95"/>
  <c r="E9" i="95"/>
  <c r="G7" i="95"/>
  <c r="Y7" i="95"/>
  <c r="J7" i="95"/>
  <c r="P7" i="95"/>
  <c r="V7" i="95"/>
  <c r="P30" i="96"/>
  <c r="L24" i="96"/>
  <c r="N12" i="104"/>
  <c r="B12" i="104"/>
  <c r="P12" i="104"/>
  <c r="H29" i="96"/>
  <c r="T29" i="96"/>
  <c r="L29" i="96"/>
  <c r="F29" i="96"/>
  <c r="R29" i="96"/>
  <c r="J12" i="96"/>
  <c r="V12" i="96"/>
  <c r="N12" i="96"/>
  <c r="H12" i="96"/>
  <c r="T12" i="96"/>
  <c r="N8" i="96"/>
  <c r="F8" i="96"/>
  <c r="R8" i="96"/>
  <c r="L8" i="96"/>
  <c r="O24" i="99"/>
  <c r="C24" i="99"/>
  <c r="S24" i="99"/>
  <c r="K24" i="99"/>
  <c r="W11" i="99"/>
  <c r="M11" i="99"/>
  <c r="S11" i="99"/>
  <c r="Q11" i="99"/>
  <c r="G11" i="99"/>
  <c r="I24" i="99"/>
  <c r="W21" i="99"/>
  <c r="G21" i="99"/>
  <c r="O18" i="99"/>
  <c r="C18" i="99"/>
  <c r="S18" i="99"/>
  <c r="K18" i="99"/>
  <c r="W5" i="99"/>
  <c r="M5" i="99"/>
  <c r="S5" i="99"/>
  <c r="Q5" i="99"/>
  <c r="G5" i="99"/>
  <c r="I18" i="99"/>
  <c r="D11" i="104"/>
  <c r="D7" i="104"/>
  <c r="U19" i="95"/>
  <c r="C19" i="95" s="1"/>
  <c r="Y17" i="95"/>
  <c r="Z15" i="95"/>
  <c r="E15" i="95" s="1"/>
  <c r="M13" i="95"/>
  <c r="D13" i="95" s="1"/>
  <c r="U11" i="95"/>
  <c r="C11" i="95" s="1"/>
  <c r="Y9" i="95"/>
  <c r="G9" i="95"/>
  <c r="U7" i="95"/>
  <c r="Y5" i="95"/>
  <c r="G5" i="95"/>
  <c r="N37" i="96"/>
  <c r="V36" i="96"/>
  <c r="D36" i="96" s="1"/>
  <c r="T35" i="96"/>
  <c r="H35" i="96"/>
  <c r="L32" i="96"/>
  <c r="V31" i="96"/>
  <c r="J31" i="96"/>
  <c r="D31" i="96" s="1"/>
  <c r="V29" i="96"/>
  <c r="N26" i="96"/>
  <c r="F26" i="96"/>
  <c r="R26" i="96"/>
  <c r="L26" i="96"/>
  <c r="H23" i="96"/>
  <c r="T23" i="96"/>
  <c r="L23" i="96"/>
  <c r="F23" i="96"/>
  <c r="R23" i="96"/>
  <c r="R12" i="96"/>
  <c r="T8" i="96"/>
  <c r="L4" i="98"/>
  <c r="W24" i="99"/>
  <c r="G24" i="99"/>
  <c r="M23" i="99"/>
  <c r="U8" i="99"/>
  <c r="W18" i="99"/>
  <c r="G18" i="99"/>
  <c r="M17" i="99"/>
  <c r="G4" i="102"/>
  <c r="C6" i="102"/>
  <c r="C5" i="102"/>
  <c r="L13" i="104"/>
  <c r="L9" i="104"/>
  <c r="Y13" i="95"/>
  <c r="S9" i="95"/>
  <c r="S5" i="95"/>
  <c r="V37" i="96"/>
  <c r="J37" i="96"/>
  <c r="D37" i="96" s="1"/>
  <c r="T32" i="96"/>
  <c r="H32" i="96"/>
  <c r="N29" i="96"/>
  <c r="N20" i="96"/>
  <c r="F20" i="96"/>
  <c r="R20" i="96"/>
  <c r="L20" i="96"/>
  <c r="H17" i="96"/>
  <c r="T17" i="96"/>
  <c r="L17" i="96"/>
  <c r="F17" i="96"/>
  <c r="R17" i="96"/>
  <c r="L12" i="96"/>
  <c r="J8" i="96"/>
  <c r="O21" i="99"/>
  <c r="C21" i="99"/>
  <c r="S21" i="99"/>
  <c r="K21" i="99"/>
  <c r="W8" i="99"/>
  <c r="M8" i="99"/>
  <c r="S8" i="99"/>
  <c r="Q8" i="99"/>
  <c r="G8" i="99"/>
  <c r="I21" i="99"/>
  <c r="N14" i="104"/>
  <c r="L14" i="104" s="1"/>
  <c r="B14" i="104"/>
  <c r="N10" i="104"/>
  <c r="L10" i="104" s="1"/>
  <c r="B10" i="104"/>
  <c r="L6" i="104"/>
  <c r="L25" i="106"/>
  <c r="L9" i="106"/>
  <c r="L11" i="106"/>
  <c r="L23" i="106"/>
  <c r="F23" i="106"/>
  <c r="F7" i="106"/>
  <c r="F9" i="106"/>
  <c r="F19" i="106"/>
  <c r="E25" i="99"/>
  <c r="G25" i="99"/>
  <c r="O12" i="99"/>
  <c r="W25" i="99"/>
  <c r="Q12" i="99"/>
  <c r="G12" i="99"/>
  <c r="I25" i="99"/>
  <c r="K25" i="99"/>
  <c r="W12" i="99"/>
  <c r="M12" i="99"/>
  <c r="S12" i="99"/>
  <c r="T37" i="96"/>
  <c r="R32" i="96"/>
  <c r="J29" i="96"/>
  <c r="V20" i="96"/>
  <c r="J18" i="96"/>
  <c r="V18" i="96"/>
  <c r="N18" i="96"/>
  <c r="H18" i="96"/>
  <c r="T18" i="96"/>
  <c r="N14" i="96"/>
  <c r="F14" i="96"/>
  <c r="R14" i="96"/>
  <c r="L14" i="96"/>
  <c r="F12" i="96"/>
  <c r="H11" i="96"/>
  <c r="T11" i="96"/>
  <c r="L11" i="96"/>
  <c r="F11" i="96"/>
  <c r="R11" i="96"/>
  <c r="H8" i="96"/>
  <c r="G4" i="98"/>
  <c r="O11" i="99"/>
  <c r="E24" i="99"/>
  <c r="I10" i="99"/>
  <c r="U23" i="99"/>
  <c r="U10" i="99"/>
  <c r="O23" i="99"/>
  <c r="C23" i="99"/>
  <c r="S23" i="99"/>
  <c r="E23" i="99"/>
  <c r="G23" i="99"/>
  <c r="O10" i="99"/>
  <c r="W23" i="99"/>
  <c r="U21" i="99"/>
  <c r="O5" i="99"/>
  <c r="E18" i="99"/>
  <c r="I4" i="99"/>
  <c r="U17" i="99"/>
  <c r="U4" i="99"/>
  <c r="O17" i="99"/>
  <c r="C17" i="99"/>
  <c r="S17" i="99"/>
  <c r="E17" i="99"/>
  <c r="G17" i="99"/>
  <c r="O4" i="99"/>
  <c r="W17" i="99"/>
  <c r="L11" i="104"/>
  <c r="L7" i="104"/>
  <c r="B6" i="104"/>
  <c r="P5" i="106"/>
  <c r="N27" i="96"/>
  <c r="V25" i="96"/>
  <c r="J25" i="96"/>
  <c r="D25" i="96" s="1"/>
  <c r="V19" i="96"/>
  <c r="J19" i="96"/>
  <c r="D19" i="96" s="1"/>
  <c r="V13" i="96"/>
  <c r="J13" i="96"/>
  <c r="I13" i="99"/>
  <c r="D13" i="99" s="1"/>
  <c r="E6" i="102"/>
  <c r="E4" i="102" s="1"/>
  <c r="F15" i="104"/>
  <c r="D15" i="104" s="1"/>
  <c r="B13" i="104"/>
  <c r="B11" i="104"/>
  <c r="B9" i="104"/>
  <c r="B7" i="104"/>
  <c r="J10" i="96"/>
  <c r="D10" i="96" s="1"/>
  <c r="U22" i="99"/>
  <c r="I9" i="99"/>
  <c r="U6" i="99"/>
  <c r="U19" i="99"/>
  <c r="I6" i="99"/>
  <c r="R16" i="96"/>
  <c r="D16" i="96" s="1"/>
  <c r="R10" i="96"/>
  <c r="W9" i="99"/>
  <c r="M6" i="99"/>
  <c r="W6" i="99"/>
  <c r="D9" i="96" l="1"/>
  <c r="D9" i="99"/>
  <c r="D4" i="99"/>
  <c r="D8" i="80"/>
  <c r="D7" i="99"/>
  <c r="C13" i="95"/>
  <c r="D30" i="79"/>
  <c r="D32" i="80"/>
  <c r="D25" i="79"/>
  <c r="N19" i="80"/>
  <c r="D31" i="80"/>
  <c r="N22" i="80"/>
  <c r="D22" i="80" s="1"/>
  <c r="D9" i="80"/>
  <c r="C16" i="87"/>
  <c r="D6" i="99"/>
  <c r="D14" i="96"/>
  <c r="F5" i="106"/>
  <c r="C4" i="102"/>
  <c r="C4" i="91"/>
  <c r="D21" i="79"/>
  <c r="P19" i="80"/>
  <c r="D22" i="96"/>
  <c r="L7" i="95"/>
  <c r="C7" i="95" s="1"/>
  <c r="R7" i="95"/>
  <c r="X7" i="95"/>
  <c r="I7" i="95"/>
  <c r="O7" i="95"/>
  <c r="J19" i="80"/>
  <c r="D32" i="96"/>
  <c r="C8" i="75"/>
  <c r="D10" i="99"/>
  <c r="E4" i="88"/>
  <c r="D26" i="79"/>
  <c r="D27" i="96"/>
  <c r="C15" i="95"/>
  <c r="E17" i="95"/>
  <c r="D17" i="80"/>
  <c r="D33" i="79"/>
  <c r="D6" i="80"/>
  <c r="D15" i="79"/>
  <c r="D25" i="80"/>
  <c r="D24" i="80"/>
  <c r="C18" i="91"/>
  <c r="E21" i="95"/>
  <c r="F19" i="80"/>
  <c r="D13" i="96"/>
  <c r="D23" i="96"/>
  <c r="D35" i="96"/>
  <c r="D17" i="95"/>
  <c r="C10" i="91"/>
  <c r="C23" i="95"/>
  <c r="G4" i="88"/>
  <c r="D12" i="80"/>
  <c r="D29" i="79"/>
  <c r="D30" i="80"/>
  <c r="D11" i="99"/>
  <c r="D18" i="96"/>
  <c r="D17" i="96"/>
  <c r="D7" i="95"/>
  <c r="C5" i="95"/>
  <c r="O5" i="106"/>
  <c r="D11" i="95"/>
  <c r="C14" i="91"/>
  <c r="D24" i="96"/>
  <c r="D11" i="80"/>
  <c r="C6" i="75"/>
  <c r="C5" i="89"/>
  <c r="D4" i="79"/>
  <c r="D5" i="79"/>
  <c r="D6" i="79"/>
  <c r="D7" i="79"/>
  <c r="D8" i="79"/>
  <c r="D9" i="79"/>
  <c r="D10" i="79"/>
  <c r="D11" i="79"/>
  <c r="D12" i="79"/>
  <c r="D13" i="79"/>
  <c r="D14" i="79"/>
  <c r="N13" i="80"/>
  <c r="P13" i="80"/>
  <c r="J13" i="80"/>
  <c r="L13" i="80"/>
  <c r="D8" i="99"/>
  <c r="D11" i="96"/>
  <c r="L5" i="106"/>
  <c r="D20" i="96"/>
  <c r="D33" i="96"/>
  <c r="D19" i="95"/>
  <c r="C20" i="91"/>
  <c r="C20" i="87"/>
  <c r="D21" i="80"/>
  <c r="D14" i="80"/>
  <c r="D16" i="79"/>
  <c r="D31" i="79"/>
  <c r="D32" i="79"/>
  <c r="D10" i="80"/>
  <c r="D5" i="95"/>
  <c r="D5" i="99"/>
  <c r="C5" i="106"/>
  <c r="I5" i="106"/>
  <c r="D30" i="96"/>
  <c r="R17" i="95"/>
  <c r="U17" i="95"/>
  <c r="L17" i="95"/>
  <c r="O17" i="95"/>
  <c r="C17" i="95" s="1"/>
  <c r="X17" i="95"/>
  <c r="C18" i="87"/>
  <c r="P16" i="80"/>
  <c r="F16" i="80"/>
  <c r="L16" i="80"/>
  <c r="N16" i="80"/>
  <c r="H16" i="80"/>
  <c r="D17" i="79"/>
  <c r="C10" i="75"/>
  <c r="D28" i="80"/>
  <c r="H13" i="80"/>
  <c r="D8" i="96"/>
  <c r="D26" i="96"/>
  <c r="I4" i="88"/>
  <c r="D4" i="80"/>
  <c r="D22" i="79"/>
  <c r="D23" i="79"/>
  <c r="D7" i="80"/>
  <c r="J16" i="80"/>
  <c r="D12" i="96"/>
  <c r="D12" i="99"/>
  <c r="D9" i="95"/>
  <c r="D29" i="96"/>
  <c r="L12" i="104"/>
  <c r="L8" i="104"/>
  <c r="C8" i="91"/>
  <c r="C9" i="95"/>
  <c r="E23" i="95"/>
  <c r="C6" i="87"/>
  <c r="D33" i="80"/>
  <c r="D19" i="80"/>
  <c r="F13" i="80"/>
  <c r="D13" i="80" l="1"/>
  <c r="D16" i="80"/>
</calcChain>
</file>

<file path=xl/sharedStrings.xml><?xml version="1.0" encoding="utf-8"?>
<sst xmlns="http://schemas.openxmlformats.org/spreadsheetml/2006/main" count="3358" uniqueCount="1398">
  <si>
    <t>%</t>
  </si>
  <si>
    <t>106年</t>
    <phoneticPr fontId="8" type="noConversion"/>
  </si>
  <si>
    <t>104年</t>
    <phoneticPr fontId="8" type="noConversion"/>
  </si>
  <si>
    <t>103年</t>
    <phoneticPr fontId="8" type="noConversion"/>
  </si>
  <si>
    <t>%</t>
    <phoneticPr fontId="8" type="noConversion"/>
  </si>
  <si>
    <t xml:space="preserve"> </t>
  </si>
  <si>
    <t xml:space="preserve"> </t>
    <phoneticPr fontId="8" type="noConversion"/>
  </si>
  <si>
    <t>86</t>
    <phoneticPr fontId="8" type="noConversion"/>
  </si>
  <si>
    <t>85</t>
    <phoneticPr fontId="8" type="noConversion"/>
  </si>
  <si>
    <t>84</t>
    <phoneticPr fontId="8" type="noConversion"/>
  </si>
  <si>
    <t>83</t>
    <phoneticPr fontId="8" type="noConversion"/>
  </si>
  <si>
    <t>((2)+(3))/(1)×100,000</t>
    <phoneticPr fontId="56" type="noConversion"/>
  </si>
  <si>
    <t>87</t>
    <phoneticPr fontId="8" type="noConversion"/>
  </si>
  <si>
    <t>82</t>
    <phoneticPr fontId="8" type="noConversion"/>
  </si>
  <si>
    <t>-</t>
  </si>
  <si>
    <t>-</t>
    <phoneticPr fontId="8" type="noConversion"/>
  </si>
  <si>
    <t>106</t>
  </si>
  <si>
    <t>105</t>
  </si>
  <si>
    <t>104</t>
  </si>
  <si>
    <t>103</t>
  </si>
  <si>
    <t>102</t>
  </si>
  <si>
    <t>101</t>
  </si>
  <si>
    <t>100</t>
  </si>
  <si>
    <t>總計</t>
    <phoneticPr fontId="8" type="noConversion"/>
  </si>
  <si>
    <t>101</t>
    <phoneticPr fontId="8" type="noConversion"/>
  </si>
  <si>
    <t>100</t>
    <phoneticPr fontId="8" type="noConversion"/>
  </si>
  <si>
    <t>99</t>
    <phoneticPr fontId="8" type="noConversion"/>
  </si>
  <si>
    <t>98</t>
    <phoneticPr fontId="8" type="noConversion"/>
  </si>
  <si>
    <t>97</t>
    <phoneticPr fontId="8" type="noConversion"/>
  </si>
  <si>
    <t>96</t>
    <phoneticPr fontId="8" type="noConversion"/>
  </si>
  <si>
    <t>95</t>
    <phoneticPr fontId="8" type="noConversion"/>
  </si>
  <si>
    <t>94</t>
    <phoneticPr fontId="8" type="noConversion"/>
  </si>
  <si>
    <t>93</t>
    <phoneticPr fontId="8" type="noConversion"/>
  </si>
  <si>
    <t>92</t>
    <phoneticPr fontId="8" type="noConversion"/>
  </si>
  <si>
    <t>91</t>
    <phoneticPr fontId="8" type="noConversion"/>
  </si>
  <si>
    <t>90</t>
    <phoneticPr fontId="8" type="noConversion"/>
  </si>
  <si>
    <t>89</t>
    <phoneticPr fontId="8" type="noConversion"/>
  </si>
  <si>
    <t>88</t>
    <phoneticPr fontId="8" type="noConversion"/>
  </si>
  <si>
    <t>(3)/(1)×100</t>
    <phoneticPr fontId="8" type="noConversion"/>
  </si>
  <si>
    <t>(3)/(2)×100</t>
    <phoneticPr fontId="8" type="noConversion"/>
  </si>
  <si>
    <t>(2)/(1)×100</t>
    <phoneticPr fontId="8" type="noConversion"/>
  </si>
  <si>
    <t>%</t>
    <phoneticPr fontId="62" type="noConversion"/>
  </si>
  <si>
    <t xml:space="preserve"> %</t>
    <phoneticPr fontId="62" type="noConversion"/>
  </si>
  <si>
    <t>107</t>
  </si>
  <si>
    <t xml:space="preserve"> </t>
    <phoneticPr fontId="56" type="noConversion"/>
  </si>
  <si>
    <t>%</t>
    <phoneticPr fontId="6" type="noConversion"/>
  </si>
  <si>
    <r>
      <rPr>
        <sz val="12"/>
        <rFont val="標楷體"/>
        <family val="4"/>
        <charset val="136"/>
      </rPr>
      <t>人</t>
    </r>
    <phoneticPr fontId="8" type="noConversion"/>
  </si>
  <si>
    <r>
      <t>103</t>
    </r>
    <r>
      <rPr>
        <sz val="12"/>
        <rFont val="新細明體"/>
        <family val="1"/>
        <charset val="136"/>
      </rPr>
      <t>年</t>
    </r>
    <phoneticPr fontId="8" type="noConversion"/>
  </si>
  <si>
    <r>
      <t>104</t>
    </r>
    <r>
      <rPr>
        <sz val="12"/>
        <rFont val="新細明體"/>
        <family val="1"/>
        <charset val="136"/>
      </rPr>
      <t>年</t>
    </r>
    <phoneticPr fontId="8" type="noConversion"/>
  </si>
  <si>
    <r>
      <t>105</t>
    </r>
    <r>
      <rPr>
        <sz val="12"/>
        <rFont val="新細明體"/>
        <family val="1"/>
        <charset val="136"/>
      </rPr>
      <t>年</t>
    </r>
    <phoneticPr fontId="8" type="noConversion"/>
  </si>
  <si>
    <r>
      <rPr>
        <sz val="12"/>
        <rFont val="新細明體"/>
        <family val="1"/>
        <charset val="136"/>
      </rPr>
      <t>件</t>
    </r>
    <phoneticPr fontId="8" type="noConversion"/>
  </si>
  <si>
    <r>
      <rPr>
        <sz val="12"/>
        <rFont val="新細明體"/>
        <family val="1"/>
        <charset val="136"/>
      </rPr>
      <t>告訴</t>
    </r>
    <phoneticPr fontId="8" type="noConversion"/>
  </si>
  <si>
    <r>
      <rPr>
        <sz val="12"/>
        <rFont val="新細明體"/>
        <family val="1"/>
        <charset val="136"/>
      </rPr>
      <t>告發</t>
    </r>
    <phoneticPr fontId="8" type="noConversion"/>
  </si>
  <si>
    <r>
      <rPr>
        <sz val="12"/>
        <rFont val="新細明體"/>
        <family val="1"/>
        <charset val="136"/>
      </rPr>
      <t>司法警察機關移送</t>
    </r>
    <phoneticPr fontId="8" type="noConversion"/>
  </si>
  <si>
    <r>
      <rPr>
        <sz val="12"/>
        <rFont val="新細明體"/>
        <family val="1"/>
        <charset val="136"/>
      </rPr>
      <t>他檢察機關移送</t>
    </r>
    <phoneticPr fontId="8" type="noConversion"/>
  </si>
  <si>
    <r>
      <rPr>
        <sz val="12"/>
        <rFont val="新細明體"/>
        <family val="1"/>
        <charset val="136"/>
      </rPr>
      <t>其他來源</t>
    </r>
    <phoneticPr fontId="8" type="noConversion"/>
  </si>
  <si>
    <r>
      <rPr>
        <sz val="12"/>
        <rFont val="新細明體"/>
        <family val="1"/>
        <charset val="136"/>
      </rPr>
      <t>自動檢舉</t>
    </r>
    <phoneticPr fontId="8" type="noConversion"/>
  </si>
  <si>
    <r>
      <rPr>
        <sz val="10"/>
        <rFont val="新細明體"/>
        <family val="1"/>
        <charset val="136"/>
      </rPr>
      <t>資料來源：法務部統計處</t>
    </r>
    <phoneticPr fontId="8" type="noConversion"/>
  </si>
  <si>
    <r>
      <rPr>
        <sz val="12"/>
        <rFont val="新細明體"/>
        <family val="1"/>
        <charset val="136"/>
      </rPr>
      <t>罪</t>
    </r>
    <r>
      <rPr>
        <sz val="12"/>
        <rFont val="Times New Roman"/>
        <family val="1"/>
      </rPr>
      <t xml:space="preserve">    </t>
    </r>
    <r>
      <rPr>
        <sz val="12"/>
        <rFont val="新細明體"/>
        <family val="1"/>
        <charset val="136"/>
      </rPr>
      <t>名</t>
    </r>
    <r>
      <rPr>
        <sz val="12"/>
        <rFont val="Times New Roman"/>
        <family val="1"/>
      </rPr>
      <t xml:space="preserve">    </t>
    </r>
    <r>
      <rPr>
        <sz val="12"/>
        <rFont val="新細明體"/>
        <family val="1"/>
        <charset val="136"/>
      </rPr>
      <t>別</t>
    </r>
  </si>
  <si>
    <r>
      <t>99</t>
    </r>
    <r>
      <rPr>
        <sz val="12"/>
        <rFont val="新細明體"/>
        <family val="1"/>
        <charset val="136"/>
      </rPr>
      <t>年</t>
    </r>
  </si>
  <si>
    <r>
      <t>100</t>
    </r>
    <r>
      <rPr>
        <sz val="12"/>
        <rFont val="新細明體"/>
        <family val="1"/>
        <charset val="136"/>
      </rPr>
      <t>年</t>
    </r>
  </si>
  <si>
    <r>
      <t>101</t>
    </r>
    <r>
      <rPr>
        <sz val="12"/>
        <rFont val="新細明體"/>
        <family val="1"/>
        <charset val="136"/>
      </rPr>
      <t>年</t>
    </r>
  </si>
  <si>
    <r>
      <t>102</t>
    </r>
    <r>
      <rPr>
        <sz val="12"/>
        <rFont val="新細明體"/>
        <family val="1"/>
        <charset val="136"/>
      </rPr>
      <t>年</t>
    </r>
  </si>
  <si>
    <r>
      <rPr>
        <sz val="12"/>
        <rFont val="新細明體"/>
        <family val="1"/>
        <charset val="136"/>
      </rPr>
      <t>人</t>
    </r>
    <phoneticPr fontId="8" type="noConversion"/>
  </si>
  <si>
    <r>
      <rPr>
        <sz val="12"/>
        <rFont val="新細明體"/>
        <family val="1"/>
        <charset val="136"/>
      </rPr>
      <t>總計</t>
    </r>
  </si>
  <si>
    <r>
      <rPr>
        <sz val="12"/>
        <rFont val="新細明體"/>
        <family val="1"/>
        <charset val="136"/>
      </rPr>
      <t>公共危險罪</t>
    </r>
  </si>
  <si>
    <r>
      <rPr>
        <sz val="12"/>
        <rFont val="新細明體"/>
        <family val="1"/>
        <charset val="136"/>
      </rPr>
      <t>毒品危害防制條例</t>
    </r>
  </si>
  <si>
    <r>
      <rPr>
        <sz val="12"/>
        <rFont val="新細明體"/>
        <family val="1"/>
        <charset val="136"/>
      </rPr>
      <t>竊盜罪</t>
    </r>
  </si>
  <si>
    <r>
      <rPr>
        <sz val="12"/>
        <rFont val="新細明體"/>
        <family val="1"/>
        <charset val="136"/>
      </rPr>
      <t>詐欺罪</t>
    </r>
  </si>
  <si>
    <r>
      <rPr>
        <sz val="12"/>
        <rFont val="新細明體"/>
        <family val="1"/>
        <charset val="136"/>
      </rPr>
      <t>賭博罪</t>
    </r>
  </si>
  <si>
    <r>
      <rPr>
        <sz val="12"/>
        <rFont val="新細明體"/>
        <family val="1"/>
        <charset val="136"/>
      </rPr>
      <t>妨害自由罪</t>
    </r>
  </si>
  <si>
    <r>
      <rPr>
        <sz val="12"/>
        <rFont val="新細明體"/>
        <family val="1"/>
        <charset val="136"/>
      </rPr>
      <t>偽造文書印文罪</t>
    </r>
  </si>
  <si>
    <r>
      <rPr>
        <sz val="12"/>
        <rFont val="新細明體"/>
        <family val="1"/>
        <charset val="136"/>
      </rPr>
      <t>侵占罪</t>
    </r>
  </si>
  <si>
    <r>
      <rPr>
        <sz val="12"/>
        <rFont val="新細明體"/>
        <family val="1"/>
        <charset val="136"/>
      </rPr>
      <t>家庭暴力防治法</t>
    </r>
  </si>
  <si>
    <r>
      <rPr>
        <sz val="12"/>
        <rFont val="新細明體"/>
        <family val="1"/>
        <charset val="136"/>
      </rPr>
      <t>妨害名譽及信用罪</t>
    </r>
  </si>
  <si>
    <r>
      <rPr>
        <sz val="12"/>
        <rFont val="新細明體"/>
        <family val="1"/>
        <charset val="136"/>
      </rPr>
      <t>槍砲彈藥刀械管制條例</t>
    </r>
  </si>
  <si>
    <r>
      <rPr>
        <sz val="12"/>
        <rFont val="新細明體"/>
        <family val="1"/>
        <charset val="136"/>
      </rPr>
      <t>毀棄損壞罪</t>
    </r>
  </si>
  <si>
    <r>
      <rPr>
        <sz val="12"/>
        <rFont val="新細明體"/>
        <family val="1"/>
        <charset val="136"/>
      </rPr>
      <t>藥事法</t>
    </r>
  </si>
  <si>
    <r>
      <rPr>
        <sz val="12"/>
        <rFont val="新細明體"/>
        <family val="1"/>
        <charset val="136"/>
      </rPr>
      <t>妨害風化罪</t>
    </r>
  </si>
  <si>
    <r>
      <rPr>
        <sz val="12"/>
        <rFont val="新細明體"/>
        <family val="1"/>
        <charset val="136"/>
      </rPr>
      <t>商標法</t>
    </r>
  </si>
  <si>
    <r>
      <rPr>
        <sz val="12"/>
        <rFont val="新細明體"/>
        <family val="1"/>
        <charset val="136"/>
      </rPr>
      <t>贓物罪</t>
    </r>
  </si>
  <si>
    <r>
      <rPr>
        <sz val="12"/>
        <rFont val="新細明體"/>
        <family val="1"/>
        <charset val="136"/>
      </rPr>
      <t>其</t>
    </r>
    <r>
      <rPr>
        <sz val="12"/>
        <rFont val="Times New Roman"/>
        <family val="1"/>
      </rPr>
      <t xml:space="preserve">  </t>
    </r>
    <r>
      <rPr>
        <sz val="12"/>
        <rFont val="新細明體"/>
        <family val="1"/>
        <charset val="136"/>
      </rPr>
      <t>他</t>
    </r>
  </si>
  <si>
    <r>
      <rPr>
        <sz val="11"/>
        <rFont val="新細明體"/>
        <family val="1"/>
        <charset val="136"/>
      </rPr>
      <t>單位：人、</t>
    </r>
    <r>
      <rPr>
        <sz val="11"/>
        <rFont val="Times New Roman"/>
        <family val="1"/>
      </rPr>
      <t>%</t>
    </r>
    <r>
      <rPr>
        <sz val="11"/>
        <rFont val="新細明體"/>
        <family val="1"/>
        <charset val="136"/>
      </rPr>
      <t>、人</t>
    </r>
    <r>
      <rPr>
        <sz val="11"/>
        <rFont val="Times New Roman"/>
        <family val="1"/>
      </rPr>
      <t>/</t>
    </r>
    <r>
      <rPr>
        <sz val="11"/>
        <rFont val="新細明體"/>
        <family val="1"/>
        <charset val="136"/>
      </rPr>
      <t>十萬人</t>
    </r>
    <phoneticPr fontId="8" type="noConversion"/>
  </si>
  <si>
    <r>
      <rPr>
        <sz val="12"/>
        <rFont val="新細明體"/>
        <family val="1"/>
        <charset val="136"/>
      </rPr>
      <t>年</t>
    </r>
    <r>
      <rPr>
        <sz val="12"/>
        <rFont val="Times New Roman"/>
        <family val="1"/>
      </rPr>
      <t xml:space="preserve">   </t>
    </r>
    <r>
      <rPr>
        <sz val="12"/>
        <rFont val="新細明體"/>
        <family val="1"/>
        <charset val="136"/>
      </rPr>
      <t>別</t>
    </r>
  </si>
  <si>
    <r>
      <t xml:space="preserve">  </t>
    </r>
    <r>
      <rPr>
        <sz val="12"/>
        <rFont val="新細明體"/>
        <family val="1"/>
        <charset val="136"/>
      </rPr>
      <t>年</t>
    </r>
    <r>
      <rPr>
        <sz val="12"/>
        <rFont val="Times New Roman"/>
        <family val="1"/>
      </rPr>
      <t xml:space="preserve"> </t>
    </r>
    <r>
      <rPr>
        <sz val="12"/>
        <rFont val="新細明體"/>
        <family val="1"/>
        <charset val="136"/>
      </rPr>
      <t>中</t>
    </r>
    <r>
      <rPr>
        <sz val="12"/>
        <rFont val="Times New Roman"/>
        <family val="1"/>
      </rPr>
      <t xml:space="preserve"> </t>
    </r>
    <r>
      <rPr>
        <sz val="12"/>
        <rFont val="新細明體"/>
        <family val="1"/>
        <charset val="136"/>
      </rPr>
      <t>人</t>
    </r>
    <r>
      <rPr>
        <sz val="12"/>
        <rFont val="Times New Roman"/>
        <family val="1"/>
      </rPr>
      <t xml:space="preserve"> </t>
    </r>
    <r>
      <rPr>
        <sz val="12"/>
        <rFont val="新細明體"/>
        <family val="1"/>
        <charset val="136"/>
      </rPr>
      <t>口</t>
    </r>
    <r>
      <rPr>
        <sz val="12"/>
        <rFont val="Times New Roman"/>
        <family val="1"/>
      </rPr>
      <t xml:space="preserve"> </t>
    </r>
    <r>
      <rPr>
        <sz val="12"/>
        <rFont val="新細明體"/>
        <family val="1"/>
        <charset val="136"/>
      </rPr>
      <t>數</t>
    </r>
  </si>
  <si>
    <r>
      <rPr>
        <sz val="12"/>
        <rFont val="新細明體"/>
        <family val="1"/>
        <charset val="136"/>
      </rPr>
      <t>裁</t>
    </r>
    <r>
      <rPr>
        <sz val="12"/>
        <rFont val="Times New Roman"/>
        <family val="1"/>
      </rPr>
      <t xml:space="preserve">   </t>
    </r>
    <r>
      <rPr>
        <sz val="12"/>
        <rFont val="新細明體"/>
        <family val="1"/>
        <charset val="136"/>
      </rPr>
      <t>判</t>
    </r>
    <r>
      <rPr>
        <sz val="12"/>
        <rFont val="Times New Roman"/>
        <family val="1"/>
      </rPr>
      <t xml:space="preserve">   </t>
    </r>
    <r>
      <rPr>
        <sz val="12"/>
        <rFont val="新細明體"/>
        <family val="1"/>
        <charset val="136"/>
      </rPr>
      <t>確</t>
    </r>
    <r>
      <rPr>
        <sz val="12"/>
        <rFont val="Times New Roman"/>
        <family val="1"/>
      </rPr>
      <t xml:space="preserve">  </t>
    </r>
    <r>
      <rPr>
        <sz val="12"/>
        <rFont val="新細明體"/>
        <family val="1"/>
        <charset val="136"/>
      </rPr>
      <t>定</t>
    </r>
    <r>
      <rPr>
        <sz val="12"/>
        <rFont val="Times New Roman"/>
        <family val="1"/>
      </rPr>
      <t xml:space="preserve">  </t>
    </r>
    <r>
      <rPr>
        <sz val="12"/>
        <rFont val="新細明體"/>
        <family val="1"/>
        <charset val="136"/>
      </rPr>
      <t>有</t>
    </r>
    <r>
      <rPr>
        <sz val="12"/>
        <rFont val="Times New Roman"/>
        <family val="1"/>
      </rPr>
      <t xml:space="preserve">  </t>
    </r>
    <r>
      <rPr>
        <sz val="12"/>
        <rFont val="新細明體"/>
        <family val="1"/>
        <charset val="136"/>
      </rPr>
      <t>罪</t>
    </r>
    <r>
      <rPr>
        <sz val="12"/>
        <rFont val="Times New Roman"/>
        <family val="1"/>
      </rPr>
      <t xml:space="preserve">  </t>
    </r>
    <r>
      <rPr>
        <sz val="12"/>
        <rFont val="新細明體"/>
        <family val="1"/>
        <charset val="136"/>
      </rPr>
      <t>人</t>
    </r>
    <r>
      <rPr>
        <sz val="12"/>
        <rFont val="Times New Roman"/>
        <family val="1"/>
      </rPr>
      <t xml:space="preserve">  </t>
    </r>
    <r>
      <rPr>
        <sz val="12"/>
        <rFont val="新細明體"/>
        <family val="1"/>
        <charset val="136"/>
      </rPr>
      <t>數</t>
    </r>
    <phoneticPr fontId="8" type="noConversion"/>
  </si>
  <si>
    <r>
      <rPr>
        <sz val="12"/>
        <rFont val="新細明體"/>
        <family val="1"/>
        <charset val="136"/>
      </rPr>
      <t xml:space="preserve">定罪人口率
</t>
    </r>
    <r>
      <rPr>
        <sz val="12"/>
        <rFont val="Times New Roman"/>
        <family val="1"/>
      </rPr>
      <t>(</t>
    </r>
    <r>
      <rPr>
        <sz val="12"/>
        <rFont val="新細明體"/>
        <family val="1"/>
        <charset val="136"/>
      </rPr>
      <t>人／十萬人</t>
    </r>
    <r>
      <rPr>
        <sz val="12"/>
        <rFont val="Times New Roman"/>
        <family val="1"/>
      </rPr>
      <t>)</t>
    </r>
    <phoneticPr fontId="8" type="noConversion"/>
  </si>
  <si>
    <r>
      <rPr>
        <sz val="12"/>
        <rFont val="新細明體"/>
        <family val="1"/>
        <charset val="136"/>
      </rPr>
      <t>總</t>
    </r>
    <r>
      <rPr>
        <sz val="12"/>
        <rFont val="Times New Roman"/>
        <family val="1"/>
      </rPr>
      <t xml:space="preserve">          </t>
    </r>
    <r>
      <rPr>
        <sz val="12"/>
        <rFont val="新細明體"/>
        <family val="1"/>
        <charset val="136"/>
      </rPr>
      <t>計</t>
    </r>
    <r>
      <rPr>
        <sz val="12"/>
        <rFont val="Times New Roman"/>
        <family val="1"/>
      </rPr>
      <t xml:space="preserve"> (1)</t>
    </r>
    <phoneticPr fontId="8" type="noConversion"/>
  </si>
  <si>
    <r>
      <rPr>
        <sz val="12"/>
        <rFont val="新細明體"/>
        <family val="1"/>
        <charset val="136"/>
      </rPr>
      <t>男</t>
    </r>
    <phoneticPr fontId="8" type="noConversion"/>
  </si>
  <si>
    <r>
      <rPr>
        <sz val="12"/>
        <rFont val="新細明體"/>
        <family val="1"/>
        <charset val="136"/>
      </rPr>
      <t>女</t>
    </r>
    <phoneticPr fontId="8" type="noConversion"/>
  </si>
  <si>
    <r>
      <rPr>
        <sz val="12"/>
        <rFont val="新細明體"/>
        <family val="1"/>
        <charset val="136"/>
      </rPr>
      <t>總</t>
    </r>
    <r>
      <rPr>
        <sz val="12"/>
        <rFont val="Times New Roman"/>
        <family val="1"/>
      </rPr>
      <t xml:space="preserve">          </t>
    </r>
    <r>
      <rPr>
        <sz val="12"/>
        <rFont val="新細明體"/>
        <family val="1"/>
        <charset val="136"/>
      </rPr>
      <t>計</t>
    </r>
    <phoneticPr fontId="8" type="noConversion"/>
  </si>
  <si>
    <r>
      <rPr>
        <sz val="12"/>
        <rFont val="新細明體"/>
        <family val="1"/>
        <charset val="136"/>
      </rPr>
      <t>男</t>
    </r>
    <r>
      <rPr>
        <sz val="12"/>
        <rFont val="Times New Roman"/>
        <family val="1"/>
      </rPr>
      <t>(2)</t>
    </r>
    <phoneticPr fontId="8" type="noConversion"/>
  </si>
  <si>
    <r>
      <rPr>
        <sz val="12"/>
        <rFont val="新細明體"/>
        <family val="1"/>
        <charset val="136"/>
      </rPr>
      <t>女</t>
    </r>
    <r>
      <rPr>
        <sz val="12"/>
        <rFont val="Times New Roman"/>
        <family val="1"/>
      </rPr>
      <t>(3)</t>
    </r>
    <phoneticPr fontId="8" type="noConversion"/>
  </si>
  <si>
    <r>
      <rPr>
        <sz val="12"/>
        <rFont val="新細明體"/>
        <family val="1"/>
        <charset val="136"/>
      </rPr>
      <t>指</t>
    </r>
    <r>
      <rPr>
        <sz val="12"/>
        <rFont val="Times New Roman"/>
        <family val="1"/>
      </rPr>
      <t xml:space="preserve"> </t>
    </r>
    <r>
      <rPr>
        <sz val="12"/>
        <rFont val="新細明體"/>
        <family val="1"/>
        <charset val="136"/>
      </rPr>
      <t>數</t>
    </r>
    <phoneticPr fontId="6" type="noConversion"/>
  </si>
  <si>
    <r>
      <rPr>
        <sz val="12"/>
        <rFont val="新細明體"/>
        <family val="1"/>
        <charset val="136"/>
      </rPr>
      <t>人</t>
    </r>
    <phoneticPr fontId="56" type="noConversion"/>
  </si>
  <si>
    <r>
      <t>103</t>
    </r>
    <r>
      <rPr>
        <sz val="12"/>
        <rFont val="新細明體"/>
        <family val="1"/>
        <charset val="136"/>
      </rPr>
      <t>年</t>
    </r>
  </si>
  <si>
    <r>
      <t>104</t>
    </r>
    <r>
      <rPr>
        <sz val="12"/>
        <rFont val="新細明體"/>
        <family val="1"/>
        <charset val="136"/>
      </rPr>
      <t>年</t>
    </r>
  </si>
  <si>
    <r>
      <t>105</t>
    </r>
    <r>
      <rPr>
        <sz val="12"/>
        <rFont val="新細明體"/>
        <family val="1"/>
        <charset val="136"/>
      </rPr>
      <t>年</t>
    </r>
  </si>
  <si>
    <r>
      <t>106</t>
    </r>
    <r>
      <rPr>
        <sz val="12"/>
        <rFont val="新細明體"/>
        <family val="1"/>
        <charset val="136"/>
      </rPr>
      <t>年</t>
    </r>
  </si>
  <si>
    <r>
      <t>107</t>
    </r>
    <r>
      <rPr>
        <sz val="12"/>
        <rFont val="新細明體"/>
        <family val="1"/>
        <charset val="136"/>
      </rPr>
      <t>年</t>
    </r>
  </si>
  <si>
    <r>
      <rPr>
        <sz val="15"/>
        <rFont val="新細明體"/>
        <family val="1"/>
        <charset val="136"/>
      </rPr>
      <t>表</t>
    </r>
    <r>
      <rPr>
        <sz val="15"/>
        <rFont val="Times New Roman"/>
        <family val="1"/>
      </rPr>
      <t xml:space="preserve">2-2-1   </t>
    </r>
    <r>
      <rPr>
        <sz val="15"/>
        <rFont val="新細明體"/>
        <family val="1"/>
        <charset val="136"/>
      </rPr>
      <t>近</t>
    </r>
    <r>
      <rPr>
        <sz val="15"/>
        <rFont val="Times New Roman"/>
        <family val="1"/>
      </rPr>
      <t>10</t>
    </r>
    <r>
      <rPr>
        <sz val="15"/>
        <rFont val="新細明體"/>
        <family val="1"/>
        <charset val="136"/>
      </rPr>
      <t>年地方檢察署偵查案件起訴後裁判確定結果</t>
    </r>
    <phoneticPr fontId="8" type="noConversion"/>
  </si>
  <si>
    <r>
      <rPr>
        <sz val="12"/>
        <rFont val="新細明體"/>
        <family val="1"/>
        <charset val="136"/>
      </rPr>
      <t>總</t>
    </r>
    <r>
      <rPr>
        <sz val="12"/>
        <rFont val="Times New Roman"/>
        <family val="1"/>
      </rPr>
      <t xml:space="preserve">  </t>
    </r>
    <r>
      <rPr>
        <sz val="12"/>
        <rFont val="新細明體"/>
        <family val="1"/>
        <charset val="136"/>
      </rPr>
      <t>計</t>
    </r>
  </si>
  <si>
    <r>
      <rPr>
        <sz val="12"/>
        <rFont val="新細明體"/>
        <family val="1"/>
        <charset val="136"/>
      </rPr>
      <t>科</t>
    </r>
    <r>
      <rPr>
        <sz val="12"/>
        <rFont val="Times New Roman"/>
        <family val="1"/>
      </rPr>
      <t xml:space="preserve"> </t>
    </r>
    <r>
      <rPr>
        <sz val="12"/>
        <rFont val="新細明體"/>
        <family val="1"/>
        <charset val="136"/>
      </rPr>
      <t>刑</t>
    </r>
  </si>
  <si>
    <r>
      <rPr>
        <sz val="12"/>
        <rFont val="新細明體"/>
        <family val="1"/>
        <charset val="136"/>
      </rPr>
      <t>免</t>
    </r>
    <r>
      <rPr>
        <sz val="12"/>
        <rFont val="Times New Roman"/>
        <family val="1"/>
      </rPr>
      <t xml:space="preserve"> </t>
    </r>
    <r>
      <rPr>
        <sz val="12"/>
        <rFont val="新細明體"/>
        <family val="1"/>
        <charset val="136"/>
      </rPr>
      <t>刑</t>
    </r>
  </si>
  <si>
    <r>
      <rPr>
        <sz val="12"/>
        <rFont val="新細明體"/>
        <family val="1"/>
        <charset val="136"/>
      </rPr>
      <t>無</t>
    </r>
    <r>
      <rPr>
        <sz val="12"/>
        <rFont val="Times New Roman"/>
        <family val="1"/>
      </rPr>
      <t xml:space="preserve"> </t>
    </r>
    <r>
      <rPr>
        <sz val="12"/>
        <rFont val="新細明體"/>
        <family val="1"/>
        <charset val="136"/>
      </rPr>
      <t>罪</t>
    </r>
  </si>
  <si>
    <r>
      <rPr>
        <sz val="12"/>
        <rFont val="新細明體"/>
        <family val="1"/>
        <charset val="136"/>
      </rPr>
      <t>免</t>
    </r>
    <r>
      <rPr>
        <sz val="12"/>
        <rFont val="Times New Roman"/>
        <family val="1"/>
      </rPr>
      <t xml:space="preserve"> </t>
    </r>
    <r>
      <rPr>
        <sz val="12"/>
        <rFont val="新細明體"/>
        <family val="1"/>
        <charset val="136"/>
      </rPr>
      <t>訴</t>
    </r>
  </si>
  <si>
    <r>
      <rPr>
        <sz val="12"/>
        <rFont val="新細明體"/>
        <family val="1"/>
        <charset val="136"/>
      </rPr>
      <t>不受理</t>
    </r>
    <phoneticPr fontId="8" type="noConversion"/>
  </si>
  <si>
    <r>
      <rPr>
        <sz val="12"/>
        <rFont val="新細明體"/>
        <family val="1"/>
        <charset val="136"/>
      </rPr>
      <t>管轄錯誤</t>
    </r>
    <phoneticPr fontId="8" type="noConversion"/>
  </si>
  <si>
    <r>
      <rPr>
        <sz val="12"/>
        <rFont val="新細明體"/>
        <family val="1"/>
        <charset val="136"/>
      </rPr>
      <t>其</t>
    </r>
    <r>
      <rPr>
        <sz val="12"/>
        <rFont val="Times New Roman"/>
        <family val="1"/>
      </rPr>
      <t xml:space="preserve"> </t>
    </r>
    <r>
      <rPr>
        <sz val="12"/>
        <rFont val="新細明體"/>
        <family val="1"/>
        <charset val="136"/>
      </rPr>
      <t>他</t>
    </r>
  </si>
  <si>
    <r>
      <t>96</t>
    </r>
    <r>
      <rPr>
        <sz val="12"/>
        <rFont val="新細明體"/>
        <family val="1"/>
        <charset val="136"/>
      </rPr>
      <t>年</t>
    </r>
    <phoneticPr fontId="8" type="noConversion"/>
  </si>
  <si>
    <r>
      <rPr>
        <sz val="10"/>
        <rFont val="新細明體"/>
        <family val="1"/>
        <charset val="136"/>
      </rPr>
      <t>說　　明︰</t>
    </r>
    <r>
      <rPr>
        <sz val="10"/>
        <rFont val="Times New Roman"/>
        <family val="1"/>
      </rPr>
      <t>1.</t>
    </r>
    <r>
      <rPr>
        <sz val="10"/>
        <rFont val="新細明體"/>
        <family val="1"/>
        <charset val="136"/>
      </rPr>
      <t>本表不含自訴案件。
　　　　　</t>
    </r>
    <r>
      <rPr>
        <sz val="10"/>
        <rFont val="Times New Roman"/>
        <family val="1"/>
      </rPr>
      <t>2.</t>
    </r>
    <r>
      <rPr>
        <sz val="10"/>
        <rFont val="新細明體"/>
        <family val="1"/>
        <charset val="136"/>
      </rPr>
      <t>其他包括行為不罰、易以訓誡及撤回等。</t>
    </r>
    <phoneticPr fontId="8" type="noConversion"/>
  </si>
  <si>
    <r>
      <rPr>
        <sz val="15"/>
        <rFont val="新細明體"/>
        <family val="1"/>
        <charset val="136"/>
      </rPr>
      <t>表</t>
    </r>
    <r>
      <rPr>
        <sz val="15"/>
        <rFont val="Times New Roman"/>
        <family val="1"/>
      </rPr>
      <t xml:space="preserve">2-1-24 </t>
    </r>
    <r>
      <rPr>
        <sz val="15"/>
        <rFont val="新細明體"/>
        <family val="1"/>
        <charset val="136"/>
      </rPr>
      <t>　近</t>
    </r>
    <r>
      <rPr>
        <sz val="15"/>
        <rFont val="Times New Roman"/>
        <family val="1"/>
      </rPr>
      <t>5</t>
    </r>
    <r>
      <rPr>
        <sz val="15"/>
        <rFont val="新細明體"/>
        <family val="1"/>
        <charset val="136"/>
      </rPr>
      <t>年地方檢察署辦理偵查案件情形</t>
    </r>
    <phoneticPr fontId="8" type="noConversion"/>
  </si>
  <si>
    <r>
      <rPr>
        <sz val="11"/>
        <rFont val="新細明體"/>
        <family val="1"/>
        <charset val="136"/>
      </rPr>
      <t>偵查終結案件平均每件所需日數</t>
    </r>
    <r>
      <rPr>
        <sz val="11"/>
        <rFont val="Times New Roman"/>
        <family val="1"/>
      </rPr>
      <t>(</t>
    </r>
    <r>
      <rPr>
        <sz val="11"/>
        <rFont val="新細明體"/>
        <family val="1"/>
        <charset val="136"/>
      </rPr>
      <t>日</t>
    </r>
    <r>
      <rPr>
        <sz val="11"/>
        <rFont val="Times New Roman"/>
        <family val="1"/>
      </rPr>
      <t>)</t>
    </r>
  </si>
  <si>
    <r>
      <rPr>
        <sz val="10"/>
        <rFont val="新細明體"/>
        <family val="1"/>
        <charset val="136"/>
      </rPr>
      <t>　　　　　</t>
    </r>
    <r>
      <rPr>
        <sz val="10"/>
        <rFont val="Times New Roman"/>
        <family val="1"/>
      </rPr>
      <t>2.</t>
    </r>
    <r>
      <rPr>
        <sz val="10"/>
        <rFont val="新細明體"/>
        <family val="1"/>
        <charset val="136"/>
      </rPr>
      <t>定罪率</t>
    </r>
    <r>
      <rPr>
        <sz val="10"/>
        <rFont val="Times New Roman"/>
        <family val="1"/>
      </rPr>
      <t>=</t>
    </r>
    <r>
      <rPr>
        <sz val="10"/>
        <rFont val="新細明體"/>
        <family val="1"/>
        <charset val="136"/>
      </rPr>
      <t>有罪人數</t>
    </r>
    <r>
      <rPr>
        <sz val="10"/>
        <rFont val="Times New Roman"/>
        <family val="1"/>
      </rPr>
      <t>/(</t>
    </r>
    <r>
      <rPr>
        <sz val="10"/>
        <rFont val="新細明體"/>
        <family val="1"/>
        <charset val="136"/>
      </rPr>
      <t>有罪人數</t>
    </r>
    <r>
      <rPr>
        <sz val="10"/>
        <rFont val="Times New Roman"/>
        <family val="1"/>
      </rPr>
      <t>+</t>
    </r>
    <r>
      <rPr>
        <sz val="10"/>
        <rFont val="新細明體"/>
        <family val="1"/>
        <charset val="136"/>
      </rPr>
      <t>無罪人數</t>
    </r>
    <r>
      <rPr>
        <sz val="10"/>
        <rFont val="Times New Roman"/>
        <family val="1"/>
      </rPr>
      <t>)×100</t>
    </r>
    <r>
      <rPr>
        <sz val="10"/>
        <rFont val="新細明體"/>
        <family val="1"/>
        <charset val="136"/>
      </rPr>
      <t>。</t>
    </r>
    <phoneticPr fontId="8" type="noConversion"/>
  </si>
  <si>
    <r>
      <rPr>
        <sz val="12"/>
        <rFont val="新細明體"/>
        <family val="1"/>
        <charset val="136"/>
      </rPr>
      <t>人</t>
    </r>
  </si>
  <si>
    <r>
      <rPr>
        <sz val="10"/>
        <rFont val="新細明體"/>
        <family val="1"/>
        <charset val="136"/>
      </rPr>
      <t>　　　　　</t>
    </r>
    <r>
      <rPr>
        <sz val="10"/>
        <rFont val="Times New Roman"/>
        <family val="1"/>
      </rPr>
      <t xml:space="preserve">2. </t>
    </r>
    <r>
      <rPr>
        <sz val="10"/>
        <rFont val="新細明體"/>
        <family val="1"/>
        <charset val="136"/>
      </rPr>
      <t>兒童及少年性交易防制條例自</t>
    </r>
    <r>
      <rPr>
        <sz val="10"/>
        <rFont val="Times New Roman"/>
        <family val="1"/>
      </rPr>
      <t>106</t>
    </r>
    <r>
      <rPr>
        <sz val="10"/>
        <rFont val="新細明體"/>
        <family val="1"/>
        <charset val="136"/>
      </rPr>
      <t>年</t>
    </r>
    <r>
      <rPr>
        <sz val="10"/>
        <rFont val="Times New Roman"/>
        <family val="1"/>
      </rPr>
      <t>1</t>
    </r>
    <r>
      <rPr>
        <sz val="10"/>
        <rFont val="新細明體"/>
        <family val="1"/>
        <charset val="136"/>
      </rPr>
      <t>月</t>
    </r>
    <r>
      <rPr>
        <sz val="10"/>
        <rFont val="Times New Roman"/>
        <family val="1"/>
      </rPr>
      <t>1</t>
    </r>
    <r>
      <rPr>
        <sz val="10"/>
        <rFont val="新細明體"/>
        <family val="1"/>
        <charset val="136"/>
      </rPr>
      <t>日起名稱修正為兒童及少年性剝削防制條例。</t>
    </r>
    <phoneticPr fontId="8" type="noConversion"/>
  </si>
  <si>
    <r>
      <rPr>
        <sz val="12"/>
        <rFont val="新細明體"/>
        <family val="1"/>
        <charset val="136"/>
      </rPr>
      <t>總計</t>
    </r>
    <phoneticPr fontId="8" type="noConversion"/>
  </si>
  <si>
    <r>
      <rPr>
        <sz val="12"/>
        <rFont val="新細明體"/>
        <family val="1"/>
        <charset val="136"/>
      </rPr>
      <t>一月以上二月未滿</t>
    </r>
  </si>
  <si>
    <r>
      <rPr>
        <sz val="12"/>
        <rFont val="新細明體"/>
        <family val="1"/>
        <charset val="136"/>
      </rPr>
      <t>二月以上三月未滿</t>
    </r>
  </si>
  <si>
    <r>
      <rPr>
        <sz val="12"/>
        <rFont val="新細明體"/>
        <family val="1"/>
        <charset val="136"/>
      </rPr>
      <t>三月以上四月未滿</t>
    </r>
  </si>
  <si>
    <r>
      <rPr>
        <sz val="12"/>
        <rFont val="新細明體"/>
        <family val="1"/>
        <charset val="136"/>
      </rPr>
      <t>一</t>
    </r>
    <r>
      <rPr>
        <sz val="12"/>
        <rFont val="Times New Roman"/>
        <family val="1"/>
      </rPr>
      <t xml:space="preserve">  </t>
    </r>
    <r>
      <rPr>
        <sz val="12"/>
        <rFont val="新細明體"/>
        <family val="1"/>
        <charset val="136"/>
      </rPr>
      <t>年</t>
    </r>
    <r>
      <rPr>
        <sz val="12"/>
        <rFont val="Times New Roman"/>
        <family val="1"/>
      </rPr>
      <t xml:space="preserve">  </t>
    </r>
    <r>
      <rPr>
        <sz val="12"/>
        <rFont val="新細明體"/>
        <family val="1"/>
        <charset val="136"/>
      </rPr>
      <t>以</t>
    </r>
    <r>
      <rPr>
        <sz val="12"/>
        <rFont val="Times New Roman"/>
        <family val="1"/>
      </rPr>
      <t xml:space="preserve">  </t>
    </r>
    <r>
      <rPr>
        <sz val="12"/>
        <rFont val="新細明體"/>
        <family val="1"/>
        <charset val="136"/>
      </rPr>
      <t>上</t>
    </r>
  </si>
  <si>
    <r>
      <rPr>
        <sz val="12"/>
        <rFont val="新細明體"/>
        <family val="1"/>
        <charset val="136"/>
      </rPr>
      <t>平</t>
    </r>
    <r>
      <rPr>
        <sz val="12"/>
        <rFont val="Times New Roman"/>
        <family val="1"/>
      </rPr>
      <t xml:space="preserve">  </t>
    </r>
    <r>
      <rPr>
        <sz val="12"/>
        <rFont val="新細明體"/>
        <family val="1"/>
        <charset val="136"/>
      </rPr>
      <t>均</t>
    </r>
    <r>
      <rPr>
        <sz val="12"/>
        <rFont val="Times New Roman"/>
        <family val="1"/>
      </rPr>
      <t xml:space="preserve">  </t>
    </r>
    <r>
      <rPr>
        <sz val="12"/>
        <rFont val="新細明體"/>
        <family val="1"/>
        <charset val="136"/>
      </rPr>
      <t>日</t>
    </r>
    <r>
      <rPr>
        <sz val="12"/>
        <rFont val="Times New Roman"/>
        <family val="1"/>
      </rPr>
      <t xml:space="preserve">  </t>
    </r>
    <r>
      <rPr>
        <sz val="12"/>
        <rFont val="新細明體"/>
        <family val="1"/>
        <charset val="136"/>
      </rPr>
      <t>數</t>
    </r>
    <r>
      <rPr>
        <sz val="12"/>
        <rFont val="Times New Roman"/>
        <family val="1"/>
      </rPr>
      <t>(</t>
    </r>
    <r>
      <rPr>
        <sz val="12"/>
        <rFont val="新細明體"/>
        <family val="1"/>
        <charset val="136"/>
      </rPr>
      <t>日</t>
    </r>
    <r>
      <rPr>
        <sz val="12"/>
        <rFont val="Times New Roman"/>
        <family val="1"/>
      </rPr>
      <t>)</t>
    </r>
    <phoneticPr fontId="8" type="noConversion"/>
  </si>
  <si>
    <r>
      <rPr>
        <sz val="15"/>
        <rFont val="新細明體"/>
        <family val="1"/>
        <charset val="136"/>
      </rPr>
      <t>表</t>
    </r>
    <r>
      <rPr>
        <sz val="15"/>
        <rFont val="Times New Roman"/>
        <family val="1"/>
      </rPr>
      <t xml:space="preserve">2-1-21    </t>
    </r>
    <r>
      <rPr>
        <sz val="15"/>
        <rFont val="新細明體"/>
        <family val="1"/>
        <charset val="136"/>
      </rPr>
      <t>近</t>
    </r>
    <r>
      <rPr>
        <sz val="15"/>
        <rFont val="Times New Roman"/>
        <family val="1"/>
      </rPr>
      <t>10</t>
    </r>
    <r>
      <rPr>
        <sz val="15"/>
        <rFont val="新細明體"/>
        <family val="1"/>
        <charset val="136"/>
      </rPr>
      <t>年最高檢察署非常上訴案件主要終結罪名</t>
    </r>
    <phoneticPr fontId="8" type="noConversion"/>
  </si>
  <si>
    <r>
      <rPr>
        <sz val="12"/>
        <rFont val="新細明體"/>
        <family val="1"/>
        <charset val="136"/>
      </rPr>
      <t>及家庭罪
妨害婚姻</t>
    </r>
    <phoneticPr fontId="8" type="noConversion"/>
  </si>
  <si>
    <r>
      <rPr>
        <sz val="12"/>
        <rFont val="新細明體"/>
        <family val="1"/>
        <charset val="136"/>
      </rPr>
      <t>傷害罪</t>
    </r>
    <phoneticPr fontId="8" type="noConversion"/>
  </si>
  <si>
    <r>
      <rPr>
        <sz val="12"/>
        <rFont val="新細明體"/>
        <family val="1"/>
        <charset val="136"/>
      </rPr>
      <t>及重利罪
詐欺背信</t>
    </r>
    <phoneticPr fontId="8" type="noConversion"/>
  </si>
  <si>
    <r>
      <rPr>
        <sz val="12"/>
        <rFont val="新細明體"/>
        <family val="1"/>
        <charset val="136"/>
      </rPr>
      <t>竊盜罪</t>
    </r>
    <phoneticPr fontId="8" type="noConversion"/>
  </si>
  <si>
    <r>
      <rPr>
        <sz val="12"/>
        <rFont val="新細明體"/>
        <family val="1"/>
        <charset val="136"/>
      </rPr>
      <t>印文罪
偽造文書</t>
    </r>
    <phoneticPr fontId="8" type="noConversion"/>
  </si>
  <si>
    <r>
      <rPr>
        <sz val="12"/>
        <rFont val="新細明體"/>
        <family val="1"/>
        <charset val="136"/>
      </rPr>
      <t>條例
貪污治罪</t>
    </r>
    <phoneticPr fontId="8" type="noConversion"/>
  </si>
  <si>
    <r>
      <rPr>
        <sz val="12"/>
        <rFont val="新細明體"/>
        <family val="1"/>
        <charset val="136"/>
      </rPr>
      <t>殺人罪</t>
    </r>
    <phoneticPr fontId="8" type="noConversion"/>
  </si>
  <si>
    <r>
      <rPr>
        <sz val="12"/>
        <rFont val="新細明體"/>
        <family val="1"/>
        <charset val="136"/>
      </rPr>
      <t>械管制條例
槍砲彈藥刀</t>
    </r>
    <phoneticPr fontId="8" type="noConversion"/>
  </si>
  <si>
    <r>
      <rPr>
        <sz val="12"/>
        <rFont val="新細明體"/>
        <family val="1"/>
        <charset val="136"/>
      </rPr>
      <t>及海盜罪
搶奪強盜</t>
    </r>
    <phoneticPr fontId="8" type="noConversion"/>
  </si>
  <si>
    <r>
      <rPr>
        <sz val="12"/>
        <rFont val="新細明體"/>
        <family val="1"/>
        <charset val="136"/>
      </rPr>
      <t>公共危險罪</t>
    </r>
    <phoneticPr fontId="8" type="noConversion"/>
  </si>
  <si>
    <r>
      <rPr>
        <sz val="12"/>
        <rFont val="新細明體"/>
        <family val="1"/>
        <charset val="136"/>
      </rPr>
      <t>侵占罪</t>
    </r>
    <phoneticPr fontId="8" type="noConversion"/>
  </si>
  <si>
    <r>
      <rPr>
        <sz val="12"/>
        <rFont val="新細明體"/>
        <family val="1"/>
        <charset val="136"/>
      </rPr>
      <t>人勒贖罪
恐嚇及擄</t>
    </r>
    <phoneticPr fontId="8" type="noConversion"/>
  </si>
  <si>
    <r>
      <rPr>
        <sz val="12"/>
        <rFont val="新細明體"/>
        <family val="1"/>
        <charset val="136"/>
      </rPr>
      <t>其他</t>
    </r>
    <phoneticPr fontId="8" type="noConversion"/>
  </si>
  <si>
    <r>
      <rPr>
        <sz val="10"/>
        <rFont val="新細明體"/>
        <family val="1"/>
        <charset val="136"/>
      </rPr>
      <t>說</t>
    </r>
    <r>
      <rPr>
        <sz val="10"/>
        <color indexed="9"/>
        <rFont val="新細明體"/>
        <family val="1"/>
        <charset val="136"/>
      </rPr>
      <t>　　</t>
    </r>
    <r>
      <rPr>
        <sz val="10"/>
        <rFont val="新細明體"/>
        <family val="1"/>
        <charset val="136"/>
      </rPr>
      <t>明：毒品危害防制條例包含</t>
    </r>
    <r>
      <rPr>
        <sz val="10"/>
        <rFont val="Times New Roman"/>
        <family val="1"/>
      </rPr>
      <t>87</t>
    </r>
    <r>
      <rPr>
        <sz val="10"/>
        <rFont val="新細明體"/>
        <family val="1"/>
        <charset val="136"/>
      </rPr>
      <t>年</t>
    </r>
    <r>
      <rPr>
        <sz val="10"/>
        <rFont val="Times New Roman"/>
        <family val="1"/>
      </rPr>
      <t>5</t>
    </r>
    <r>
      <rPr>
        <sz val="10"/>
        <rFont val="新細明體"/>
        <family val="1"/>
        <charset val="136"/>
      </rPr>
      <t>月</t>
    </r>
    <r>
      <rPr>
        <sz val="10"/>
        <rFont val="Times New Roman"/>
        <family val="1"/>
      </rPr>
      <t>20</t>
    </r>
    <r>
      <rPr>
        <sz val="10"/>
        <rFont val="新細明體"/>
        <family val="1"/>
        <charset val="136"/>
      </rPr>
      <t>日修正施行前之肅清煙毒條例及麻醉藥品管理條例。</t>
    </r>
    <phoneticPr fontId="8" type="noConversion"/>
  </si>
  <si>
    <r>
      <rPr>
        <sz val="12"/>
        <color indexed="55"/>
        <rFont val="新細明體"/>
        <family val="1"/>
        <charset val="136"/>
      </rPr>
      <t>舊表</t>
    </r>
    <phoneticPr fontId="8" type="noConversion"/>
  </si>
  <si>
    <r>
      <rPr>
        <sz val="12"/>
        <color indexed="55"/>
        <rFont val="新細明體"/>
        <family val="1"/>
        <charset val="136"/>
      </rPr>
      <t>總計</t>
    </r>
    <phoneticPr fontId="8" type="noConversion"/>
  </si>
  <si>
    <r>
      <rPr>
        <sz val="12"/>
        <color indexed="55"/>
        <rFont val="新細明體"/>
        <family val="1"/>
        <charset val="136"/>
      </rPr>
      <t>瀆職罪</t>
    </r>
    <phoneticPr fontId="8" type="noConversion"/>
  </si>
  <si>
    <r>
      <rPr>
        <sz val="12"/>
        <color indexed="55"/>
        <rFont val="新細明體"/>
        <family val="1"/>
        <charset val="136"/>
      </rPr>
      <t>竊盜罪</t>
    </r>
    <phoneticPr fontId="8" type="noConversion"/>
  </si>
  <si>
    <r>
      <rPr>
        <sz val="12"/>
        <color indexed="55"/>
        <rFont val="新細明體"/>
        <family val="1"/>
        <charset val="136"/>
      </rPr>
      <t>及</t>
    </r>
    <r>
      <rPr>
        <sz val="12"/>
        <color indexed="55"/>
        <rFont val="Times New Roman"/>
        <family val="1"/>
      </rPr>
      <t xml:space="preserve"> </t>
    </r>
    <r>
      <rPr>
        <sz val="12"/>
        <color indexed="55"/>
        <rFont val="新細明體"/>
        <family val="1"/>
        <charset val="136"/>
      </rPr>
      <t>盜匪罪
強盜、搶奪</t>
    </r>
    <phoneticPr fontId="8" type="noConversion"/>
  </si>
  <si>
    <r>
      <rPr>
        <sz val="12"/>
        <color indexed="55"/>
        <rFont val="新細明體"/>
        <family val="1"/>
        <charset val="136"/>
      </rPr>
      <t>懲治走私條例</t>
    </r>
    <phoneticPr fontId="8" type="noConversion"/>
  </si>
  <si>
    <r>
      <rPr>
        <sz val="12"/>
        <color indexed="55"/>
        <rFont val="新細明體"/>
        <family val="1"/>
        <charset val="136"/>
      </rPr>
      <t>貪污治罪條例</t>
    </r>
    <phoneticPr fontId="8" type="noConversion"/>
  </si>
  <si>
    <r>
      <rPr>
        <sz val="12"/>
        <color indexed="55"/>
        <rFont val="新細明體"/>
        <family val="1"/>
        <charset val="136"/>
      </rPr>
      <t>防制條例
毒品危害</t>
    </r>
    <phoneticPr fontId="8" type="noConversion"/>
  </si>
  <si>
    <r>
      <rPr>
        <sz val="12"/>
        <color indexed="55"/>
        <rFont val="新細明體"/>
        <family val="1"/>
        <charset val="136"/>
      </rPr>
      <t>年</t>
    </r>
    <phoneticPr fontId="8" type="noConversion"/>
  </si>
  <si>
    <r>
      <rPr>
        <sz val="12"/>
        <color indexed="55"/>
        <rFont val="新細明體"/>
        <family val="1"/>
        <charset val="136"/>
      </rPr>
      <t>人</t>
    </r>
  </si>
  <si>
    <r>
      <rPr>
        <sz val="12"/>
        <color indexed="55"/>
        <rFont val="新細明體"/>
        <family val="1"/>
        <charset val="136"/>
      </rPr>
      <t>害</t>
    </r>
  </si>
  <si>
    <r>
      <rPr>
        <sz val="12"/>
        <color indexed="55"/>
        <rFont val="新細明體"/>
        <family val="1"/>
        <charset val="136"/>
      </rPr>
      <t>盜</t>
    </r>
  </si>
  <si>
    <r>
      <rPr>
        <sz val="12"/>
        <color indexed="55"/>
        <rFont val="新細明體"/>
        <family val="1"/>
        <charset val="136"/>
      </rPr>
      <t>治　條</t>
    </r>
  </si>
  <si>
    <r>
      <rPr>
        <sz val="12"/>
        <color indexed="55"/>
        <rFont val="新細明體"/>
        <family val="1"/>
        <charset val="136"/>
      </rPr>
      <t>別</t>
    </r>
    <phoneticPr fontId="8" type="noConversion"/>
  </si>
  <si>
    <r>
      <rPr>
        <sz val="12"/>
        <color indexed="55"/>
        <rFont val="新細明體"/>
        <family val="1"/>
        <charset val="136"/>
      </rPr>
      <t>罪</t>
    </r>
  </si>
  <si>
    <r>
      <rPr>
        <sz val="12"/>
        <color indexed="55"/>
        <rFont val="新細明體"/>
        <family val="1"/>
        <charset val="136"/>
      </rPr>
      <t>走　例</t>
    </r>
  </si>
  <si>
    <r>
      <t>88</t>
    </r>
    <r>
      <rPr>
        <sz val="12"/>
        <color indexed="55"/>
        <rFont val="新細明體"/>
        <family val="1"/>
        <charset val="136"/>
      </rPr>
      <t>年</t>
    </r>
    <phoneticPr fontId="8" type="noConversion"/>
  </si>
  <si>
    <r>
      <t>89</t>
    </r>
    <r>
      <rPr>
        <sz val="12"/>
        <color indexed="55"/>
        <rFont val="新細明體"/>
        <family val="1"/>
        <charset val="136"/>
      </rPr>
      <t>年</t>
    </r>
    <phoneticPr fontId="8" type="noConversion"/>
  </si>
  <si>
    <r>
      <t>90</t>
    </r>
    <r>
      <rPr>
        <sz val="12"/>
        <color indexed="55"/>
        <rFont val="新細明體"/>
        <family val="1"/>
        <charset val="136"/>
      </rPr>
      <t>年</t>
    </r>
    <phoneticPr fontId="8" type="noConversion"/>
  </si>
  <si>
    <r>
      <t>93</t>
    </r>
    <r>
      <rPr>
        <sz val="12"/>
        <color indexed="55"/>
        <rFont val="新細明體"/>
        <family val="1"/>
        <charset val="136"/>
      </rPr>
      <t>年</t>
    </r>
    <phoneticPr fontId="8" type="noConversion"/>
  </si>
  <si>
    <r>
      <t>94</t>
    </r>
    <r>
      <rPr>
        <sz val="12"/>
        <color indexed="55"/>
        <rFont val="新細明體"/>
        <family val="1"/>
        <charset val="136"/>
      </rPr>
      <t>年</t>
    </r>
    <r>
      <rPr>
        <sz val="12"/>
        <rFont val="新細明體"/>
        <family val="1"/>
        <charset val="136"/>
      </rPr>
      <t/>
    </r>
  </si>
  <si>
    <r>
      <t>96</t>
    </r>
    <r>
      <rPr>
        <sz val="12"/>
        <color indexed="55"/>
        <rFont val="新細明體"/>
        <family val="1"/>
        <charset val="136"/>
      </rPr>
      <t>年</t>
    </r>
    <r>
      <rPr>
        <sz val="12"/>
        <rFont val="新細明體"/>
        <family val="1"/>
        <charset val="136"/>
      </rPr>
      <t/>
    </r>
    <phoneticPr fontId="8" type="noConversion"/>
  </si>
  <si>
    <r>
      <t>97</t>
    </r>
    <r>
      <rPr>
        <sz val="12"/>
        <color indexed="55"/>
        <rFont val="新細明體"/>
        <family val="1"/>
        <charset val="136"/>
      </rPr>
      <t>年</t>
    </r>
  </si>
  <si>
    <r>
      <rPr>
        <sz val="12"/>
        <rFont val="新細明體"/>
        <family val="1"/>
        <charset val="136"/>
      </rPr>
      <t>總</t>
    </r>
  </si>
  <si>
    <r>
      <rPr>
        <sz val="12"/>
        <rFont val="新細明體"/>
        <family val="1"/>
        <charset val="136"/>
      </rPr>
      <t>駁回非常上訴</t>
    </r>
    <phoneticPr fontId="8" type="noConversion"/>
  </si>
  <si>
    <r>
      <rPr>
        <sz val="12"/>
        <rFont val="新細明體"/>
        <family val="1"/>
        <charset val="136"/>
      </rPr>
      <t>其</t>
    </r>
  </si>
  <si>
    <r>
      <rPr>
        <sz val="12"/>
        <rFont val="新細明體"/>
        <family val="1"/>
        <charset val="136"/>
      </rPr>
      <t>計</t>
    </r>
  </si>
  <si>
    <r>
      <rPr>
        <sz val="12"/>
        <rFont val="新細明體"/>
        <family val="1"/>
        <charset val="136"/>
      </rPr>
      <t>他</t>
    </r>
  </si>
  <si>
    <r>
      <rPr>
        <sz val="11"/>
        <rFont val="新細明體"/>
        <family val="1"/>
        <charset val="136"/>
      </rPr>
      <t>單位：件、</t>
    </r>
    <r>
      <rPr>
        <sz val="11"/>
        <rFont val="Times New Roman"/>
        <family val="1"/>
      </rPr>
      <t>%</t>
    </r>
    <phoneticPr fontId="8" type="noConversion"/>
  </si>
  <si>
    <r>
      <rPr>
        <sz val="12"/>
        <rFont val="新細明體"/>
        <family val="1"/>
        <charset val="136"/>
      </rPr>
      <t>得再議件數</t>
    </r>
    <phoneticPr fontId="8" type="noConversion"/>
  </si>
  <si>
    <r>
      <rPr>
        <sz val="12"/>
        <rFont val="新細明體"/>
        <family val="1"/>
        <charset val="136"/>
      </rPr>
      <t>再</t>
    </r>
    <r>
      <rPr>
        <sz val="12"/>
        <rFont val="Times New Roman"/>
        <family val="1"/>
      </rPr>
      <t xml:space="preserve">          </t>
    </r>
    <r>
      <rPr>
        <sz val="12"/>
        <rFont val="新細明體"/>
        <family val="1"/>
        <charset val="136"/>
      </rPr>
      <t>議</t>
    </r>
    <r>
      <rPr>
        <sz val="12"/>
        <rFont val="Times New Roman"/>
        <family val="1"/>
      </rPr>
      <t xml:space="preserve">         </t>
    </r>
    <r>
      <rPr>
        <sz val="12"/>
        <rFont val="新細明體"/>
        <family val="1"/>
        <charset val="136"/>
      </rPr>
      <t>件</t>
    </r>
    <r>
      <rPr>
        <sz val="12"/>
        <rFont val="Times New Roman"/>
        <family val="1"/>
      </rPr>
      <t xml:space="preserve">          </t>
    </r>
    <r>
      <rPr>
        <sz val="12"/>
        <rFont val="新細明體"/>
        <family val="1"/>
        <charset val="136"/>
      </rPr>
      <t>數</t>
    </r>
    <phoneticPr fontId="8" type="noConversion"/>
  </si>
  <si>
    <r>
      <rPr>
        <sz val="12"/>
        <rFont val="新細明體"/>
        <family val="1"/>
        <charset val="136"/>
      </rPr>
      <t>命令起訴</t>
    </r>
    <phoneticPr fontId="8" type="noConversion"/>
  </si>
  <si>
    <r>
      <rPr>
        <sz val="12"/>
        <rFont val="新細明體"/>
        <family val="1"/>
        <charset val="136"/>
      </rPr>
      <t>銷或駁回聲請由原檢察官撤</t>
    </r>
    <phoneticPr fontId="8" type="noConversion"/>
  </si>
  <si>
    <r>
      <rPr>
        <sz val="12"/>
        <rFont val="新細明體"/>
        <family val="1"/>
        <charset val="136"/>
      </rPr>
      <t>撤銷處分
由檢察長</t>
    </r>
    <phoneticPr fontId="8" type="noConversion"/>
  </si>
  <si>
    <r>
      <t>95</t>
    </r>
    <r>
      <rPr>
        <sz val="12"/>
        <rFont val="新細明體"/>
        <family val="1"/>
        <charset val="136"/>
      </rPr>
      <t>年</t>
    </r>
    <phoneticPr fontId="8" type="noConversion"/>
  </si>
  <si>
    <r>
      <rPr>
        <sz val="15"/>
        <rFont val="新細明體"/>
        <family val="1"/>
        <charset val="136"/>
      </rPr>
      <t>表</t>
    </r>
    <r>
      <rPr>
        <sz val="15"/>
        <rFont val="Times New Roman"/>
        <family val="1"/>
      </rPr>
      <t xml:space="preserve">2-1-18    </t>
    </r>
    <r>
      <rPr>
        <sz val="15"/>
        <rFont val="新細明體"/>
        <family val="1"/>
        <charset val="136"/>
      </rPr>
      <t>近</t>
    </r>
    <r>
      <rPr>
        <sz val="15"/>
        <rFont val="Times New Roman"/>
        <family val="1"/>
      </rPr>
      <t>10</t>
    </r>
    <r>
      <rPr>
        <sz val="15"/>
        <rFont val="新細明體"/>
        <family val="1"/>
        <charset val="136"/>
      </rPr>
      <t>年地方檢察署偵查案件得再議件數及聲請再議件數</t>
    </r>
    <phoneticPr fontId="8" type="noConversion"/>
  </si>
  <si>
    <r>
      <rPr>
        <sz val="12"/>
        <rFont val="新細明體"/>
        <family val="1"/>
        <charset val="136"/>
      </rPr>
      <t>得</t>
    </r>
    <r>
      <rPr>
        <sz val="12"/>
        <rFont val="Times New Roman"/>
        <family val="1"/>
      </rPr>
      <t xml:space="preserve"> </t>
    </r>
    <r>
      <rPr>
        <sz val="12"/>
        <rFont val="新細明體"/>
        <family val="1"/>
        <charset val="136"/>
      </rPr>
      <t>再</t>
    </r>
    <r>
      <rPr>
        <sz val="12"/>
        <rFont val="Times New Roman"/>
        <family val="1"/>
      </rPr>
      <t xml:space="preserve"> </t>
    </r>
    <r>
      <rPr>
        <sz val="12"/>
        <rFont val="新細明體"/>
        <family val="1"/>
        <charset val="136"/>
      </rPr>
      <t>議</t>
    </r>
    <r>
      <rPr>
        <sz val="12"/>
        <rFont val="Times New Roman"/>
        <family val="1"/>
      </rPr>
      <t xml:space="preserve"> </t>
    </r>
    <r>
      <rPr>
        <sz val="12"/>
        <rFont val="新細明體"/>
        <family val="1"/>
        <charset val="136"/>
      </rPr>
      <t>件</t>
    </r>
    <r>
      <rPr>
        <sz val="12"/>
        <rFont val="Times New Roman"/>
        <family val="1"/>
      </rPr>
      <t xml:space="preserve"> </t>
    </r>
    <r>
      <rPr>
        <sz val="12"/>
        <rFont val="新細明體"/>
        <family val="1"/>
        <charset val="136"/>
      </rPr>
      <t>數</t>
    </r>
    <phoneticPr fontId="8" type="noConversion"/>
  </si>
  <si>
    <r>
      <rPr>
        <sz val="12"/>
        <rFont val="新細明體"/>
        <family val="1"/>
        <charset val="136"/>
      </rPr>
      <t>聲</t>
    </r>
    <r>
      <rPr>
        <sz val="12"/>
        <rFont val="Times New Roman"/>
        <family val="1"/>
      </rPr>
      <t xml:space="preserve"> </t>
    </r>
    <r>
      <rPr>
        <sz val="12"/>
        <rFont val="新細明體"/>
        <family val="1"/>
        <charset val="136"/>
      </rPr>
      <t>請</t>
    </r>
    <r>
      <rPr>
        <sz val="12"/>
        <rFont val="Times New Roman"/>
        <family val="1"/>
      </rPr>
      <t xml:space="preserve"> </t>
    </r>
    <r>
      <rPr>
        <sz val="12"/>
        <rFont val="新細明體"/>
        <family val="1"/>
        <charset val="136"/>
      </rPr>
      <t>再</t>
    </r>
    <r>
      <rPr>
        <sz val="12"/>
        <rFont val="Times New Roman"/>
        <family val="1"/>
      </rPr>
      <t xml:space="preserve"> </t>
    </r>
    <r>
      <rPr>
        <sz val="12"/>
        <rFont val="新細明體"/>
        <family val="1"/>
        <charset val="136"/>
      </rPr>
      <t>議</t>
    </r>
    <r>
      <rPr>
        <sz val="12"/>
        <rFont val="Times New Roman"/>
        <family val="1"/>
      </rPr>
      <t xml:space="preserve"> </t>
    </r>
    <r>
      <rPr>
        <sz val="12"/>
        <rFont val="新細明體"/>
        <family val="1"/>
        <charset val="136"/>
      </rPr>
      <t>件</t>
    </r>
    <r>
      <rPr>
        <sz val="12"/>
        <rFont val="Times New Roman"/>
        <family val="1"/>
      </rPr>
      <t xml:space="preserve"> </t>
    </r>
    <r>
      <rPr>
        <sz val="12"/>
        <rFont val="新細明體"/>
        <family val="1"/>
        <charset val="136"/>
      </rPr>
      <t>數</t>
    </r>
    <phoneticPr fontId="8" type="noConversion"/>
  </si>
  <si>
    <r>
      <rPr>
        <sz val="12"/>
        <rFont val="新細明體"/>
        <family val="1"/>
        <charset val="136"/>
      </rPr>
      <t>總計</t>
    </r>
    <phoneticPr fontId="56" type="noConversion"/>
  </si>
  <si>
    <r>
      <rPr>
        <sz val="12"/>
        <rFont val="新細明體"/>
        <family val="1"/>
        <charset val="136"/>
      </rPr>
      <t>緩起訴
處　分</t>
    </r>
    <phoneticPr fontId="56" type="noConversion"/>
  </si>
  <si>
    <r>
      <rPr>
        <sz val="12"/>
        <rFont val="新細明體"/>
        <family val="1"/>
        <charset val="136"/>
      </rPr>
      <t>不起訴
處　分</t>
    </r>
    <phoneticPr fontId="56" type="noConversion"/>
  </si>
  <si>
    <r>
      <rPr>
        <sz val="12"/>
        <rFont val="新細明體"/>
        <family val="1"/>
        <charset val="136"/>
      </rPr>
      <t>撤　銷
緩起訴
處　分</t>
    </r>
    <phoneticPr fontId="56" type="noConversion"/>
  </si>
  <si>
    <r>
      <rPr>
        <sz val="12"/>
        <rFont val="新細明體"/>
        <family val="1"/>
        <charset val="136"/>
      </rPr>
      <t>占得再議
件數比率</t>
    </r>
    <phoneticPr fontId="8" type="noConversion"/>
  </si>
  <si>
    <r>
      <rPr>
        <sz val="15"/>
        <rFont val="新細明體"/>
        <family val="1"/>
        <charset val="136"/>
      </rPr>
      <t>表</t>
    </r>
    <r>
      <rPr>
        <sz val="15"/>
        <rFont val="Times New Roman"/>
        <family val="1"/>
      </rPr>
      <t xml:space="preserve">2-1-17    </t>
    </r>
    <r>
      <rPr>
        <sz val="15"/>
        <rFont val="新細明體"/>
        <family val="1"/>
        <charset val="136"/>
      </rPr>
      <t>近</t>
    </r>
    <r>
      <rPr>
        <sz val="15"/>
        <rFont val="Times New Roman"/>
        <family val="1"/>
      </rPr>
      <t>10</t>
    </r>
    <r>
      <rPr>
        <sz val="15"/>
        <rFont val="新細明體"/>
        <family val="1"/>
        <charset val="136"/>
      </rPr>
      <t>年地方檢察署緩起訴處分金指定支付對象</t>
    </r>
    <phoneticPr fontId="8" type="noConversion"/>
  </si>
  <si>
    <r>
      <rPr>
        <sz val="12"/>
        <rFont val="新細明體"/>
        <family val="1"/>
        <charset val="136"/>
      </rPr>
      <t>國　庫</t>
    </r>
    <phoneticPr fontId="8" type="noConversion"/>
  </si>
  <si>
    <r>
      <rPr>
        <sz val="12"/>
        <rFont val="新細明體"/>
        <family val="1"/>
        <charset val="136"/>
      </rPr>
      <t>公益團體</t>
    </r>
    <phoneticPr fontId="8" type="noConversion"/>
  </si>
  <si>
    <r>
      <rPr>
        <sz val="12"/>
        <rFont val="新細明體"/>
        <family val="1"/>
        <charset val="136"/>
      </rPr>
      <t>地方自治團體</t>
    </r>
    <phoneticPr fontId="8" type="noConversion"/>
  </si>
  <si>
    <r>
      <rPr>
        <sz val="11"/>
        <rFont val="新細明體"/>
        <family val="1"/>
        <charset val="136"/>
      </rPr>
      <t>人</t>
    </r>
    <r>
      <rPr>
        <sz val="11"/>
        <rFont val="Times New Roman"/>
        <family val="1"/>
      </rPr>
      <t xml:space="preserve"> </t>
    </r>
    <r>
      <rPr>
        <sz val="11"/>
        <rFont val="新細明體"/>
        <family val="1"/>
        <charset val="136"/>
      </rPr>
      <t>次</t>
    </r>
    <phoneticPr fontId="8" type="noConversion"/>
  </si>
  <si>
    <r>
      <rPr>
        <sz val="10"/>
        <rFont val="新細明體"/>
        <family val="1"/>
        <charset val="136"/>
      </rPr>
      <t>新臺幣萬元</t>
    </r>
    <phoneticPr fontId="8" type="noConversion"/>
  </si>
  <si>
    <r>
      <rPr>
        <sz val="11"/>
        <rFont val="新細明體"/>
        <family val="1"/>
        <charset val="136"/>
      </rPr>
      <t>向被害人道歉</t>
    </r>
    <phoneticPr fontId="8" type="noConversion"/>
  </si>
  <si>
    <r>
      <rPr>
        <sz val="11"/>
        <rFont val="新細明體"/>
        <family val="1"/>
        <charset val="136"/>
      </rPr>
      <t>立悔過書</t>
    </r>
    <phoneticPr fontId="8" type="noConversion"/>
  </si>
  <si>
    <r>
      <rPr>
        <sz val="11"/>
        <rFont val="新細明體"/>
        <family val="1"/>
        <charset val="136"/>
      </rPr>
      <t>體支付一定之金額
益團體、地方自治團
向公庫或指定之公</t>
    </r>
  </si>
  <si>
    <r>
      <rPr>
        <sz val="10"/>
        <rFont val="新細明體"/>
        <family val="1"/>
        <charset val="136"/>
      </rPr>
      <t>四十小時以下之義務勞務
團體提供四十小時以上二百
行政法人、社區或公益機構
向指定之政府機關（構）、</t>
    </r>
  </si>
  <si>
    <r>
      <rPr>
        <sz val="11"/>
        <rFont val="新細明體"/>
        <family val="1"/>
        <charset val="136"/>
      </rPr>
      <t>他適當之處遇措施
治療、心理輔導或其
完成戒癮治療、精神</t>
    </r>
  </si>
  <si>
    <r>
      <rPr>
        <sz val="11"/>
        <rFont val="新細明體"/>
        <family val="1"/>
        <charset val="136"/>
      </rPr>
      <t>全之必要命令
保護被害人安</t>
    </r>
    <phoneticPr fontId="8" type="noConversion"/>
  </si>
  <si>
    <r>
      <rPr>
        <sz val="11"/>
        <rFont val="新細明體"/>
        <family val="1"/>
        <charset val="136"/>
      </rPr>
      <t>之必要命令
預防再犯所為</t>
    </r>
    <phoneticPr fontId="8" type="noConversion"/>
  </si>
  <si>
    <r>
      <rPr>
        <sz val="11"/>
        <rFont val="新細明體"/>
        <family val="1"/>
        <charset val="136"/>
      </rPr>
      <t>其他</t>
    </r>
    <phoneticPr fontId="8" type="noConversion"/>
  </si>
  <si>
    <r>
      <rPr>
        <sz val="12"/>
        <rFont val="新細明體"/>
        <family val="1"/>
        <charset val="136"/>
      </rPr>
      <t>起訴</t>
    </r>
    <phoneticPr fontId="8" type="noConversion"/>
  </si>
  <si>
    <r>
      <rPr>
        <sz val="12"/>
        <rFont val="新細明體"/>
        <family val="1"/>
        <charset val="136"/>
      </rPr>
      <t>緩起訴處分</t>
    </r>
    <phoneticPr fontId="8" type="noConversion"/>
  </si>
  <si>
    <r>
      <rPr>
        <sz val="12"/>
        <rFont val="新細明體"/>
        <family val="1"/>
        <charset val="136"/>
      </rPr>
      <t>傷害罪</t>
    </r>
  </si>
  <si>
    <r>
      <rPr>
        <sz val="12"/>
        <rFont val="新細明體"/>
        <family val="1"/>
        <charset val="136"/>
      </rPr>
      <t>殺人罪</t>
    </r>
  </si>
  <si>
    <r>
      <rPr>
        <sz val="12"/>
        <rFont val="新細明體"/>
        <family val="1"/>
        <charset val="136"/>
      </rPr>
      <t>偽證及誣告罪</t>
    </r>
  </si>
  <si>
    <r>
      <rPr>
        <sz val="12"/>
        <rFont val="新細明體"/>
        <family val="1"/>
        <charset val="136"/>
      </rPr>
      <t>著作權法</t>
    </r>
  </si>
  <si>
    <r>
      <rPr>
        <sz val="12"/>
        <rFont val="新細明體"/>
        <family val="1"/>
        <charset val="136"/>
      </rPr>
      <t>背信及重利罪</t>
    </r>
  </si>
  <si>
    <r>
      <rPr>
        <sz val="12"/>
        <rFont val="新細明體"/>
        <family val="1"/>
        <charset val="136"/>
      </rPr>
      <t>妨害婚姻及家庭罪</t>
    </r>
  </si>
  <si>
    <r>
      <rPr>
        <sz val="12"/>
        <rFont val="新細明體"/>
        <family val="1"/>
        <charset val="136"/>
      </rPr>
      <t>恐嚇及擄人勒贖罪</t>
    </r>
  </si>
  <si>
    <r>
      <rPr>
        <sz val="12"/>
        <rFont val="新細明體"/>
        <family val="1"/>
        <charset val="136"/>
      </rPr>
      <t>兒童及少年性剝削防制條例</t>
    </r>
  </si>
  <si>
    <r>
      <rPr>
        <sz val="12"/>
        <rFont val="新細明體"/>
        <family val="1"/>
        <charset val="136"/>
      </rPr>
      <t>貪污治罪條例</t>
    </r>
  </si>
  <si>
    <r>
      <rPr>
        <sz val="12"/>
        <rFont val="新細明體"/>
        <family val="1"/>
        <charset val="136"/>
      </rPr>
      <t>瀆職罪</t>
    </r>
  </si>
  <si>
    <r>
      <rPr>
        <sz val="12"/>
        <rFont val="新細明體"/>
        <family val="1"/>
        <charset val="136"/>
      </rPr>
      <t>其他</t>
    </r>
  </si>
  <si>
    <r>
      <rPr>
        <sz val="10"/>
        <rFont val="新細明體"/>
        <family val="1"/>
        <charset val="136"/>
      </rPr>
      <t>說　　明：</t>
    </r>
    <r>
      <rPr>
        <sz val="10"/>
        <rFont val="Times New Roman"/>
        <family val="1"/>
      </rPr>
      <t xml:space="preserve">1. </t>
    </r>
    <r>
      <rPr>
        <sz val="10"/>
        <rFont val="新細明體"/>
        <family val="1"/>
        <charset val="136"/>
      </rPr>
      <t>起訴包括通常程序提起公訴及聲請簡易判決處刑。</t>
    </r>
    <phoneticPr fontId="8" type="noConversion"/>
  </si>
  <si>
    <r>
      <rPr>
        <sz val="11"/>
        <rFont val="新細明體"/>
        <family val="1"/>
        <charset val="136"/>
      </rPr>
      <t>單位：件、</t>
    </r>
    <r>
      <rPr>
        <sz val="11"/>
        <rFont val="Times New Roman"/>
        <family val="1"/>
      </rPr>
      <t>%</t>
    </r>
    <phoneticPr fontId="8" type="noConversion"/>
  </si>
  <si>
    <r>
      <rPr>
        <sz val="12"/>
        <rFont val="新細明體"/>
        <family val="1"/>
        <charset val="136"/>
      </rPr>
      <t>同期間第一審法院
新收公訴易字件數</t>
    </r>
    <phoneticPr fontId="8" type="noConversion"/>
  </si>
  <si>
    <r>
      <rPr>
        <sz val="10"/>
        <rFont val="新細明體"/>
        <family val="1"/>
        <charset val="136"/>
      </rPr>
      <t>資料來源：法務部統計處、司法院統計處</t>
    </r>
    <phoneticPr fontId="8" type="noConversion"/>
  </si>
  <si>
    <r>
      <t xml:space="preserve">          </t>
    </r>
    <r>
      <rPr>
        <sz val="10"/>
        <rFont val="新細明體"/>
        <family val="1"/>
        <charset val="136"/>
      </rPr>
      <t>　　　　　　　　　　　　　　　　　　　</t>
    </r>
    <r>
      <rPr>
        <sz val="10"/>
        <rFont val="Times New Roman"/>
        <family val="1"/>
      </rPr>
      <t xml:space="preserve">  </t>
    </r>
    <r>
      <rPr>
        <sz val="10"/>
        <rFont val="新細明體"/>
        <family val="1"/>
        <charset val="136"/>
      </rPr>
      <t>　　依職權不起訴處分件數
說　　明：</t>
    </r>
    <r>
      <rPr>
        <sz val="10"/>
        <rFont val="Times New Roman"/>
        <family val="1"/>
      </rPr>
      <t xml:space="preserve">1. </t>
    </r>
    <r>
      <rPr>
        <sz val="10"/>
        <rFont val="新細明體"/>
        <family val="1"/>
        <charset val="136"/>
      </rPr>
      <t>依職權不起訴處分比率＝</t>
    </r>
    <r>
      <rPr>
        <sz val="10"/>
        <rFont val="Times New Roman"/>
        <family val="1"/>
      </rPr>
      <t xml:space="preserve"> </t>
    </r>
    <r>
      <rPr>
        <sz val="10"/>
        <rFont val="新細明體"/>
        <family val="1"/>
        <charset val="136"/>
      </rPr>
      <t>───────────────────────────────</t>
    </r>
    <r>
      <rPr>
        <sz val="10"/>
        <rFont val="Times New Roman"/>
        <family val="1"/>
      </rPr>
      <t>×100</t>
    </r>
    <r>
      <rPr>
        <sz val="10"/>
        <rFont val="新細明體"/>
        <family val="1"/>
        <charset val="136"/>
      </rPr>
      <t xml:space="preserve">，其中
</t>
    </r>
    <r>
      <rPr>
        <sz val="10"/>
        <rFont val="Times New Roman"/>
        <family val="1"/>
      </rPr>
      <t xml:space="preserve">          </t>
    </r>
    <r>
      <rPr>
        <sz val="10"/>
        <rFont val="新細明體"/>
        <family val="1"/>
        <charset val="136"/>
      </rPr>
      <t>　</t>
    </r>
    <r>
      <rPr>
        <sz val="10"/>
        <rFont val="Times New Roman"/>
        <family val="1"/>
      </rPr>
      <t xml:space="preserve"> </t>
    </r>
    <r>
      <rPr>
        <sz val="10"/>
        <rFont val="新細明體"/>
        <family val="1"/>
        <charset val="136"/>
      </rPr>
      <t>　　　　　　　　　　</t>
    </r>
    <r>
      <rPr>
        <sz val="10"/>
        <rFont val="Times New Roman"/>
        <family val="1"/>
      </rPr>
      <t xml:space="preserve">   </t>
    </r>
    <r>
      <rPr>
        <sz val="10"/>
        <rFont val="新細明體"/>
        <family val="1"/>
        <charset val="136"/>
      </rPr>
      <t>依職權不起訴處分件數＋同期間第一審法院新收公訴「易」字案件件數
　　　　</t>
    </r>
    <r>
      <rPr>
        <sz val="10"/>
        <rFont val="Times New Roman"/>
        <family val="1"/>
      </rPr>
      <t xml:space="preserve">    </t>
    </r>
    <r>
      <rPr>
        <sz val="10"/>
        <rFont val="新細明體"/>
        <family val="1"/>
        <charset val="136"/>
      </rPr>
      <t>「易」字案件係指刑事訴訟法第</t>
    </r>
    <r>
      <rPr>
        <sz val="10"/>
        <rFont val="Times New Roman"/>
        <family val="1"/>
      </rPr>
      <t>376</t>
    </r>
    <r>
      <rPr>
        <sz val="10"/>
        <rFont val="新細明體"/>
        <family val="1"/>
        <charset val="136"/>
      </rPr>
      <t>條所列各罪之案件，原屬檢察官得為不起訴之案件而經提起公訴者。</t>
    </r>
    <phoneticPr fontId="8" type="noConversion"/>
  </si>
  <si>
    <r>
      <rPr>
        <sz val="15"/>
        <rFont val="新細明體"/>
        <family val="1"/>
        <charset val="136"/>
      </rPr>
      <t>表</t>
    </r>
    <r>
      <rPr>
        <sz val="15"/>
        <rFont val="Times New Roman"/>
        <family val="1"/>
      </rPr>
      <t xml:space="preserve">2-1-13    </t>
    </r>
    <r>
      <rPr>
        <sz val="15"/>
        <rFont val="新細明體"/>
        <family val="1"/>
        <charset val="136"/>
      </rPr>
      <t>近</t>
    </r>
    <r>
      <rPr>
        <sz val="15"/>
        <rFont val="Times New Roman"/>
        <family val="1"/>
      </rPr>
      <t>5</t>
    </r>
    <r>
      <rPr>
        <sz val="15"/>
        <rFont val="新細明體"/>
        <family val="1"/>
        <charset val="136"/>
      </rPr>
      <t>年地方檢察署偵結不起訴處分特別刑法犯罪人數主要罪名</t>
    </r>
    <phoneticPr fontId="8" type="noConversion"/>
  </si>
  <si>
    <r>
      <rPr>
        <sz val="11"/>
        <rFont val="新細明體"/>
        <family val="1"/>
        <charset val="136"/>
      </rPr>
      <t>單位：人、</t>
    </r>
    <r>
      <rPr>
        <sz val="11"/>
        <rFont val="Times New Roman"/>
        <family val="1"/>
      </rPr>
      <t>%</t>
    </r>
    <phoneticPr fontId="8" type="noConversion"/>
  </si>
  <si>
    <r>
      <rPr>
        <sz val="12"/>
        <rFont val="新細明體"/>
        <family val="1"/>
        <charset val="136"/>
      </rPr>
      <t>年</t>
    </r>
    <r>
      <rPr>
        <sz val="12"/>
        <rFont val="Times New Roman"/>
        <family val="1"/>
      </rPr>
      <t xml:space="preserve"> </t>
    </r>
    <r>
      <rPr>
        <sz val="12"/>
        <rFont val="新細明體"/>
        <family val="1"/>
        <charset val="136"/>
      </rPr>
      <t>偵</t>
    </r>
    <r>
      <rPr>
        <sz val="12"/>
        <rFont val="Times New Roman"/>
        <family val="1"/>
      </rPr>
      <t xml:space="preserve"> </t>
    </r>
    <r>
      <rPr>
        <sz val="12"/>
        <rFont val="新細明體"/>
        <family val="1"/>
        <charset val="136"/>
      </rPr>
      <t>結</t>
    </r>
    <r>
      <rPr>
        <sz val="12"/>
        <rFont val="Times New Roman"/>
        <family val="1"/>
      </rPr>
      <t xml:space="preserve"> </t>
    </r>
    <r>
      <rPr>
        <sz val="12"/>
        <rFont val="新細明體"/>
        <family val="1"/>
        <charset val="136"/>
      </rPr>
      <t>總</t>
    </r>
    <r>
      <rPr>
        <sz val="12"/>
        <rFont val="Times New Roman"/>
        <family val="1"/>
      </rPr>
      <t xml:space="preserve"> </t>
    </r>
    <r>
      <rPr>
        <sz val="12"/>
        <rFont val="新細明體"/>
        <family val="1"/>
        <charset val="136"/>
      </rPr>
      <t>人</t>
    </r>
    <r>
      <rPr>
        <sz val="12"/>
        <rFont val="Times New Roman"/>
        <family val="1"/>
      </rPr>
      <t xml:space="preserve"> </t>
    </r>
    <r>
      <rPr>
        <sz val="12"/>
        <rFont val="新細明體"/>
        <family val="1"/>
        <charset val="136"/>
      </rPr>
      <t>數</t>
    </r>
    <phoneticPr fontId="8" type="noConversion"/>
  </si>
  <si>
    <r>
      <rPr>
        <sz val="12"/>
        <rFont val="新細明體"/>
        <family val="1"/>
        <charset val="136"/>
      </rPr>
      <t>不起訴處分</t>
    </r>
    <phoneticPr fontId="8" type="noConversion"/>
  </si>
  <si>
    <r>
      <rPr>
        <sz val="12"/>
        <rFont val="新細明體"/>
        <family val="1"/>
        <charset val="136"/>
      </rPr>
      <t>人數</t>
    </r>
    <phoneticPr fontId="8" type="noConversion"/>
  </si>
  <si>
    <r>
      <rPr>
        <sz val="12"/>
        <rFont val="新細明體"/>
        <family val="1"/>
        <charset val="136"/>
      </rPr>
      <t>總</t>
    </r>
    <r>
      <rPr>
        <sz val="12"/>
        <rFont val="Times New Roman"/>
        <family val="1"/>
      </rPr>
      <t xml:space="preserve">           </t>
    </r>
    <r>
      <rPr>
        <sz val="12"/>
        <rFont val="新細明體"/>
        <family val="1"/>
        <charset val="136"/>
      </rPr>
      <t>計</t>
    </r>
  </si>
  <si>
    <r>
      <rPr>
        <sz val="12"/>
        <rFont val="新細明體"/>
        <family val="1"/>
        <charset val="136"/>
      </rPr>
      <t>個人資料保護法</t>
    </r>
  </si>
  <si>
    <r>
      <rPr>
        <sz val="12"/>
        <rFont val="新細明體"/>
        <family val="1"/>
        <charset val="136"/>
      </rPr>
      <t>稅捐稽徵法</t>
    </r>
  </si>
  <si>
    <r>
      <rPr>
        <sz val="12"/>
        <rFont val="新細明體"/>
        <family val="1"/>
        <charset val="136"/>
      </rPr>
      <t>食品安全衛生管理法</t>
    </r>
  </si>
  <si>
    <r>
      <rPr>
        <sz val="12"/>
        <rFont val="新細明體"/>
        <family val="1"/>
        <charset val="136"/>
      </rPr>
      <t>妨害兵役治罪條例</t>
    </r>
  </si>
  <si>
    <r>
      <rPr>
        <sz val="12"/>
        <rFont val="新細明體"/>
        <family val="1"/>
        <charset val="136"/>
      </rPr>
      <t>森林法</t>
    </r>
  </si>
  <si>
    <r>
      <rPr>
        <sz val="12"/>
        <rFont val="新細明體"/>
        <family val="1"/>
        <charset val="136"/>
      </rPr>
      <t>公職人員選舉罷免法</t>
    </r>
  </si>
  <si>
    <r>
      <rPr>
        <sz val="12"/>
        <rFont val="新細明體"/>
        <family val="1"/>
        <charset val="136"/>
      </rPr>
      <t>廢棄物清理法</t>
    </r>
  </si>
  <si>
    <r>
      <rPr>
        <sz val="12"/>
        <rFont val="新細明體"/>
        <family val="1"/>
        <charset val="136"/>
      </rPr>
      <t>政府採購法</t>
    </r>
  </si>
  <si>
    <r>
      <rPr>
        <sz val="12"/>
        <rFont val="新細明體"/>
        <family val="1"/>
        <charset val="136"/>
      </rPr>
      <t>組織犯罪防制條例</t>
    </r>
  </si>
  <si>
    <r>
      <rPr>
        <sz val="10"/>
        <rFont val="新細明體"/>
        <family val="1"/>
        <charset val="136"/>
      </rPr>
      <t>資料來源：法務部統計處</t>
    </r>
  </si>
  <si>
    <r>
      <rPr>
        <sz val="10"/>
        <rFont val="新細明體"/>
        <family val="1"/>
        <charset val="136"/>
      </rPr>
      <t>說　　明：</t>
    </r>
    <r>
      <rPr>
        <sz val="10"/>
        <rFont val="Times New Roman"/>
        <family val="1"/>
      </rPr>
      <t xml:space="preserve">1. </t>
    </r>
    <r>
      <rPr>
        <sz val="10"/>
        <rFont val="新細明體"/>
        <family val="1"/>
        <charset val="136"/>
      </rPr>
      <t>不起訴比率</t>
    </r>
    <r>
      <rPr>
        <sz val="10"/>
        <rFont val="Times New Roman"/>
        <family val="1"/>
      </rPr>
      <t>=</t>
    </r>
    <r>
      <rPr>
        <sz val="10"/>
        <rFont val="新細明體"/>
        <family val="1"/>
        <charset val="136"/>
      </rPr>
      <t>不起訴處分人數</t>
    </r>
    <r>
      <rPr>
        <sz val="10"/>
        <rFont val="Times New Roman"/>
        <family val="1"/>
      </rPr>
      <t>/</t>
    </r>
    <r>
      <rPr>
        <sz val="10"/>
        <rFont val="新細明體"/>
        <family val="1"/>
        <charset val="136"/>
      </rPr>
      <t>偵結總人數</t>
    </r>
    <r>
      <rPr>
        <sz val="10"/>
        <rFont val="Times New Roman"/>
        <family val="1"/>
      </rPr>
      <t>×100</t>
    </r>
    <r>
      <rPr>
        <sz val="10"/>
        <rFont val="新細明體"/>
        <family val="1"/>
        <charset val="136"/>
      </rPr>
      <t>。</t>
    </r>
    <phoneticPr fontId="8" type="noConversion"/>
  </si>
  <si>
    <r>
      <rPr>
        <sz val="15"/>
        <rFont val="新細明體"/>
        <family val="1"/>
        <charset val="136"/>
      </rPr>
      <t>表</t>
    </r>
    <r>
      <rPr>
        <sz val="15"/>
        <rFont val="Times New Roman"/>
        <family val="1"/>
      </rPr>
      <t xml:space="preserve">2-1-12   </t>
    </r>
    <r>
      <rPr>
        <sz val="15"/>
        <rFont val="新細明體"/>
        <family val="1"/>
        <charset val="136"/>
      </rPr>
      <t>近</t>
    </r>
    <r>
      <rPr>
        <sz val="15"/>
        <rFont val="Times New Roman"/>
        <family val="1"/>
      </rPr>
      <t>5</t>
    </r>
    <r>
      <rPr>
        <sz val="15"/>
        <rFont val="新細明體"/>
        <family val="1"/>
        <charset val="136"/>
      </rPr>
      <t>年地方檢察署偵結不起訴處分普通刑法犯罪人數主要罪名</t>
    </r>
    <phoneticPr fontId="8" type="noConversion"/>
  </si>
  <si>
    <r>
      <rPr>
        <sz val="10"/>
        <rFont val="新細明體"/>
        <family val="1"/>
        <charset val="136"/>
      </rPr>
      <t>說</t>
    </r>
    <r>
      <rPr>
        <sz val="10"/>
        <color indexed="9"/>
        <rFont val="新細明體"/>
        <family val="1"/>
        <charset val="136"/>
      </rPr>
      <t>　　</t>
    </r>
    <r>
      <rPr>
        <sz val="10"/>
        <rFont val="新細明體"/>
        <family val="1"/>
        <charset val="136"/>
      </rPr>
      <t>明：不起訴比率</t>
    </r>
    <r>
      <rPr>
        <sz val="10"/>
        <rFont val="Times New Roman"/>
        <family val="1"/>
      </rPr>
      <t>=</t>
    </r>
    <r>
      <rPr>
        <sz val="10"/>
        <rFont val="新細明體"/>
        <family val="1"/>
        <charset val="136"/>
      </rPr>
      <t>不起訴處分人數</t>
    </r>
    <r>
      <rPr>
        <sz val="10"/>
        <rFont val="Times New Roman"/>
        <family val="1"/>
      </rPr>
      <t>/</t>
    </r>
    <r>
      <rPr>
        <sz val="10"/>
        <rFont val="新細明體"/>
        <family val="1"/>
        <charset val="136"/>
      </rPr>
      <t>偵結總人數</t>
    </r>
    <r>
      <rPr>
        <sz val="10"/>
        <rFont val="Times New Roman"/>
        <family val="1"/>
      </rPr>
      <t>×100</t>
    </r>
    <r>
      <rPr>
        <sz val="10"/>
        <rFont val="新細明體"/>
        <family val="1"/>
        <charset val="136"/>
      </rPr>
      <t>。</t>
    </r>
    <phoneticPr fontId="8" type="noConversion"/>
  </si>
  <si>
    <r>
      <rPr>
        <sz val="15"/>
        <rFont val="新細明體"/>
        <family val="1"/>
        <charset val="136"/>
      </rPr>
      <t>表</t>
    </r>
    <r>
      <rPr>
        <sz val="15"/>
        <rFont val="Times New Roman"/>
        <family val="1"/>
      </rPr>
      <t xml:space="preserve">2-1-11  </t>
    </r>
    <r>
      <rPr>
        <sz val="15"/>
        <rFont val="新細明體"/>
        <family val="1"/>
        <charset val="136"/>
      </rPr>
      <t>近</t>
    </r>
    <r>
      <rPr>
        <sz val="15"/>
        <rFont val="Times New Roman"/>
        <family val="1"/>
      </rPr>
      <t>10</t>
    </r>
    <r>
      <rPr>
        <sz val="15"/>
        <rFont val="新細明體"/>
        <family val="1"/>
        <charset val="136"/>
      </rPr>
      <t>年地方檢察署刑事案件偵查終結不起訴處分比率</t>
    </r>
    <phoneticPr fontId="8" type="noConversion"/>
  </si>
  <si>
    <r>
      <rPr>
        <sz val="12"/>
        <rFont val="新細明體"/>
        <family val="1"/>
        <charset val="136"/>
      </rPr>
      <t>偵</t>
    </r>
    <r>
      <rPr>
        <sz val="12"/>
        <rFont val="Times New Roman"/>
        <family val="1"/>
      </rPr>
      <t xml:space="preserve"> </t>
    </r>
    <r>
      <rPr>
        <sz val="12"/>
        <rFont val="新細明體"/>
        <family val="1"/>
        <charset val="136"/>
      </rPr>
      <t>結</t>
    </r>
    <r>
      <rPr>
        <sz val="12"/>
        <rFont val="Times New Roman"/>
        <family val="1"/>
      </rPr>
      <t xml:space="preserve"> </t>
    </r>
    <r>
      <rPr>
        <sz val="12"/>
        <rFont val="新細明體"/>
        <family val="1"/>
        <charset val="136"/>
      </rPr>
      <t>總</t>
    </r>
    <r>
      <rPr>
        <sz val="12"/>
        <rFont val="Times New Roman"/>
        <family val="1"/>
      </rPr>
      <t xml:space="preserve"> </t>
    </r>
    <r>
      <rPr>
        <sz val="12"/>
        <rFont val="新細明體"/>
        <family val="1"/>
        <charset val="136"/>
      </rPr>
      <t>人</t>
    </r>
    <r>
      <rPr>
        <sz val="12"/>
        <rFont val="Times New Roman"/>
        <family val="1"/>
      </rPr>
      <t xml:space="preserve"> </t>
    </r>
    <r>
      <rPr>
        <sz val="12"/>
        <rFont val="新細明體"/>
        <family val="1"/>
        <charset val="136"/>
      </rPr>
      <t>數</t>
    </r>
    <phoneticPr fontId="8" type="noConversion"/>
  </si>
  <si>
    <r>
      <rPr>
        <sz val="12"/>
        <rFont val="新細明體"/>
        <family val="1"/>
        <charset val="136"/>
      </rPr>
      <t>特</t>
    </r>
    <r>
      <rPr>
        <sz val="12"/>
        <rFont val="Times New Roman"/>
        <family val="1"/>
      </rPr>
      <t xml:space="preserve"> </t>
    </r>
    <r>
      <rPr>
        <sz val="12"/>
        <rFont val="新細明體"/>
        <family val="1"/>
        <charset val="136"/>
      </rPr>
      <t>別</t>
    </r>
    <r>
      <rPr>
        <sz val="12"/>
        <rFont val="Times New Roman"/>
        <family val="1"/>
      </rPr>
      <t xml:space="preserve"> </t>
    </r>
    <r>
      <rPr>
        <sz val="12"/>
        <rFont val="新細明體"/>
        <family val="1"/>
        <charset val="136"/>
      </rPr>
      <t>刑</t>
    </r>
    <r>
      <rPr>
        <sz val="12"/>
        <rFont val="Times New Roman"/>
        <family val="1"/>
      </rPr>
      <t xml:space="preserve"> </t>
    </r>
    <r>
      <rPr>
        <sz val="12"/>
        <rFont val="新細明體"/>
        <family val="1"/>
        <charset val="136"/>
      </rPr>
      <t>法</t>
    </r>
    <r>
      <rPr>
        <sz val="12"/>
        <rFont val="Times New Roman"/>
        <family val="1"/>
      </rPr>
      <t xml:space="preserve"> </t>
    </r>
    <r>
      <rPr>
        <sz val="12"/>
        <rFont val="新細明體"/>
        <family val="1"/>
        <charset val="136"/>
      </rPr>
      <t>偵</t>
    </r>
    <r>
      <rPr>
        <sz val="12"/>
        <rFont val="Times New Roman"/>
        <family val="1"/>
      </rPr>
      <t xml:space="preserve"> </t>
    </r>
    <r>
      <rPr>
        <sz val="12"/>
        <rFont val="新細明體"/>
        <family val="1"/>
        <charset val="136"/>
      </rPr>
      <t>結</t>
    </r>
    <r>
      <rPr>
        <sz val="12"/>
        <rFont val="Times New Roman"/>
        <family val="1"/>
      </rPr>
      <t xml:space="preserve"> </t>
    </r>
    <r>
      <rPr>
        <sz val="12"/>
        <rFont val="新細明體"/>
        <family val="1"/>
        <charset val="136"/>
      </rPr>
      <t>人</t>
    </r>
    <r>
      <rPr>
        <sz val="12"/>
        <rFont val="Times New Roman"/>
        <family val="1"/>
      </rPr>
      <t xml:space="preserve"> </t>
    </r>
    <r>
      <rPr>
        <sz val="12"/>
        <rFont val="新細明體"/>
        <family val="1"/>
        <charset val="136"/>
      </rPr>
      <t>數</t>
    </r>
    <phoneticPr fontId="8" type="noConversion"/>
  </si>
  <si>
    <r>
      <rPr>
        <sz val="12"/>
        <rFont val="新細明體"/>
        <family val="1"/>
        <charset val="136"/>
      </rPr>
      <t>不</t>
    </r>
    <r>
      <rPr>
        <sz val="12"/>
        <rFont val="Times New Roman"/>
        <family val="1"/>
      </rPr>
      <t xml:space="preserve"> </t>
    </r>
    <r>
      <rPr>
        <sz val="12"/>
        <rFont val="新細明體"/>
        <family val="1"/>
        <charset val="136"/>
      </rPr>
      <t>起</t>
    </r>
    <r>
      <rPr>
        <sz val="12"/>
        <rFont val="Times New Roman"/>
        <family val="1"/>
      </rPr>
      <t xml:space="preserve"> </t>
    </r>
    <r>
      <rPr>
        <sz val="12"/>
        <rFont val="新細明體"/>
        <family val="1"/>
        <charset val="136"/>
      </rPr>
      <t>訴</t>
    </r>
    <r>
      <rPr>
        <sz val="12"/>
        <rFont val="Times New Roman"/>
        <family val="1"/>
      </rPr>
      <t xml:space="preserve"> </t>
    </r>
    <r>
      <rPr>
        <sz val="12"/>
        <rFont val="新細明體"/>
        <family val="1"/>
        <charset val="136"/>
      </rPr>
      <t>處</t>
    </r>
    <r>
      <rPr>
        <sz val="12"/>
        <rFont val="Times New Roman"/>
        <family val="1"/>
      </rPr>
      <t xml:space="preserve"> </t>
    </r>
    <r>
      <rPr>
        <sz val="12"/>
        <rFont val="新細明體"/>
        <family val="1"/>
        <charset val="136"/>
      </rPr>
      <t>分</t>
    </r>
    <phoneticPr fontId="8" type="noConversion"/>
  </si>
  <si>
    <r>
      <rPr>
        <sz val="12"/>
        <rFont val="新細明體"/>
        <family val="1"/>
        <charset val="136"/>
      </rPr>
      <t>起訴比率</t>
    </r>
    <phoneticPr fontId="8" type="noConversion"/>
  </si>
  <si>
    <r>
      <rPr>
        <sz val="12"/>
        <rFont val="新細明體"/>
        <family val="1"/>
        <charset val="136"/>
      </rPr>
      <t>男</t>
    </r>
    <phoneticPr fontId="8" type="noConversion"/>
  </si>
  <si>
    <r>
      <rPr>
        <sz val="12"/>
        <rFont val="新細明體"/>
        <family val="1"/>
        <charset val="136"/>
      </rPr>
      <t>女</t>
    </r>
    <phoneticPr fontId="8" type="noConversion"/>
  </si>
  <si>
    <r>
      <rPr>
        <sz val="10"/>
        <rFont val="新細明體"/>
        <family val="1"/>
        <charset val="136"/>
      </rPr>
      <t>　　　　　</t>
    </r>
    <r>
      <rPr>
        <sz val="10"/>
        <rFont val="Times New Roman"/>
        <family val="1"/>
      </rPr>
      <t xml:space="preserve">2. </t>
    </r>
    <r>
      <rPr>
        <sz val="10"/>
        <rFont val="新細明體"/>
        <family val="1"/>
        <charset val="136"/>
      </rPr>
      <t>起訴比率</t>
    </r>
    <r>
      <rPr>
        <sz val="10"/>
        <rFont val="Times New Roman"/>
        <family val="1"/>
      </rPr>
      <t>=</t>
    </r>
    <r>
      <rPr>
        <sz val="10"/>
        <rFont val="新細明體"/>
        <family val="1"/>
        <charset val="136"/>
      </rPr>
      <t>起訴人數</t>
    </r>
    <r>
      <rPr>
        <sz val="10"/>
        <rFont val="Times New Roman"/>
        <family val="1"/>
      </rPr>
      <t>/</t>
    </r>
    <r>
      <rPr>
        <sz val="10"/>
        <rFont val="新細明體"/>
        <family val="1"/>
        <charset val="136"/>
      </rPr>
      <t>偵結總人數</t>
    </r>
    <r>
      <rPr>
        <sz val="10"/>
        <rFont val="Times New Roman"/>
        <family val="1"/>
      </rPr>
      <t>×100</t>
    </r>
    <r>
      <rPr>
        <sz val="10"/>
        <rFont val="新細明體"/>
        <family val="1"/>
        <charset val="136"/>
      </rPr>
      <t>。</t>
    </r>
    <phoneticPr fontId="8" type="noConversion"/>
  </si>
  <si>
    <r>
      <rPr>
        <sz val="12"/>
        <rFont val="新細明體"/>
        <family val="1"/>
        <charset val="136"/>
      </rPr>
      <t>普</t>
    </r>
    <r>
      <rPr>
        <sz val="12"/>
        <rFont val="Times New Roman"/>
        <family val="1"/>
      </rPr>
      <t xml:space="preserve"> </t>
    </r>
    <r>
      <rPr>
        <sz val="12"/>
        <rFont val="新細明體"/>
        <family val="1"/>
        <charset val="136"/>
      </rPr>
      <t>通</t>
    </r>
    <r>
      <rPr>
        <sz val="12"/>
        <rFont val="Times New Roman"/>
        <family val="1"/>
      </rPr>
      <t xml:space="preserve"> </t>
    </r>
    <r>
      <rPr>
        <sz val="12"/>
        <rFont val="新細明體"/>
        <family val="1"/>
        <charset val="136"/>
      </rPr>
      <t>刑</t>
    </r>
    <r>
      <rPr>
        <sz val="12"/>
        <rFont val="Times New Roman"/>
        <family val="1"/>
      </rPr>
      <t xml:space="preserve"> </t>
    </r>
    <r>
      <rPr>
        <sz val="12"/>
        <rFont val="新細明體"/>
        <family val="1"/>
        <charset val="136"/>
      </rPr>
      <t>法</t>
    </r>
    <r>
      <rPr>
        <sz val="12"/>
        <rFont val="Times New Roman"/>
        <family val="1"/>
      </rPr>
      <t xml:space="preserve"> </t>
    </r>
    <r>
      <rPr>
        <sz val="12"/>
        <rFont val="新細明體"/>
        <family val="1"/>
        <charset val="136"/>
      </rPr>
      <t>偵</t>
    </r>
    <r>
      <rPr>
        <sz val="12"/>
        <rFont val="Times New Roman"/>
        <family val="1"/>
      </rPr>
      <t xml:space="preserve"> </t>
    </r>
    <r>
      <rPr>
        <sz val="12"/>
        <rFont val="新細明體"/>
        <family val="1"/>
        <charset val="136"/>
      </rPr>
      <t>結</t>
    </r>
    <r>
      <rPr>
        <sz val="12"/>
        <rFont val="Times New Roman"/>
        <family val="1"/>
      </rPr>
      <t xml:space="preserve"> </t>
    </r>
    <r>
      <rPr>
        <sz val="12"/>
        <rFont val="新細明體"/>
        <family val="1"/>
        <charset val="136"/>
      </rPr>
      <t>人</t>
    </r>
    <r>
      <rPr>
        <sz val="12"/>
        <rFont val="Times New Roman"/>
        <family val="1"/>
      </rPr>
      <t xml:space="preserve"> </t>
    </r>
    <r>
      <rPr>
        <sz val="12"/>
        <rFont val="新細明體"/>
        <family val="1"/>
        <charset val="136"/>
      </rPr>
      <t>數</t>
    </r>
    <phoneticPr fontId="8" type="noConversion"/>
  </si>
  <si>
    <r>
      <t>107</t>
    </r>
    <r>
      <rPr>
        <sz val="12"/>
        <rFont val="新細明體"/>
        <family val="1"/>
        <charset val="136"/>
      </rPr>
      <t>年</t>
    </r>
    <phoneticPr fontId="6" type="noConversion"/>
  </si>
  <si>
    <r>
      <rPr>
        <sz val="10"/>
        <rFont val="新細明體"/>
        <family val="1"/>
        <charset val="136"/>
      </rPr>
      <t>　　　　　</t>
    </r>
    <r>
      <rPr>
        <sz val="10"/>
        <rFont val="Times New Roman"/>
        <family val="1"/>
      </rPr>
      <t xml:space="preserve">2. </t>
    </r>
    <r>
      <rPr>
        <sz val="10"/>
        <rFont val="新細明體"/>
        <family val="1"/>
        <charset val="136"/>
      </rPr>
      <t>起訴比率</t>
    </r>
    <r>
      <rPr>
        <sz val="10"/>
        <rFont val="Times New Roman"/>
        <family val="1"/>
      </rPr>
      <t>=</t>
    </r>
    <r>
      <rPr>
        <sz val="10"/>
        <rFont val="新細明體"/>
        <family val="1"/>
        <charset val="136"/>
      </rPr>
      <t>起訴人數</t>
    </r>
    <r>
      <rPr>
        <sz val="10"/>
        <rFont val="Times New Roman"/>
        <family val="1"/>
      </rPr>
      <t>/</t>
    </r>
    <r>
      <rPr>
        <sz val="10"/>
        <rFont val="新細明體"/>
        <family val="1"/>
        <charset val="136"/>
      </rPr>
      <t>偵查終結總人數</t>
    </r>
    <r>
      <rPr>
        <sz val="10"/>
        <rFont val="Times New Roman"/>
        <family val="1"/>
      </rPr>
      <t>×100</t>
    </r>
    <r>
      <rPr>
        <sz val="10"/>
        <rFont val="新細明體"/>
        <family val="1"/>
        <charset val="136"/>
      </rPr>
      <t>。</t>
    </r>
    <phoneticPr fontId="8" type="noConversion"/>
  </si>
  <si>
    <r>
      <rPr>
        <sz val="15"/>
        <rFont val="新細明體"/>
        <family val="1"/>
        <charset val="136"/>
      </rPr>
      <t>表</t>
    </r>
    <r>
      <rPr>
        <sz val="15"/>
        <rFont val="Times New Roman"/>
        <family val="1"/>
      </rPr>
      <t xml:space="preserve">2-1-7   </t>
    </r>
    <r>
      <rPr>
        <sz val="15"/>
        <rFont val="新細明體"/>
        <family val="1"/>
        <charset val="136"/>
      </rPr>
      <t>近</t>
    </r>
    <r>
      <rPr>
        <sz val="15"/>
        <rFont val="Times New Roman"/>
        <family val="1"/>
      </rPr>
      <t>6</t>
    </r>
    <r>
      <rPr>
        <sz val="15"/>
        <rFont val="新細明體"/>
        <family val="1"/>
        <charset val="136"/>
      </rPr>
      <t>年地方檢察署刑事案件偵查終結情形</t>
    </r>
    <phoneticPr fontId="8" type="noConversion"/>
  </si>
  <si>
    <r>
      <rPr>
        <sz val="11"/>
        <rFont val="新細明體"/>
        <family val="1"/>
        <charset val="136"/>
      </rPr>
      <t>單位：件、人、</t>
    </r>
    <r>
      <rPr>
        <sz val="11"/>
        <rFont val="Times New Roman"/>
        <family val="1"/>
      </rPr>
      <t>%</t>
    </r>
    <phoneticPr fontId="8" type="noConversion"/>
  </si>
  <si>
    <r>
      <t>102</t>
    </r>
    <r>
      <rPr>
        <sz val="12"/>
        <rFont val="新細明體"/>
        <family val="1"/>
        <charset val="136"/>
      </rPr>
      <t>年</t>
    </r>
    <phoneticPr fontId="6" type="noConversion"/>
  </si>
  <si>
    <r>
      <rPr>
        <sz val="11"/>
        <rFont val="新細明體"/>
        <family val="1"/>
        <charset val="136"/>
      </rPr>
      <t>總計</t>
    </r>
    <phoneticPr fontId="8" type="noConversion"/>
  </si>
  <si>
    <r>
      <rPr>
        <sz val="11"/>
        <rFont val="新細明體"/>
        <family val="1"/>
        <charset val="136"/>
      </rPr>
      <t>普通刑法</t>
    </r>
    <phoneticPr fontId="8" type="noConversion"/>
  </si>
  <si>
    <r>
      <rPr>
        <sz val="11"/>
        <rFont val="新細明體"/>
        <family val="1"/>
        <charset val="136"/>
      </rPr>
      <t>特別刑法</t>
    </r>
    <phoneticPr fontId="8" type="noConversion"/>
  </si>
  <si>
    <r>
      <rPr>
        <sz val="11"/>
        <rFont val="新細明體"/>
        <family val="1"/>
        <charset val="136"/>
      </rPr>
      <t>件數</t>
    </r>
    <phoneticPr fontId="8" type="noConversion"/>
  </si>
  <si>
    <r>
      <rPr>
        <sz val="11"/>
        <rFont val="新細明體"/>
        <family val="1"/>
        <charset val="136"/>
      </rPr>
      <t>人數</t>
    </r>
    <phoneticPr fontId="8" type="noConversion"/>
  </si>
  <si>
    <r>
      <rPr>
        <sz val="11"/>
        <rFont val="新細明體"/>
        <family val="1"/>
        <charset val="136"/>
      </rPr>
      <t>通常程序
提起公訴</t>
    </r>
    <phoneticPr fontId="8" type="noConversion"/>
  </si>
  <si>
    <r>
      <rPr>
        <sz val="11"/>
        <rFont val="新細明體"/>
        <family val="1"/>
        <charset val="136"/>
      </rPr>
      <t>聲請簡易
判決處刑</t>
    </r>
    <phoneticPr fontId="8" type="noConversion"/>
  </si>
  <si>
    <r>
      <rPr>
        <sz val="11"/>
        <rFont val="新細明體"/>
        <family val="1"/>
        <charset val="136"/>
      </rPr>
      <t>緩起訴處分</t>
    </r>
    <phoneticPr fontId="8" type="noConversion"/>
  </si>
  <si>
    <r>
      <rPr>
        <sz val="11"/>
        <rFont val="新細明體"/>
        <family val="1"/>
        <charset val="136"/>
      </rPr>
      <t>不起訴處分</t>
    </r>
    <phoneticPr fontId="8" type="noConversion"/>
  </si>
  <si>
    <r>
      <t>105</t>
    </r>
    <r>
      <rPr>
        <sz val="12"/>
        <rFont val="新細明體"/>
        <family val="1"/>
        <charset val="136"/>
      </rPr>
      <t>年</t>
    </r>
    <phoneticPr fontId="6" type="noConversion"/>
  </si>
  <si>
    <r>
      <rPr>
        <sz val="10"/>
        <rFont val="新細明體"/>
        <family val="1"/>
        <charset val="136"/>
      </rPr>
      <t>說　　明：其他包括移送調解、通緝、移轉管轄、移送法院併案審理、毒品案件移送戒治所、改作自訴、被告死亡及其他簽結等。</t>
    </r>
    <phoneticPr fontId="8" type="noConversion"/>
  </si>
  <si>
    <r>
      <rPr>
        <sz val="15"/>
        <rFont val="新細明體"/>
        <family val="1"/>
        <charset val="136"/>
      </rPr>
      <t>表</t>
    </r>
    <r>
      <rPr>
        <sz val="15"/>
        <rFont val="Times New Roman"/>
        <family val="1"/>
      </rPr>
      <t xml:space="preserve">2-1-6   </t>
    </r>
    <r>
      <rPr>
        <sz val="15"/>
        <rFont val="新細明體"/>
        <family val="1"/>
        <charset val="136"/>
      </rPr>
      <t>近</t>
    </r>
    <r>
      <rPr>
        <sz val="15"/>
        <rFont val="Times New Roman"/>
        <family val="1"/>
      </rPr>
      <t>5</t>
    </r>
    <r>
      <rPr>
        <sz val="15"/>
        <rFont val="新細明體"/>
        <family val="1"/>
        <charset val="136"/>
      </rPr>
      <t>年地方檢察署新收偵查特別刑法案件主要罪名</t>
    </r>
    <phoneticPr fontId="6" type="noConversion"/>
  </si>
  <si>
    <r>
      <t>103</t>
    </r>
    <r>
      <rPr>
        <sz val="12"/>
        <rFont val="新細明體"/>
        <family val="1"/>
        <charset val="136"/>
      </rPr>
      <t>年</t>
    </r>
    <phoneticPr fontId="6" type="noConversion"/>
  </si>
  <si>
    <r>
      <t>104</t>
    </r>
    <r>
      <rPr>
        <sz val="12"/>
        <rFont val="新細明體"/>
        <family val="1"/>
        <charset val="136"/>
      </rPr>
      <t>年</t>
    </r>
    <phoneticPr fontId="6" type="noConversion"/>
  </si>
  <si>
    <r>
      <rPr>
        <sz val="12"/>
        <rFont val="新細明體"/>
        <family val="1"/>
        <charset val="136"/>
      </rPr>
      <t>件</t>
    </r>
  </si>
  <si>
    <r>
      <rPr>
        <sz val="15"/>
        <rFont val="新細明體"/>
        <family val="1"/>
        <charset val="136"/>
      </rPr>
      <t>表</t>
    </r>
    <r>
      <rPr>
        <sz val="15"/>
        <rFont val="Times New Roman"/>
        <family val="1"/>
      </rPr>
      <t xml:space="preserve">2-1-5   </t>
    </r>
    <r>
      <rPr>
        <sz val="15"/>
        <rFont val="新細明體"/>
        <family val="1"/>
        <charset val="136"/>
      </rPr>
      <t>近</t>
    </r>
    <r>
      <rPr>
        <sz val="15"/>
        <rFont val="Times New Roman"/>
        <family val="1"/>
      </rPr>
      <t>5</t>
    </r>
    <r>
      <rPr>
        <sz val="15"/>
        <rFont val="新細明體"/>
        <family val="1"/>
        <charset val="136"/>
      </rPr>
      <t>年地方檢察署新收偵查普通刑法案件主要罪名</t>
    </r>
    <phoneticPr fontId="8" type="noConversion"/>
  </si>
  <si>
    <r>
      <t>106</t>
    </r>
    <r>
      <rPr>
        <sz val="12"/>
        <rFont val="新細明體"/>
        <family val="1"/>
        <charset val="136"/>
      </rPr>
      <t>年</t>
    </r>
    <phoneticPr fontId="8" type="noConversion"/>
  </si>
  <si>
    <r>
      <t>107</t>
    </r>
    <r>
      <rPr>
        <sz val="12"/>
        <rFont val="新細明體"/>
        <family val="1"/>
        <charset val="136"/>
      </rPr>
      <t>年</t>
    </r>
    <phoneticPr fontId="8" type="noConversion"/>
  </si>
  <si>
    <r>
      <rPr>
        <sz val="12"/>
        <rFont val="新細明體"/>
        <family val="1"/>
        <charset val="136"/>
      </rPr>
      <t>件</t>
    </r>
    <r>
      <rPr>
        <sz val="12"/>
        <rFont val="Times New Roman"/>
        <family val="1"/>
      </rPr>
      <t xml:space="preserve">  </t>
    </r>
    <phoneticPr fontId="8" type="noConversion"/>
  </si>
  <si>
    <r>
      <rPr>
        <sz val="12"/>
        <rFont val="新細明體"/>
        <family val="1"/>
        <charset val="136"/>
      </rPr>
      <t>與上年比較增減</t>
    </r>
    <phoneticPr fontId="8" type="noConversion"/>
  </si>
  <si>
    <r>
      <t>106</t>
    </r>
    <r>
      <rPr>
        <sz val="12"/>
        <rFont val="新細明體"/>
        <family val="1"/>
        <charset val="136"/>
      </rPr>
      <t>年</t>
    </r>
    <phoneticPr fontId="6" type="noConversion"/>
  </si>
  <si>
    <r>
      <rPr>
        <sz val="15"/>
        <rFont val="新細明體"/>
        <family val="1"/>
        <charset val="136"/>
      </rPr>
      <t>表</t>
    </r>
    <r>
      <rPr>
        <sz val="15"/>
        <rFont val="Times New Roman"/>
        <family val="1"/>
      </rPr>
      <t>2-1-3</t>
    </r>
    <r>
      <rPr>
        <sz val="15"/>
        <rFont val="新細明體"/>
        <family val="1"/>
        <charset val="136"/>
      </rPr>
      <t>　近</t>
    </r>
    <r>
      <rPr>
        <sz val="15"/>
        <rFont val="Times New Roman"/>
        <family val="1"/>
      </rPr>
      <t>5</t>
    </r>
    <r>
      <rPr>
        <sz val="15"/>
        <rFont val="新細明體"/>
        <family val="1"/>
        <charset val="136"/>
      </rPr>
      <t>年地方檢察署新收自動檢舉案件主要罪名</t>
    </r>
    <phoneticPr fontId="8" type="noConversion"/>
  </si>
  <si>
    <r>
      <rPr>
        <sz val="12"/>
        <rFont val="新細明體"/>
        <family val="1"/>
        <charset val="136"/>
      </rPr>
      <t>年總件數</t>
    </r>
    <phoneticPr fontId="8" type="noConversion"/>
  </si>
  <si>
    <r>
      <rPr>
        <sz val="12"/>
        <rFont val="新細明體"/>
        <family val="1"/>
        <charset val="136"/>
      </rPr>
      <t>比率</t>
    </r>
    <phoneticPr fontId="8" type="noConversion"/>
  </si>
  <si>
    <r>
      <rPr>
        <sz val="11"/>
        <rFont val="新細明體"/>
        <family val="1"/>
        <charset val="136"/>
      </rPr>
      <t>賭博罪</t>
    </r>
  </si>
  <si>
    <r>
      <rPr>
        <sz val="15"/>
        <rFont val="新細明體"/>
        <family val="1"/>
        <charset val="136"/>
      </rPr>
      <t>表</t>
    </r>
    <r>
      <rPr>
        <sz val="15"/>
        <rFont val="Times New Roman"/>
        <family val="1"/>
      </rPr>
      <t xml:space="preserve">2-1-2   </t>
    </r>
    <r>
      <rPr>
        <sz val="15"/>
        <rFont val="新細明體"/>
        <family val="1"/>
        <charset val="136"/>
      </rPr>
      <t>近</t>
    </r>
    <r>
      <rPr>
        <sz val="15"/>
        <rFont val="Times New Roman"/>
        <family val="1"/>
      </rPr>
      <t>10</t>
    </r>
    <r>
      <rPr>
        <sz val="15"/>
        <rFont val="新細明體"/>
        <family val="1"/>
        <charset val="136"/>
      </rPr>
      <t>年地方檢察署新收自動檢舉案件數</t>
    </r>
    <phoneticPr fontId="8" type="noConversion"/>
  </si>
  <si>
    <r>
      <rPr>
        <sz val="12"/>
        <rFont val="新細明體"/>
        <family val="1"/>
        <charset val="136"/>
      </rPr>
      <t>總　　　　　　　　　　　</t>
    </r>
    <r>
      <rPr>
        <sz val="12"/>
        <rFont val="Times New Roman"/>
        <family val="1"/>
      </rPr>
      <t xml:space="preserve"> </t>
    </r>
    <r>
      <rPr>
        <sz val="12"/>
        <rFont val="新細明體"/>
        <family val="1"/>
        <charset val="136"/>
      </rPr>
      <t>計</t>
    </r>
    <phoneticPr fontId="8" type="noConversion"/>
  </si>
  <si>
    <r>
      <rPr>
        <sz val="12"/>
        <rFont val="新細明體"/>
        <family val="1"/>
        <charset val="136"/>
      </rPr>
      <t>普</t>
    </r>
    <r>
      <rPr>
        <sz val="12"/>
        <rFont val="Times New Roman"/>
        <family val="1"/>
      </rPr>
      <t xml:space="preserve">   </t>
    </r>
    <r>
      <rPr>
        <sz val="12"/>
        <rFont val="新細明體"/>
        <family val="1"/>
        <charset val="136"/>
      </rPr>
      <t>通</t>
    </r>
    <r>
      <rPr>
        <sz val="12"/>
        <rFont val="Times New Roman"/>
        <family val="1"/>
      </rPr>
      <t xml:space="preserve">   </t>
    </r>
    <r>
      <rPr>
        <sz val="12"/>
        <rFont val="新細明體"/>
        <family val="1"/>
        <charset val="136"/>
      </rPr>
      <t>刑</t>
    </r>
    <r>
      <rPr>
        <sz val="12"/>
        <rFont val="Times New Roman"/>
        <family val="1"/>
      </rPr>
      <t xml:space="preserve">   </t>
    </r>
    <r>
      <rPr>
        <sz val="12"/>
        <rFont val="新細明體"/>
        <family val="1"/>
        <charset val="136"/>
      </rPr>
      <t>法</t>
    </r>
    <r>
      <rPr>
        <sz val="12"/>
        <rFont val="Times New Roman"/>
        <family val="1"/>
      </rPr>
      <t xml:space="preserve">   </t>
    </r>
    <r>
      <rPr>
        <sz val="12"/>
        <rFont val="新細明體"/>
        <family val="1"/>
        <charset val="136"/>
      </rPr>
      <t>案</t>
    </r>
    <r>
      <rPr>
        <sz val="12"/>
        <rFont val="Times New Roman"/>
        <family val="1"/>
      </rPr>
      <t xml:space="preserve">   </t>
    </r>
    <r>
      <rPr>
        <sz val="12"/>
        <rFont val="新細明體"/>
        <family val="1"/>
        <charset val="136"/>
      </rPr>
      <t>件</t>
    </r>
    <phoneticPr fontId="8" type="noConversion"/>
  </si>
  <si>
    <r>
      <rPr>
        <sz val="12"/>
        <rFont val="新細明體"/>
        <family val="1"/>
        <charset val="136"/>
      </rPr>
      <t>特</t>
    </r>
    <r>
      <rPr>
        <sz val="12"/>
        <rFont val="Times New Roman"/>
        <family val="1"/>
      </rPr>
      <t xml:space="preserve">   </t>
    </r>
    <r>
      <rPr>
        <sz val="12"/>
        <rFont val="新細明體"/>
        <family val="1"/>
        <charset val="136"/>
      </rPr>
      <t>別</t>
    </r>
    <r>
      <rPr>
        <sz val="12"/>
        <rFont val="Times New Roman"/>
        <family val="1"/>
      </rPr>
      <t xml:space="preserve">   </t>
    </r>
    <r>
      <rPr>
        <sz val="12"/>
        <rFont val="新細明體"/>
        <family val="1"/>
        <charset val="136"/>
      </rPr>
      <t>刑</t>
    </r>
    <r>
      <rPr>
        <sz val="12"/>
        <rFont val="Times New Roman"/>
        <family val="1"/>
      </rPr>
      <t xml:space="preserve">   </t>
    </r>
    <r>
      <rPr>
        <sz val="12"/>
        <rFont val="新細明體"/>
        <family val="1"/>
        <charset val="136"/>
      </rPr>
      <t>法</t>
    </r>
    <r>
      <rPr>
        <sz val="12"/>
        <rFont val="Times New Roman"/>
        <family val="1"/>
      </rPr>
      <t xml:space="preserve">   </t>
    </r>
    <r>
      <rPr>
        <sz val="12"/>
        <rFont val="新細明體"/>
        <family val="1"/>
        <charset val="136"/>
      </rPr>
      <t>案</t>
    </r>
    <r>
      <rPr>
        <sz val="12"/>
        <rFont val="Times New Roman"/>
        <family val="1"/>
      </rPr>
      <t xml:space="preserve">   </t>
    </r>
    <r>
      <rPr>
        <sz val="12"/>
        <rFont val="新細明體"/>
        <family val="1"/>
        <charset val="136"/>
      </rPr>
      <t>件</t>
    </r>
    <phoneticPr fontId="8" type="noConversion"/>
  </si>
  <si>
    <r>
      <rPr>
        <sz val="12"/>
        <rFont val="新細明體"/>
        <family val="1"/>
        <charset val="136"/>
      </rPr>
      <t>自動檢舉</t>
    </r>
    <r>
      <rPr>
        <sz val="12"/>
        <rFont val="Times New Roman"/>
        <family val="1"/>
      </rPr>
      <t xml:space="preserve">    </t>
    </r>
    <r>
      <rPr>
        <sz val="12"/>
        <rFont val="新細明體"/>
        <family val="1"/>
        <charset val="136"/>
      </rPr>
      <t>件</t>
    </r>
    <r>
      <rPr>
        <sz val="12"/>
        <rFont val="Times New Roman"/>
        <family val="1"/>
      </rPr>
      <t xml:space="preserve">    </t>
    </r>
    <r>
      <rPr>
        <sz val="12"/>
        <rFont val="新細明體"/>
        <family val="1"/>
        <charset val="136"/>
      </rPr>
      <t>數</t>
    </r>
    <phoneticPr fontId="8" type="noConversion"/>
  </si>
  <si>
    <r>
      <rPr>
        <sz val="12"/>
        <rFont val="新細明體"/>
        <family val="1"/>
        <charset val="136"/>
      </rPr>
      <t>比率</t>
    </r>
    <phoneticPr fontId="8" type="noConversion"/>
  </si>
  <si>
    <r>
      <rPr>
        <sz val="12"/>
        <rFont val="新細明體"/>
        <family val="1"/>
        <charset val="136"/>
      </rPr>
      <t>自動檢舉</t>
    </r>
    <r>
      <rPr>
        <sz val="12"/>
        <rFont val="Times New Roman"/>
        <family val="1"/>
      </rPr>
      <t xml:space="preserve">    </t>
    </r>
    <r>
      <rPr>
        <sz val="12"/>
        <rFont val="新細明體"/>
        <family val="1"/>
        <charset val="136"/>
      </rPr>
      <t>件</t>
    </r>
    <r>
      <rPr>
        <sz val="12"/>
        <rFont val="Times New Roman"/>
        <family val="1"/>
      </rPr>
      <t xml:space="preserve">    </t>
    </r>
    <r>
      <rPr>
        <sz val="12"/>
        <rFont val="新細明體"/>
        <family val="1"/>
        <charset val="136"/>
      </rPr>
      <t>數</t>
    </r>
    <phoneticPr fontId="8" type="noConversion"/>
  </si>
  <si>
    <r>
      <rPr>
        <sz val="12"/>
        <rFont val="新細明體"/>
        <family val="1"/>
        <charset val="136"/>
      </rPr>
      <t>比率</t>
    </r>
    <phoneticPr fontId="8" type="noConversion"/>
  </si>
  <si>
    <r>
      <rPr>
        <sz val="10"/>
        <rFont val="新細明體"/>
        <family val="1"/>
        <charset val="136"/>
      </rPr>
      <t>資料來源：法務部統計處</t>
    </r>
    <phoneticPr fontId="8" type="noConversion"/>
  </si>
  <si>
    <t>99年</t>
    <phoneticPr fontId="8" type="noConversion"/>
  </si>
  <si>
    <t>100年</t>
    <phoneticPr fontId="8" type="noConversion"/>
  </si>
  <si>
    <t>101年</t>
    <phoneticPr fontId="8" type="noConversion"/>
  </si>
  <si>
    <t>102年</t>
    <phoneticPr fontId="8" type="noConversion"/>
  </si>
  <si>
    <t>105年</t>
    <phoneticPr fontId="8" type="noConversion"/>
  </si>
  <si>
    <t>107年</t>
    <phoneticPr fontId="8" type="noConversion"/>
  </si>
  <si>
    <t>108年</t>
    <phoneticPr fontId="8" type="noConversion"/>
  </si>
  <si>
    <t>-</t>
    <phoneticPr fontId="6" type="noConversion"/>
  </si>
  <si>
    <r>
      <t>99</t>
    </r>
    <r>
      <rPr>
        <sz val="12"/>
        <rFont val="新細明體"/>
        <family val="1"/>
        <charset val="136"/>
      </rPr>
      <t>年</t>
    </r>
    <phoneticPr fontId="8" type="noConversion"/>
  </si>
  <si>
    <r>
      <t>100年</t>
    </r>
    <r>
      <rPr>
        <sz val="12"/>
        <rFont val="新細明體"/>
        <family val="1"/>
        <charset val="136"/>
      </rPr>
      <t/>
    </r>
  </si>
  <si>
    <r>
      <t>101年</t>
    </r>
    <r>
      <rPr>
        <sz val="12"/>
        <rFont val="新細明體"/>
        <family val="1"/>
        <charset val="136"/>
      </rPr>
      <t/>
    </r>
  </si>
  <si>
    <r>
      <t>102年</t>
    </r>
    <r>
      <rPr>
        <sz val="12"/>
        <rFont val="新細明體"/>
        <family val="1"/>
        <charset val="136"/>
      </rPr>
      <t/>
    </r>
  </si>
  <si>
    <r>
      <t>103年</t>
    </r>
    <r>
      <rPr>
        <sz val="12"/>
        <rFont val="新細明體"/>
        <family val="1"/>
        <charset val="136"/>
      </rPr>
      <t/>
    </r>
  </si>
  <si>
    <r>
      <t>105年</t>
    </r>
    <r>
      <rPr>
        <sz val="12"/>
        <rFont val="新細明體"/>
        <family val="1"/>
        <charset val="136"/>
      </rPr>
      <t/>
    </r>
  </si>
  <si>
    <r>
      <t>106年</t>
    </r>
    <r>
      <rPr>
        <sz val="12"/>
        <rFont val="新細明體"/>
        <family val="1"/>
        <charset val="136"/>
      </rPr>
      <t/>
    </r>
  </si>
  <si>
    <r>
      <t>107年</t>
    </r>
    <r>
      <rPr>
        <sz val="12"/>
        <rFont val="新細明體"/>
        <family val="1"/>
        <charset val="136"/>
      </rPr>
      <t/>
    </r>
  </si>
  <si>
    <r>
      <t>108年</t>
    </r>
    <r>
      <rPr>
        <sz val="12"/>
        <rFont val="新細明體"/>
        <family val="1"/>
        <charset val="136"/>
      </rPr>
      <t/>
    </r>
  </si>
  <si>
    <r>
      <rPr>
        <sz val="15"/>
        <rFont val="新細明體"/>
        <family val="1"/>
        <charset val="136"/>
      </rPr>
      <t>表</t>
    </r>
    <r>
      <rPr>
        <sz val="15"/>
        <rFont val="Times New Roman"/>
        <family val="1"/>
      </rPr>
      <t xml:space="preserve">2-2-7   </t>
    </r>
    <r>
      <rPr>
        <sz val="15"/>
        <rFont val="新細明體"/>
        <family val="1"/>
        <charset val="136"/>
      </rPr>
      <t>近</t>
    </r>
    <r>
      <rPr>
        <sz val="15"/>
        <rFont val="Times New Roman"/>
        <family val="1"/>
      </rPr>
      <t>10</t>
    </r>
    <r>
      <rPr>
        <sz val="15"/>
        <rFont val="新細明體"/>
        <family val="1"/>
        <charset val="136"/>
      </rPr>
      <t>年地方檢察署執行裁判確定案件中宣告緩刑人數及緩刑期間</t>
    </r>
    <phoneticPr fontId="8" type="noConversion"/>
  </si>
  <si>
    <r>
      <rPr>
        <sz val="12"/>
        <rFont val="新細明體"/>
        <family val="1"/>
        <charset val="136"/>
      </rPr>
      <t>總</t>
    </r>
    <r>
      <rPr>
        <sz val="12"/>
        <rFont val="Times New Roman"/>
        <family val="1"/>
      </rPr>
      <t xml:space="preserve">       </t>
    </r>
    <r>
      <rPr>
        <sz val="12"/>
        <rFont val="新細明體"/>
        <family val="1"/>
        <charset val="136"/>
      </rPr>
      <t>計</t>
    </r>
    <phoneticPr fontId="8" type="noConversion"/>
  </si>
  <si>
    <r>
      <rPr>
        <sz val="12"/>
        <rFont val="新細明體"/>
        <family val="1"/>
        <charset val="136"/>
      </rPr>
      <t>緩</t>
    </r>
    <r>
      <rPr>
        <sz val="12"/>
        <rFont val="Times New Roman"/>
        <family val="1"/>
      </rPr>
      <t xml:space="preserve">           </t>
    </r>
    <r>
      <rPr>
        <sz val="12"/>
        <rFont val="新細明體"/>
        <family val="1"/>
        <charset val="136"/>
      </rPr>
      <t>刑</t>
    </r>
    <r>
      <rPr>
        <sz val="12"/>
        <rFont val="Times New Roman"/>
        <family val="1"/>
      </rPr>
      <t xml:space="preserve">            </t>
    </r>
    <r>
      <rPr>
        <sz val="12"/>
        <rFont val="新細明體"/>
        <family val="1"/>
        <charset val="136"/>
      </rPr>
      <t>期</t>
    </r>
    <r>
      <rPr>
        <sz val="12"/>
        <rFont val="Times New Roman"/>
        <family val="1"/>
      </rPr>
      <t xml:space="preserve">            </t>
    </r>
    <r>
      <rPr>
        <sz val="12"/>
        <rFont val="新細明體"/>
        <family val="1"/>
        <charset val="136"/>
      </rPr>
      <t>間</t>
    </r>
    <phoneticPr fontId="8" type="noConversion"/>
  </si>
  <si>
    <r>
      <rPr>
        <sz val="12"/>
        <rFont val="新細明體"/>
        <family val="1"/>
        <charset val="136"/>
      </rPr>
      <t>二</t>
    </r>
    <r>
      <rPr>
        <sz val="12"/>
        <rFont val="Times New Roman"/>
        <family val="1"/>
      </rPr>
      <t xml:space="preserve">       </t>
    </r>
    <r>
      <rPr>
        <sz val="12"/>
        <rFont val="新細明體"/>
        <family val="1"/>
        <charset val="136"/>
      </rPr>
      <t>年</t>
    </r>
    <phoneticPr fontId="8" type="noConversion"/>
  </si>
  <si>
    <r>
      <rPr>
        <sz val="12"/>
        <rFont val="新細明體"/>
        <family val="1"/>
        <charset val="136"/>
      </rPr>
      <t>三</t>
    </r>
    <r>
      <rPr>
        <sz val="12"/>
        <rFont val="Times New Roman"/>
        <family val="1"/>
      </rPr>
      <t xml:space="preserve">       </t>
    </r>
    <r>
      <rPr>
        <sz val="12"/>
        <rFont val="新細明體"/>
        <family val="1"/>
        <charset val="136"/>
      </rPr>
      <t>年</t>
    </r>
    <phoneticPr fontId="8" type="noConversion"/>
  </si>
  <si>
    <r>
      <rPr>
        <sz val="12"/>
        <rFont val="新細明體"/>
        <family val="1"/>
        <charset val="136"/>
      </rPr>
      <t>四</t>
    </r>
    <r>
      <rPr>
        <sz val="12"/>
        <rFont val="Times New Roman"/>
        <family val="1"/>
      </rPr>
      <t xml:space="preserve">      </t>
    </r>
    <r>
      <rPr>
        <sz val="12"/>
        <rFont val="新細明體"/>
        <family val="1"/>
        <charset val="136"/>
      </rPr>
      <t>年</t>
    </r>
    <phoneticPr fontId="8" type="noConversion"/>
  </si>
  <si>
    <r>
      <rPr>
        <sz val="12"/>
        <rFont val="新細明體"/>
        <family val="1"/>
        <charset val="136"/>
      </rPr>
      <t>五</t>
    </r>
    <r>
      <rPr>
        <sz val="12"/>
        <rFont val="Times New Roman"/>
        <family val="1"/>
      </rPr>
      <t xml:space="preserve">     </t>
    </r>
    <r>
      <rPr>
        <sz val="12"/>
        <rFont val="新細明體"/>
        <family val="1"/>
        <charset val="136"/>
      </rPr>
      <t>年</t>
    </r>
    <phoneticPr fontId="8" type="noConversion"/>
  </si>
  <si>
    <r>
      <t>100</t>
    </r>
    <r>
      <rPr>
        <sz val="12"/>
        <rFont val="新細明體"/>
        <family val="1"/>
        <charset val="136"/>
      </rPr>
      <t>年</t>
    </r>
    <r>
      <rPr>
        <sz val="12"/>
        <rFont val="標楷體"/>
        <family val="4"/>
        <charset val="136"/>
      </rPr>
      <t/>
    </r>
  </si>
  <si>
    <r>
      <t>101</t>
    </r>
    <r>
      <rPr>
        <sz val="12"/>
        <rFont val="新細明體"/>
        <family val="1"/>
        <charset val="136"/>
      </rPr>
      <t>年</t>
    </r>
    <r>
      <rPr>
        <sz val="12"/>
        <rFont val="標楷體"/>
        <family val="4"/>
        <charset val="136"/>
      </rPr>
      <t/>
    </r>
  </si>
  <si>
    <r>
      <t>102</t>
    </r>
    <r>
      <rPr>
        <sz val="12"/>
        <rFont val="新細明體"/>
        <family val="1"/>
        <charset val="136"/>
      </rPr>
      <t>年</t>
    </r>
    <r>
      <rPr>
        <sz val="12"/>
        <rFont val="標楷體"/>
        <family val="4"/>
        <charset val="136"/>
      </rPr>
      <t/>
    </r>
  </si>
  <si>
    <r>
      <t>103</t>
    </r>
    <r>
      <rPr>
        <sz val="12"/>
        <rFont val="新細明體"/>
        <family val="1"/>
        <charset val="136"/>
      </rPr>
      <t>年</t>
    </r>
    <r>
      <rPr>
        <sz val="12"/>
        <rFont val="標楷體"/>
        <family val="4"/>
        <charset val="136"/>
      </rPr>
      <t/>
    </r>
  </si>
  <si>
    <r>
      <t>104</t>
    </r>
    <r>
      <rPr>
        <sz val="12"/>
        <rFont val="新細明體"/>
        <family val="1"/>
        <charset val="136"/>
      </rPr>
      <t>年</t>
    </r>
    <r>
      <rPr>
        <sz val="12"/>
        <rFont val="標楷體"/>
        <family val="4"/>
        <charset val="136"/>
      </rPr>
      <t/>
    </r>
  </si>
  <si>
    <r>
      <t>105</t>
    </r>
    <r>
      <rPr>
        <sz val="12"/>
        <rFont val="新細明體"/>
        <family val="1"/>
        <charset val="136"/>
      </rPr>
      <t>年</t>
    </r>
    <r>
      <rPr>
        <sz val="12"/>
        <rFont val="標楷體"/>
        <family val="4"/>
        <charset val="136"/>
      </rPr>
      <t/>
    </r>
  </si>
  <si>
    <r>
      <t>106</t>
    </r>
    <r>
      <rPr>
        <sz val="12"/>
        <rFont val="新細明體"/>
        <family val="1"/>
        <charset val="136"/>
      </rPr>
      <t>年</t>
    </r>
    <r>
      <rPr>
        <sz val="12"/>
        <rFont val="標楷體"/>
        <family val="4"/>
        <charset val="136"/>
      </rPr>
      <t/>
    </r>
  </si>
  <si>
    <r>
      <t>107</t>
    </r>
    <r>
      <rPr>
        <sz val="12"/>
        <rFont val="新細明體"/>
        <family val="1"/>
        <charset val="136"/>
      </rPr>
      <t>年</t>
    </r>
    <r>
      <rPr>
        <sz val="12"/>
        <rFont val="標楷體"/>
        <family val="4"/>
        <charset val="136"/>
      </rPr>
      <t/>
    </r>
  </si>
  <si>
    <r>
      <t>108</t>
    </r>
    <r>
      <rPr>
        <sz val="12"/>
        <rFont val="新細明體"/>
        <family val="1"/>
        <charset val="136"/>
      </rPr>
      <t>年</t>
    </r>
    <r>
      <rPr>
        <sz val="12"/>
        <rFont val="標楷體"/>
        <family val="4"/>
        <charset val="136"/>
      </rPr>
      <t/>
    </r>
  </si>
  <si>
    <r>
      <rPr>
        <sz val="12"/>
        <rFont val="新細明體"/>
        <family val="1"/>
        <charset val="136"/>
      </rPr>
      <t>總</t>
    </r>
    <r>
      <rPr>
        <sz val="12"/>
        <rFont val="Times New Roman"/>
        <family val="1"/>
      </rPr>
      <t xml:space="preserve">    </t>
    </r>
    <r>
      <rPr>
        <sz val="12"/>
        <rFont val="新細明體"/>
        <family val="1"/>
        <charset val="136"/>
      </rPr>
      <t>計</t>
    </r>
  </si>
  <si>
    <r>
      <rPr>
        <sz val="12"/>
        <rFont val="新細明體"/>
        <family val="1"/>
        <charset val="136"/>
      </rPr>
      <t>計</t>
    </r>
    <phoneticPr fontId="8" type="noConversion"/>
  </si>
  <si>
    <r>
      <rPr>
        <sz val="15"/>
        <rFont val="新細明體"/>
        <family val="1"/>
        <charset val="136"/>
      </rPr>
      <t>表</t>
    </r>
    <r>
      <rPr>
        <sz val="15"/>
        <rFont val="Times New Roman"/>
        <family val="1"/>
      </rPr>
      <t xml:space="preserve">2-2-5    </t>
    </r>
    <r>
      <rPr>
        <sz val="15"/>
        <rFont val="新細明體"/>
        <family val="1"/>
        <charset val="136"/>
      </rPr>
      <t>近</t>
    </r>
    <r>
      <rPr>
        <sz val="15"/>
        <rFont val="Times New Roman"/>
        <family val="1"/>
      </rPr>
      <t>10</t>
    </r>
    <r>
      <rPr>
        <sz val="15"/>
        <rFont val="新細明體"/>
        <family val="1"/>
        <charset val="136"/>
      </rPr>
      <t>年地方檢察署執行裁判確定有罪之人犯教育程度</t>
    </r>
    <phoneticPr fontId="8" type="noConversion"/>
  </si>
  <si>
    <r>
      <rPr>
        <sz val="12"/>
        <rFont val="新細明體"/>
        <family val="1"/>
        <charset val="136"/>
      </rPr>
      <t>不</t>
    </r>
    <r>
      <rPr>
        <sz val="12"/>
        <rFont val="Times New Roman"/>
        <family val="1"/>
      </rPr>
      <t xml:space="preserve"> </t>
    </r>
    <r>
      <rPr>
        <sz val="12"/>
        <rFont val="新細明體"/>
        <family val="1"/>
        <charset val="136"/>
      </rPr>
      <t>識</t>
    </r>
    <r>
      <rPr>
        <sz val="12"/>
        <rFont val="Times New Roman"/>
        <family val="1"/>
      </rPr>
      <t xml:space="preserve"> </t>
    </r>
    <r>
      <rPr>
        <sz val="12"/>
        <rFont val="新細明體"/>
        <family val="1"/>
        <charset val="136"/>
      </rPr>
      <t>字</t>
    </r>
    <phoneticPr fontId="8" type="noConversion"/>
  </si>
  <si>
    <r>
      <rPr>
        <sz val="12"/>
        <rFont val="新細明體"/>
        <family val="1"/>
        <charset val="136"/>
      </rPr>
      <t>國小暨自修</t>
    </r>
    <phoneticPr fontId="8" type="noConversion"/>
  </si>
  <si>
    <r>
      <rPr>
        <sz val="12"/>
        <rFont val="新細明體"/>
        <family val="1"/>
        <charset val="136"/>
      </rPr>
      <t>國</t>
    </r>
    <r>
      <rPr>
        <sz val="12"/>
        <rFont val="Times New Roman"/>
        <family val="1"/>
      </rPr>
      <t xml:space="preserve">  </t>
    </r>
    <r>
      <rPr>
        <sz val="12"/>
        <rFont val="新細明體"/>
        <family val="1"/>
        <charset val="136"/>
      </rPr>
      <t>中</t>
    </r>
    <phoneticPr fontId="8" type="noConversion"/>
  </si>
  <si>
    <r>
      <rPr>
        <sz val="12"/>
        <rFont val="新細明體"/>
        <family val="1"/>
        <charset val="136"/>
      </rPr>
      <t>高</t>
    </r>
    <r>
      <rPr>
        <sz val="12"/>
        <rFont val="Times New Roman"/>
        <family val="1"/>
      </rPr>
      <t xml:space="preserve"> </t>
    </r>
    <r>
      <rPr>
        <sz val="12"/>
        <rFont val="新細明體"/>
        <family val="1"/>
        <charset val="136"/>
      </rPr>
      <t>中</t>
    </r>
    <r>
      <rPr>
        <sz val="12"/>
        <rFont val="Times New Roman"/>
        <family val="1"/>
      </rPr>
      <t>(</t>
    </r>
    <r>
      <rPr>
        <sz val="12"/>
        <rFont val="新細明體"/>
        <family val="1"/>
        <charset val="136"/>
      </rPr>
      <t>職</t>
    </r>
    <r>
      <rPr>
        <sz val="12"/>
        <rFont val="Times New Roman"/>
        <family val="1"/>
      </rPr>
      <t>)</t>
    </r>
    <phoneticPr fontId="8" type="noConversion"/>
  </si>
  <si>
    <r>
      <rPr>
        <sz val="12"/>
        <rFont val="新細明體"/>
        <family val="1"/>
        <charset val="136"/>
      </rPr>
      <t>專科以上</t>
    </r>
    <phoneticPr fontId="8" type="noConversion"/>
  </si>
  <si>
    <r>
      <rPr>
        <sz val="12"/>
        <rFont val="新細明體"/>
        <family val="1"/>
        <charset val="136"/>
      </rPr>
      <t>不</t>
    </r>
    <r>
      <rPr>
        <sz val="12"/>
        <rFont val="Times New Roman"/>
        <family val="1"/>
      </rPr>
      <t xml:space="preserve">   </t>
    </r>
    <r>
      <rPr>
        <sz val="12"/>
        <rFont val="新細明體"/>
        <family val="1"/>
        <charset val="136"/>
      </rPr>
      <t>詳</t>
    </r>
    <phoneticPr fontId="8" type="noConversion"/>
  </si>
  <si>
    <r>
      <t>100</t>
    </r>
    <r>
      <rPr>
        <sz val="12"/>
        <rFont val="新細明體"/>
        <family val="1"/>
        <charset val="136"/>
      </rPr>
      <t>年</t>
    </r>
    <phoneticPr fontId="8" type="noConversion"/>
  </si>
  <si>
    <r>
      <t>101</t>
    </r>
    <r>
      <rPr>
        <sz val="12"/>
        <rFont val="新細明體"/>
        <family val="1"/>
        <charset val="136"/>
      </rPr>
      <t>年</t>
    </r>
    <phoneticPr fontId="8" type="noConversion"/>
  </si>
  <si>
    <r>
      <t>102</t>
    </r>
    <r>
      <rPr>
        <sz val="12"/>
        <rFont val="新細明體"/>
        <family val="1"/>
        <charset val="136"/>
      </rPr>
      <t>年</t>
    </r>
    <phoneticPr fontId="8" type="noConversion"/>
  </si>
  <si>
    <r>
      <t>108</t>
    </r>
    <r>
      <rPr>
        <sz val="12"/>
        <rFont val="新細明體"/>
        <family val="1"/>
        <charset val="136"/>
      </rPr>
      <t>年</t>
    </r>
    <phoneticPr fontId="8" type="noConversion"/>
  </si>
  <si>
    <r>
      <rPr>
        <sz val="15"/>
        <rFont val="新細明體"/>
        <family val="1"/>
        <charset val="136"/>
      </rPr>
      <t>表</t>
    </r>
    <r>
      <rPr>
        <sz val="15"/>
        <rFont val="Times New Roman"/>
        <family val="1"/>
      </rPr>
      <t xml:space="preserve">2-2-4   </t>
    </r>
    <r>
      <rPr>
        <sz val="15"/>
        <rFont val="新細明體"/>
        <family val="1"/>
        <charset val="136"/>
      </rPr>
      <t>近</t>
    </r>
    <r>
      <rPr>
        <sz val="15"/>
        <rFont val="Times New Roman"/>
        <family val="1"/>
      </rPr>
      <t>10</t>
    </r>
    <r>
      <rPr>
        <sz val="15"/>
        <rFont val="新細明體"/>
        <family val="1"/>
        <charset val="136"/>
      </rPr>
      <t>年地方檢察署執行裁判確定有罪之人犯年齡</t>
    </r>
    <phoneticPr fontId="8" type="noConversion"/>
  </si>
  <si>
    <r>
      <rPr>
        <sz val="12"/>
        <rFont val="新細明體"/>
        <family val="1"/>
        <charset val="136"/>
      </rPr>
      <t>總</t>
    </r>
    <r>
      <rPr>
        <sz val="12"/>
        <rFont val="Times New Roman"/>
        <family val="1"/>
      </rPr>
      <t xml:space="preserve">      </t>
    </r>
    <r>
      <rPr>
        <sz val="12"/>
        <rFont val="新細明體"/>
        <family val="1"/>
        <charset val="136"/>
      </rPr>
      <t>計</t>
    </r>
  </si>
  <si>
    <r>
      <t>14-18</t>
    </r>
    <r>
      <rPr>
        <sz val="12"/>
        <rFont val="新細明體"/>
        <family val="1"/>
        <charset val="136"/>
      </rPr>
      <t>歲
未</t>
    </r>
    <r>
      <rPr>
        <sz val="12"/>
        <rFont val="Times New Roman"/>
        <family val="1"/>
      </rPr>
      <t xml:space="preserve">   </t>
    </r>
    <r>
      <rPr>
        <sz val="12"/>
        <rFont val="新細明體"/>
        <family val="1"/>
        <charset val="136"/>
      </rPr>
      <t>滿</t>
    </r>
    <phoneticPr fontId="8" type="noConversion"/>
  </si>
  <si>
    <r>
      <t>18-24</t>
    </r>
    <r>
      <rPr>
        <sz val="12"/>
        <rFont val="新細明體"/>
        <family val="1"/>
        <charset val="136"/>
      </rPr>
      <t>歲
未</t>
    </r>
    <r>
      <rPr>
        <sz val="12"/>
        <rFont val="Times New Roman"/>
        <family val="1"/>
      </rPr>
      <t xml:space="preserve">   </t>
    </r>
    <r>
      <rPr>
        <sz val="12"/>
        <rFont val="新細明體"/>
        <family val="1"/>
        <charset val="136"/>
      </rPr>
      <t>滿</t>
    </r>
    <phoneticPr fontId="8" type="noConversion"/>
  </si>
  <si>
    <r>
      <t>24-30</t>
    </r>
    <r>
      <rPr>
        <sz val="12"/>
        <rFont val="新細明體"/>
        <family val="1"/>
        <charset val="136"/>
      </rPr>
      <t>歲</t>
    </r>
    <r>
      <rPr>
        <sz val="12"/>
        <rFont val="Times New Roman"/>
        <family val="1"/>
      </rPr>
      <t xml:space="preserve"> 
</t>
    </r>
    <r>
      <rPr>
        <sz val="12"/>
        <rFont val="新細明體"/>
        <family val="1"/>
        <charset val="136"/>
      </rPr>
      <t>未</t>
    </r>
    <r>
      <rPr>
        <sz val="12"/>
        <rFont val="Times New Roman"/>
        <family val="1"/>
      </rPr>
      <t xml:space="preserve">   </t>
    </r>
    <r>
      <rPr>
        <sz val="12"/>
        <rFont val="新細明體"/>
        <family val="1"/>
        <charset val="136"/>
      </rPr>
      <t>滿</t>
    </r>
    <phoneticPr fontId="8" type="noConversion"/>
  </si>
  <si>
    <r>
      <t>30-40</t>
    </r>
    <r>
      <rPr>
        <sz val="12"/>
        <rFont val="新細明體"/>
        <family val="1"/>
        <charset val="136"/>
      </rPr>
      <t>歲
未</t>
    </r>
    <r>
      <rPr>
        <sz val="12"/>
        <rFont val="Times New Roman"/>
        <family val="1"/>
      </rPr>
      <t xml:space="preserve">   </t>
    </r>
    <r>
      <rPr>
        <sz val="12"/>
        <rFont val="新細明體"/>
        <family val="1"/>
        <charset val="136"/>
      </rPr>
      <t>滿</t>
    </r>
    <phoneticPr fontId="8" type="noConversion"/>
  </si>
  <si>
    <r>
      <t xml:space="preserve"> 40-50</t>
    </r>
    <r>
      <rPr>
        <sz val="12"/>
        <rFont val="新細明體"/>
        <family val="1"/>
        <charset val="136"/>
      </rPr>
      <t>歲
未</t>
    </r>
    <r>
      <rPr>
        <sz val="12"/>
        <rFont val="Times New Roman"/>
        <family val="1"/>
      </rPr>
      <t xml:space="preserve">   </t>
    </r>
    <r>
      <rPr>
        <sz val="12"/>
        <rFont val="新細明體"/>
        <family val="1"/>
        <charset val="136"/>
      </rPr>
      <t>滿</t>
    </r>
    <phoneticPr fontId="8" type="noConversion"/>
  </si>
  <si>
    <r>
      <t>50-60</t>
    </r>
    <r>
      <rPr>
        <sz val="12"/>
        <rFont val="新細明體"/>
        <family val="1"/>
        <charset val="136"/>
      </rPr>
      <t>歲
未</t>
    </r>
    <r>
      <rPr>
        <sz val="12"/>
        <rFont val="Times New Roman"/>
        <family val="1"/>
      </rPr>
      <t xml:space="preserve">   </t>
    </r>
    <r>
      <rPr>
        <sz val="12"/>
        <rFont val="新細明體"/>
        <family val="1"/>
        <charset val="136"/>
      </rPr>
      <t>滿</t>
    </r>
    <phoneticPr fontId="8" type="noConversion"/>
  </si>
  <si>
    <r>
      <t>60-70</t>
    </r>
    <r>
      <rPr>
        <sz val="12"/>
        <rFont val="新細明體"/>
        <family val="1"/>
        <charset val="136"/>
      </rPr>
      <t>歲
未</t>
    </r>
    <r>
      <rPr>
        <sz val="12"/>
        <rFont val="Times New Roman"/>
        <family val="1"/>
      </rPr>
      <t xml:space="preserve">   </t>
    </r>
    <r>
      <rPr>
        <sz val="12"/>
        <rFont val="新細明體"/>
        <family val="1"/>
        <charset val="136"/>
      </rPr>
      <t>滿</t>
    </r>
    <phoneticPr fontId="8" type="noConversion"/>
  </si>
  <si>
    <r>
      <t>70-80</t>
    </r>
    <r>
      <rPr>
        <sz val="12"/>
        <rFont val="新細明體"/>
        <family val="1"/>
        <charset val="136"/>
      </rPr>
      <t>歲</t>
    </r>
    <r>
      <rPr>
        <sz val="12"/>
        <rFont val="Times New Roman"/>
        <family val="1"/>
      </rPr>
      <t xml:space="preserve"> 
</t>
    </r>
    <r>
      <rPr>
        <sz val="12"/>
        <rFont val="新細明體"/>
        <family val="1"/>
        <charset val="136"/>
      </rPr>
      <t>未</t>
    </r>
    <r>
      <rPr>
        <sz val="12"/>
        <rFont val="Times New Roman"/>
        <family val="1"/>
      </rPr>
      <t xml:space="preserve">   </t>
    </r>
    <r>
      <rPr>
        <sz val="12"/>
        <rFont val="新細明體"/>
        <family val="1"/>
        <charset val="136"/>
      </rPr>
      <t>滿</t>
    </r>
    <phoneticPr fontId="8" type="noConversion"/>
  </si>
  <si>
    <r>
      <t>80</t>
    </r>
    <r>
      <rPr>
        <sz val="12"/>
        <rFont val="新細明體"/>
        <family val="1"/>
        <charset val="136"/>
      </rPr>
      <t>歲以上</t>
    </r>
    <phoneticPr fontId="8" type="noConversion"/>
  </si>
  <si>
    <r>
      <rPr>
        <sz val="12"/>
        <rFont val="新細明體"/>
        <family val="1"/>
        <charset val="136"/>
      </rPr>
      <t>不</t>
    </r>
    <r>
      <rPr>
        <sz val="12"/>
        <rFont val="Times New Roman"/>
        <family val="1"/>
      </rPr>
      <t xml:space="preserve">   </t>
    </r>
    <r>
      <rPr>
        <sz val="12"/>
        <rFont val="新細明體"/>
        <family val="1"/>
        <charset val="136"/>
      </rPr>
      <t>詳</t>
    </r>
  </si>
  <si>
    <r>
      <t>99</t>
    </r>
    <r>
      <rPr>
        <sz val="12"/>
        <rFont val="新細明體"/>
        <family val="1"/>
        <charset val="136"/>
      </rPr>
      <t>年</t>
    </r>
    <phoneticPr fontId="62" type="noConversion"/>
  </si>
  <si>
    <r>
      <t>100</t>
    </r>
    <r>
      <rPr>
        <sz val="12"/>
        <rFont val="新細明體"/>
        <family val="1"/>
        <charset val="136"/>
      </rPr>
      <t>年</t>
    </r>
    <phoneticPr fontId="62" type="noConversion"/>
  </si>
  <si>
    <r>
      <t>101</t>
    </r>
    <r>
      <rPr>
        <sz val="12"/>
        <rFont val="新細明體"/>
        <family val="1"/>
        <charset val="136"/>
      </rPr>
      <t>年</t>
    </r>
    <phoneticPr fontId="62" type="noConversion"/>
  </si>
  <si>
    <r>
      <t>102</t>
    </r>
    <r>
      <rPr>
        <sz val="12"/>
        <rFont val="新細明體"/>
        <family val="1"/>
        <charset val="136"/>
      </rPr>
      <t>年</t>
    </r>
    <phoneticPr fontId="62" type="noConversion"/>
  </si>
  <si>
    <r>
      <t>103</t>
    </r>
    <r>
      <rPr>
        <sz val="12"/>
        <rFont val="新細明體"/>
        <family val="1"/>
        <charset val="136"/>
      </rPr>
      <t>年</t>
    </r>
    <phoneticPr fontId="62" type="noConversion"/>
  </si>
  <si>
    <r>
      <t>104</t>
    </r>
    <r>
      <rPr>
        <sz val="12"/>
        <rFont val="新細明體"/>
        <family val="1"/>
        <charset val="136"/>
      </rPr>
      <t>年</t>
    </r>
    <phoneticPr fontId="62" type="noConversion"/>
  </si>
  <si>
    <r>
      <t>105</t>
    </r>
    <r>
      <rPr>
        <sz val="12"/>
        <rFont val="新細明體"/>
        <family val="1"/>
        <charset val="136"/>
      </rPr>
      <t>年</t>
    </r>
    <phoneticPr fontId="62" type="noConversion"/>
  </si>
  <si>
    <r>
      <t>106</t>
    </r>
    <r>
      <rPr>
        <sz val="12"/>
        <rFont val="新細明體"/>
        <family val="1"/>
        <charset val="136"/>
      </rPr>
      <t>年</t>
    </r>
    <phoneticPr fontId="62" type="noConversion"/>
  </si>
  <si>
    <r>
      <t>107</t>
    </r>
    <r>
      <rPr>
        <sz val="12"/>
        <rFont val="新細明體"/>
        <family val="1"/>
        <charset val="136"/>
      </rPr>
      <t>年</t>
    </r>
    <phoneticPr fontId="62" type="noConversion"/>
  </si>
  <si>
    <r>
      <t>108</t>
    </r>
    <r>
      <rPr>
        <sz val="12"/>
        <rFont val="新細明體"/>
        <family val="1"/>
        <charset val="136"/>
      </rPr>
      <t>年</t>
    </r>
    <phoneticPr fontId="62" type="noConversion"/>
  </si>
  <si>
    <r>
      <rPr>
        <sz val="10"/>
        <rFont val="新細明體"/>
        <family val="1"/>
        <charset val="136"/>
      </rPr>
      <t>說</t>
    </r>
    <r>
      <rPr>
        <sz val="10"/>
        <color indexed="9"/>
        <rFont val="新細明體"/>
        <family val="1"/>
        <charset val="136"/>
      </rPr>
      <t>明明</t>
    </r>
    <r>
      <rPr>
        <sz val="10"/>
        <rFont val="新細明體"/>
        <family val="1"/>
        <charset val="136"/>
      </rPr>
      <t>明：各年執行裁判確定有罪人數之「計」列含法人，其年齡另列於「不詳」。</t>
    </r>
    <phoneticPr fontId="8" type="noConversion"/>
  </si>
  <si>
    <r>
      <rPr>
        <sz val="15"/>
        <rFont val="新細明體"/>
        <family val="1"/>
        <charset val="136"/>
      </rPr>
      <t>表</t>
    </r>
    <r>
      <rPr>
        <sz val="15"/>
        <rFont val="Times New Roman"/>
        <family val="1"/>
      </rPr>
      <t>2-2-8</t>
    </r>
    <r>
      <rPr>
        <sz val="15"/>
        <rFont val="新細明體"/>
        <family val="1"/>
        <charset val="136"/>
      </rPr>
      <t>　近</t>
    </r>
    <r>
      <rPr>
        <sz val="15"/>
        <rFont val="Times New Roman"/>
        <family val="1"/>
      </rPr>
      <t>10</t>
    </r>
    <r>
      <rPr>
        <sz val="15"/>
        <rFont val="新細明體"/>
        <family val="1"/>
        <charset val="136"/>
      </rPr>
      <t>年地方檢察署執行裁判確定案件中受緩刑宣告者之原判決刑名</t>
    </r>
    <phoneticPr fontId="8" type="noConversion"/>
  </si>
  <si>
    <r>
      <rPr>
        <sz val="12"/>
        <rFont val="新細明體"/>
        <family val="1"/>
        <charset val="136"/>
      </rPr>
      <t>原判決刑名</t>
    </r>
    <phoneticPr fontId="8" type="noConversion"/>
  </si>
  <si>
    <r>
      <rPr>
        <sz val="12"/>
        <rFont val="新細明體"/>
        <family val="1"/>
        <charset val="136"/>
      </rPr>
      <t>有期徒刑</t>
    </r>
    <phoneticPr fontId="8" type="noConversion"/>
  </si>
  <si>
    <r>
      <rPr>
        <sz val="12"/>
        <rFont val="新細明體"/>
        <family val="1"/>
        <charset val="136"/>
      </rPr>
      <t>拘</t>
    </r>
    <r>
      <rPr>
        <sz val="12"/>
        <rFont val="Times New Roman"/>
        <family val="1"/>
      </rPr>
      <t xml:space="preserve">     </t>
    </r>
    <r>
      <rPr>
        <sz val="12"/>
        <rFont val="新細明體"/>
        <family val="1"/>
        <charset val="136"/>
      </rPr>
      <t>役</t>
    </r>
    <phoneticPr fontId="8" type="noConversion"/>
  </si>
  <si>
    <r>
      <rPr>
        <sz val="12"/>
        <rFont val="新細明體"/>
        <family val="1"/>
        <charset val="136"/>
      </rPr>
      <t>罰</t>
    </r>
    <r>
      <rPr>
        <sz val="12"/>
        <rFont val="Times New Roman"/>
        <family val="1"/>
      </rPr>
      <t xml:space="preserve">     </t>
    </r>
    <r>
      <rPr>
        <sz val="12"/>
        <rFont val="新細明體"/>
        <family val="1"/>
        <charset val="136"/>
      </rPr>
      <t>金</t>
    </r>
    <phoneticPr fontId="8" type="noConversion"/>
  </si>
  <si>
    <r>
      <rPr>
        <sz val="12"/>
        <rFont val="新細明體"/>
        <family val="1"/>
        <charset val="136"/>
      </rPr>
      <t>二</t>
    </r>
    <r>
      <rPr>
        <sz val="12"/>
        <rFont val="Times New Roman"/>
        <family val="1"/>
      </rPr>
      <t xml:space="preserve">   </t>
    </r>
    <r>
      <rPr>
        <sz val="12"/>
        <rFont val="新細明體"/>
        <family val="1"/>
        <charset val="136"/>
      </rPr>
      <t>年</t>
    </r>
    <r>
      <rPr>
        <sz val="12"/>
        <rFont val="Times New Roman"/>
        <family val="1"/>
      </rPr>
      <t xml:space="preserve">   </t>
    </r>
    <r>
      <rPr>
        <sz val="12"/>
        <rFont val="新細明體"/>
        <family val="1"/>
        <charset val="136"/>
      </rPr>
      <t>以</t>
    </r>
    <r>
      <rPr>
        <sz val="12"/>
        <rFont val="Times New Roman"/>
        <family val="1"/>
      </rPr>
      <t xml:space="preserve">  </t>
    </r>
    <r>
      <rPr>
        <sz val="12"/>
        <rFont val="新細明體"/>
        <family val="1"/>
        <charset val="136"/>
      </rPr>
      <t>下</t>
    </r>
    <phoneticPr fontId="8" type="noConversion"/>
  </si>
  <si>
    <r>
      <rPr>
        <sz val="12"/>
        <rFont val="新細明體"/>
        <family val="1"/>
        <charset val="136"/>
      </rPr>
      <t>逾二年三年以下</t>
    </r>
    <r>
      <rPr>
        <sz val="12"/>
        <rFont val="Times New Roman"/>
        <family val="1"/>
      </rPr>
      <t xml:space="preserve"> </t>
    </r>
    <phoneticPr fontId="8" type="noConversion"/>
  </si>
  <si>
    <r>
      <t xml:space="preserve">  </t>
    </r>
    <r>
      <rPr>
        <sz val="15"/>
        <rFont val="新細明體"/>
        <family val="1"/>
        <charset val="136"/>
      </rPr>
      <t>表</t>
    </r>
    <r>
      <rPr>
        <sz val="15"/>
        <rFont val="Times New Roman"/>
        <family val="1"/>
      </rPr>
      <t xml:space="preserve">2-2-9   </t>
    </r>
    <r>
      <rPr>
        <sz val="15"/>
        <rFont val="新細明體"/>
        <family val="1"/>
        <charset val="136"/>
      </rPr>
      <t>近</t>
    </r>
    <r>
      <rPr>
        <sz val="15"/>
        <rFont val="Times New Roman"/>
        <family val="1"/>
      </rPr>
      <t>10</t>
    </r>
    <r>
      <rPr>
        <sz val="15"/>
        <rFont val="新細明體"/>
        <family val="1"/>
        <charset val="136"/>
      </rPr>
      <t>年地方檢察署執行裁判確定案件中受緩刑宣告人數及撤銷緩刑原因</t>
    </r>
    <phoneticPr fontId="8" type="noConversion"/>
  </si>
  <si>
    <r>
      <rPr>
        <sz val="11"/>
        <rFont val="新細明體"/>
        <family val="1"/>
        <charset val="136"/>
      </rPr>
      <t>單位：人</t>
    </r>
    <phoneticPr fontId="8" type="noConversion"/>
  </si>
  <si>
    <r>
      <rPr>
        <sz val="12"/>
        <rFont val="新細明體"/>
        <family val="1"/>
        <charset val="136"/>
      </rPr>
      <t>受緩刑宣告人數</t>
    </r>
    <phoneticPr fontId="8" type="noConversion"/>
  </si>
  <si>
    <r>
      <rPr>
        <sz val="12"/>
        <rFont val="新細明體"/>
        <family val="1"/>
        <charset val="136"/>
      </rPr>
      <t>撤銷緩刑宣告人數</t>
    </r>
    <phoneticPr fontId="8" type="noConversion"/>
  </si>
  <si>
    <r>
      <rPr>
        <sz val="12"/>
        <rFont val="新細明體"/>
        <family val="1"/>
        <charset val="136"/>
      </rPr>
      <t>撤</t>
    </r>
    <r>
      <rPr>
        <sz val="12"/>
        <rFont val="Times New Roman"/>
        <family val="1"/>
      </rPr>
      <t xml:space="preserve">     </t>
    </r>
    <r>
      <rPr>
        <sz val="12"/>
        <rFont val="新細明體"/>
        <family val="1"/>
        <charset val="136"/>
      </rPr>
      <t>銷</t>
    </r>
    <r>
      <rPr>
        <sz val="12"/>
        <rFont val="Times New Roman"/>
        <family val="1"/>
      </rPr>
      <t xml:space="preserve">     </t>
    </r>
    <r>
      <rPr>
        <sz val="12"/>
        <rFont val="新細明體"/>
        <family val="1"/>
        <charset val="136"/>
      </rPr>
      <t>緩</t>
    </r>
    <r>
      <rPr>
        <sz val="12"/>
        <rFont val="Times New Roman"/>
        <family val="1"/>
      </rPr>
      <t xml:space="preserve">     </t>
    </r>
    <r>
      <rPr>
        <sz val="12"/>
        <rFont val="新細明體"/>
        <family val="1"/>
        <charset val="136"/>
      </rPr>
      <t>刑</t>
    </r>
    <r>
      <rPr>
        <sz val="12"/>
        <rFont val="Times New Roman"/>
        <family val="1"/>
      </rPr>
      <t xml:space="preserve">     </t>
    </r>
    <r>
      <rPr>
        <sz val="12"/>
        <rFont val="新細明體"/>
        <family val="1"/>
        <charset val="136"/>
      </rPr>
      <t>原</t>
    </r>
    <r>
      <rPr>
        <sz val="12"/>
        <rFont val="Times New Roman"/>
        <family val="1"/>
      </rPr>
      <t xml:space="preserve">     </t>
    </r>
    <r>
      <rPr>
        <sz val="12"/>
        <rFont val="新細明體"/>
        <family val="1"/>
        <charset val="136"/>
      </rPr>
      <t>因</t>
    </r>
    <phoneticPr fontId="8" type="noConversion"/>
  </si>
  <si>
    <r>
      <rPr>
        <sz val="12"/>
        <rFont val="新細明體"/>
        <family val="1"/>
        <charset val="136"/>
      </rPr>
      <t>總計</t>
    </r>
    <phoneticPr fontId="60" type="noConversion"/>
  </si>
  <si>
    <r>
      <rPr>
        <sz val="12"/>
        <rFont val="新細明體"/>
        <family val="1"/>
        <charset val="136"/>
      </rPr>
      <t>刑法犯
普通</t>
    </r>
    <phoneticPr fontId="60" type="noConversion"/>
  </si>
  <si>
    <r>
      <rPr>
        <sz val="12"/>
        <rFont val="新細明體"/>
        <family val="1"/>
        <charset val="136"/>
      </rPr>
      <t>刑法犯
特別</t>
    </r>
    <phoneticPr fontId="60" type="noConversion"/>
  </si>
  <si>
    <r>
      <rPr>
        <sz val="9.5"/>
        <rFont val="新細明體"/>
        <family val="1"/>
        <charset val="136"/>
      </rPr>
      <t>總計</t>
    </r>
    <phoneticPr fontId="60" type="noConversion"/>
  </si>
  <si>
    <r>
      <rPr>
        <sz val="9.5"/>
        <rFont val="新細明體"/>
        <family val="1"/>
        <charset val="136"/>
      </rPr>
      <t>第一項第一款
刑法第七十五條</t>
    </r>
    <phoneticPr fontId="60" type="noConversion"/>
  </si>
  <si>
    <r>
      <rPr>
        <sz val="9.5"/>
        <rFont val="新細明體"/>
        <family val="1"/>
        <charset val="136"/>
      </rPr>
      <t>第一項第二款
刑法第七十五條</t>
    </r>
    <phoneticPr fontId="60" type="noConversion"/>
  </si>
  <si>
    <r>
      <rPr>
        <sz val="8"/>
        <rFont val="新細明體"/>
        <family val="1"/>
        <charset val="136"/>
      </rPr>
      <t>之一第一項第一款
刑法第七十五條</t>
    </r>
    <phoneticPr fontId="60" type="noConversion"/>
  </si>
  <si>
    <r>
      <rPr>
        <sz val="8"/>
        <rFont val="新細明體"/>
        <family val="1"/>
        <charset val="136"/>
      </rPr>
      <t>之一第一項第二款
刑法第七十五條</t>
    </r>
    <phoneticPr fontId="60" type="noConversion"/>
  </si>
  <si>
    <r>
      <rPr>
        <sz val="8"/>
        <rFont val="新細明體"/>
        <family val="1"/>
        <charset val="136"/>
      </rPr>
      <t>之一第一項第三款
刑法第七十五條</t>
    </r>
    <phoneticPr fontId="60" type="noConversion"/>
  </si>
  <si>
    <r>
      <rPr>
        <sz val="8"/>
        <rFont val="新細明體"/>
        <family val="1"/>
        <charset val="136"/>
      </rPr>
      <t>之一第一項第四款
刑法第七十五條</t>
    </r>
    <phoneticPr fontId="60" type="noConversion"/>
  </si>
  <si>
    <r>
      <rPr>
        <sz val="8"/>
        <rFont val="新細明體"/>
        <family val="1"/>
        <charset val="136"/>
      </rPr>
      <t>情節重大
應遵守事項
違反保護管束</t>
    </r>
    <phoneticPr fontId="60" type="noConversion"/>
  </si>
  <si>
    <r>
      <rPr>
        <sz val="10"/>
        <rFont val="新細明體"/>
        <family val="1"/>
        <charset val="136"/>
      </rPr>
      <t>資料來源：</t>
    </r>
    <r>
      <rPr>
        <sz val="10"/>
        <rFont val="Times New Roman"/>
        <family val="1"/>
      </rPr>
      <t xml:space="preserve"> </t>
    </r>
    <r>
      <rPr>
        <sz val="10"/>
        <rFont val="新細明體"/>
        <family val="1"/>
        <charset val="136"/>
      </rPr>
      <t>法務部統計處</t>
    </r>
    <phoneticPr fontId="8" type="noConversion"/>
  </si>
  <si>
    <r>
      <rPr>
        <sz val="10"/>
        <rFont val="新細明體"/>
        <family val="1"/>
        <charset val="136"/>
      </rPr>
      <t>說　　明：受緩刑宣告人數與撤銷緩刑宣告人數非源於同一母數，不宜相互比較。</t>
    </r>
    <phoneticPr fontId="6" type="noConversion"/>
  </si>
  <si>
    <r>
      <t>104年</t>
    </r>
    <r>
      <rPr>
        <sz val="12"/>
        <rFont val="新細明體"/>
        <family val="1"/>
        <charset val="136"/>
      </rPr>
      <t/>
    </r>
  </si>
  <si>
    <r>
      <t>108</t>
    </r>
    <r>
      <rPr>
        <sz val="12"/>
        <rFont val="新細明體"/>
        <family val="1"/>
        <charset val="136"/>
      </rPr>
      <t>年</t>
    </r>
  </si>
  <si>
    <r>
      <rPr>
        <sz val="16"/>
        <rFont val="新細明體"/>
        <family val="1"/>
        <charset val="136"/>
      </rPr>
      <t>表</t>
    </r>
    <r>
      <rPr>
        <sz val="16"/>
        <rFont val="Times New Roman"/>
        <family val="1"/>
      </rPr>
      <t>2-2-6</t>
    </r>
    <r>
      <rPr>
        <sz val="16"/>
        <rFont val="新細明體"/>
        <family val="1"/>
        <charset val="136"/>
      </rPr>
      <t>　近</t>
    </r>
    <r>
      <rPr>
        <sz val="16"/>
        <rFont val="Times New Roman"/>
        <family val="1"/>
      </rPr>
      <t>10</t>
    </r>
    <r>
      <rPr>
        <sz val="16"/>
        <rFont val="新細明體"/>
        <family val="1"/>
        <charset val="136"/>
      </rPr>
      <t>年地方檢察署辦理認罪協商案件統計</t>
    </r>
    <phoneticPr fontId="8" type="noConversion"/>
  </si>
  <si>
    <r>
      <rPr>
        <sz val="9"/>
        <rFont val="新細明體"/>
        <family val="1"/>
        <charset val="136"/>
      </rPr>
      <t>單位：人、新臺幣萬元</t>
    </r>
    <phoneticPr fontId="8" type="noConversion"/>
  </si>
  <si>
    <r>
      <rPr>
        <sz val="12"/>
        <rFont val="新細明體"/>
        <family val="1"/>
        <charset val="136"/>
      </rPr>
      <t>執行認罪協商案件裁判確定有罪人數</t>
    </r>
    <phoneticPr fontId="8" type="noConversion"/>
  </si>
  <si>
    <r>
      <rPr>
        <sz val="12"/>
        <rFont val="新細明體"/>
        <family val="1"/>
        <charset val="136"/>
      </rPr>
      <t>被告應遵守指定支付對象及金額</t>
    </r>
    <r>
      <rPr>
        <sz val="12"/>
        <rFont val="Times New Roman"/>
        <family val="1"/>
      </rPr>
      <t>*</t>
    </r>
    <phoneticPr fontId="8" type="noConversion"/>
  </si>
  <si>
    <r>
      <rPr>
        <sz val="12"/>
        <rFont val="新細明體"/>
        <family val="1"/>
        <charset val="136"/>
      </rPr>
      <t>六月以下</t>
    </r>
    <phoneticPr fontId="8" type="noConversion"/>
  </si>
  <si>
    <r>
      <rPr>
        <sz val="12"/>
        <rFont val="新細明體"/>
        <family val="1"/>
        <charset val="136"/>
      </rPr>
      <t>一年未滿</t>
    </r>
    <r>
      <rPr>
        <sz val="12"/>
        <rFont val="Times New Roman"/>
        <family val="1"/>
      </rPr>
      <t xml:space="preserve">   </t>
    </r>
    <r>
      <rPr>
        <sz val="12"/>
        <rFont val="新細明體"/>
        <family val="1"/>
        <charset val="136"/>
      </rPr>
      <t>逾六月</t>
    </r>
    <phoneticPr fontId="8" type="noConversion"/>
  </si>
  <si>
    <r>
      <rPr>
        <sz val="12"/>
        <rFont val="新細明體"/>
        <family val="1"/>
        <charset val="136"/>
      </rPr>
      <t>二年未滿</t>
    </r>
    <r>
      <rPr>
        <sz val="12"/>
        <rFont val="Times New Roman"/>
        <family val="1"/>
      </rPr>
      <t xml:space="preserve">   </t>
    </r>
    <r>
      <rPr>
        <sz val="12"/>
        <rFont val="新細明體"/>
        <family val="1"/>
        <charset val="136"/>
      </rPr>
      <t>一年以上</t>
    </r>
    <phoneticPr fontId="8" type="noConversion"/>
  </si>
  <si>
    <r>
      <rPr>
        <sz val="12"/>
        <rFont val="新細明體"/>
        <family val="1"/>
        <charset val="136"/>
      </rPr>
      <t>二年以上</t>
    </r>
    <phoneticPr fontId="8" type="noConversion"/>
  </si>
  <si>
    <r>
      <rPr>
        <sz val="12"/>
        <rFont val="新細明體"/>
        <family val="1"/>
        <charset val="136"/>
      </rPr>
      <t>金、免刑
拘役、罰</t>
    </r>
    <phoneticPr fontId="8" type="noConversion"/>
  </si>
  <si>
    <r>
      <rPr>
        <sz val="12"/>
        <rFont val="新細明體"/>
        <family val="1"/>
        <charset val="136"/>
      </rPr>
      <t>國庫</t>
    </r>
    <phoneticPr fontId="8" type="noConversion"/>
  </si>
  <si>
    <r>
      <rPr>
        <sz val="12"/>
        <rFont val="新細明體"/>
        <family val="1"/>
        <charset val="136"/>
      </rPr>
      <t>團體
地方自治</t>
    </r>
    <phoneticPr fontId="8" type="noConversion"/>
  </si>
  <si>
    <r>
      <rPr>
        <sz val="10"/>
        <rFont val="新細明體"/>
        <family val="1"/>
        <charset val="136"/>
      </rPr>
      <t>說明明明：</t>
    </r>
    <r>
      <rPr>
        <sz val="10"/>
        <rFont val="Times New Roman"/>
        <family val="1"/>
      </rPr>
      <t>1. *</t>
    </r>
    <r>
      <rPr>
        <sz val="10"/>
        <rFont val="新細明體"/>
        <family val="1"/>
        <charset val="136"/>
      </rPr>
      <t>係指法院依刑事訴訟法第</t>
    </r>
    <r>
      <rPr>
        <sz val="10"/>
        <rFont val="Times New Roman"/>
        <family val="1"/>
      </rPr>
      <t>455</t>
    </r>
    <r>
      <rPr>
        <sz val="10"/>
        <rFont val="新細明體"/>
        <family val="1"/>
        <charset val="136"/>
      </rPr>
      <t>條之</t>
    </r>
    <r>
      <rPr>
        <sz val="10"/>
        <rFont val="Times New Roman"/>
        <family val="1"/>
      </rPr>
      <t>2</t>
    </r>
    <r>
      <rPr>
        <sz val="10"/>
        <rFont val="新細明體"/>
        <family val="1"/>
        <charset val="136"/>
      </rPr>
      <t>第</t>
    </r>
    <r>
      <rPr>
        <sz val="10"/>
        <rFont val="Times New Roman"/>
        <family val="1"/>
      </rPr>
      <t>1</t>
    </r>
    <r>
      <rPr>
        <sz val="10"/>
        <rFont val="新細明體"/>
        <family val="1"/>
        <charset val="136"/>
      </rPr>
      <t>項第</t>
    </r>
    <r>
      <rPr>
        <sz val="10"/>
        <rFont val="Times New Roman"/>
        <family val="1"/>
      </rPr>
      <t>4</t>
    </r>
    <r>
      <rPr>
        <sz val="10"/>
        <rFont val="新細明體"/>
        <family val="1"/>
        <charset val="136"/>
      </rPr>
      <t>款規定，判決被告向指定團體支付之金額。</t>
    </r>
    <phoneticPr fontId="8" type="noConversion"/>
  </si>
  <si>
    <r>
      <rPr>
        <sz val="10"/>
        <color indexed="9"/>
        <rFont val="新細明體"/>
        <family val="1"/>
        <charset val="136"/>
      </rPr>
      <t>說明明明：</t>
    </r>
    <r>
      <rPr>
        <sz val="10"/>
        <rFont val="Times New Roman"/>
        <family val="1"/>
      </rPr>
      <t>2. 103</t>
    </r>
    <r>
      <rPr>
        <sz val="10"/>
        <rFont val="新細明體"/>
        <family val="1"/>
        <charset val="136"/>
      </rPr>
      <t>年</t>
    </r>
    <r>
      <rPr>
        <sz val="10"/>
        <rFont val="Times New Roman"/>
        <family val="1"/>
      </rPr>
      <t>6</t>
    </r>
    <r>
      <rPr>
        <sz val="10"/>
        <rFont val="新細明體"/>
        <family val="1"/>
        <charset val="136"/>
      </rPr>
      <t>月</t>
    </r>
    <r>
      <rPr>
        <sz val="10"/>
        <rFont val="Times New Roman"/>
        <family val="1"/>
      </rPr>
      <t>4</t>
    </r>
    <r>
      <rPr>
        <sz val="10"/>
        <rFont val="新細明體"/>
        <family val="1"/>
        <charset val="136"/>
      </rPr>
      <t>日修正公布刑事訴訟法第</t>
    </r>
    <r>
      <rPr>
        <sz val="10"/>
        <rFont val="Times New Roman"/>
        <family val="1"/>
      </rPr>
      <t>455</t>
    </r>
    <r>
      <rPr>
        <sz val="10"/>
        <rFont val="新細明體"/>
        <family val="1"/>
        <charset val="136"/>
      </rPr>
      <t>條之</t>
    </r>
    <r>
      <rPr>
        <sz val="10"/>
        <rFont val="Times New Roman"/>
        <family val="1"/>
      </rPr>
      <t>2</t>
    </r>
    <r>
      <rPr>
        <sz val="10"/>
        <rFont val="新細明體"/>
        <family val="1"/>
        <charset val="136"/>
      </rPr>
      <t>條文，認罪協商金之支付對象由公庫、公益團體及地方自治團體，改僅限於</t>
    </r>
    <phoneticPr fontId="8" type="noConversion"/>
  </si>
  <si>
    <r>
      <rPr>
        <sz val="10"/>
        <color indexed="9"/>
        <rFont val="新細明體"/>
        <family val="1"/>
        <charset val="136"/>
      </rPr>
      <t>說明明明：</t>
    </r>
    <r>
      <rPr>
        <sz val="10"/>
        <color indexed="9"/>
        <rFont val="Times New Roman"/>
        <family val="1"/>
      </rPr>
      <t xml:space="preserve">2. </t>
    </r>
    <r>
      <rPr>
        <sz val="10"/>
        <rFont val="新細明體"/>
        <family val="1"/>
        <charset val="136"/>
      </rPr>
      <t>公庫；尚未確定案件（例如：上訴中），則仍依確定時點及原指定支付對象納入統計。</t>
    </r>
    <phoneticPr fontId="8" type="noConversion"/>
  </si>
  <si>
    <r>
      <rPr>
        <sz val="15"/>
        <rFont val="新細明體"/>
        <family val="1"/>
        <charset val="136"/>
      </rPr>
      <t>表</t>
    </r>
    <r>
      <rPr>
        <sz val="15"/>
        <rFont val="Times New Roman"/>
        <family val="1"/>
      </rPr>
      <t>2-2-10</t>
    </r>
    <r>
      <rPr>
        <sz val="15"/>
        <rFont val="新細明體"/>
        <family val="1"/>
        <charset val="136"/>
      </rPr>
      <t>　近</t>
    </r>
    <r>
      <rPr>
        <sz val="15"/>
        <rFont val="Times New Roman"/>
        <family val="1"/>
      </rPr>
      <t>10</t>
    </r>
    <r>
      <rPr>
        <sz val="15"/>
        <rFont val="新細明體"/>
        <family val="1"/>
        <charset val="136"/>
      </rPr>
      <t>年地方檢察署執行裁判確定情形</t>
    </r>
    <phoneticPr fontId="65" type="noConversion"/>
  </si>
  <si>
    <r>
      <rPr>
        <sz val="14"/>
        <rFont val="新細明體"/>
        <family val="1"/>
        <charset val="136"/>
      </rPr>
      <t>單位：人</t>
    </r>
    <phoneticPr fontId="65" type="noConversion"/>
  </si>
  <si>
    <r>
      <rPr>
        <sz val="14"/>
        <rFont val="新細明體"/>
        <family val="1"/>
        <charset val="136"/>
      </rPr>
      <t>科　　　　　　　　　　　刑</t>
    </r>
  </si>
  <si>
    <r>
      <rPr>
        <sz val="14"/>
        <rFont val="新細明體"/>
        <family val="1"/>
        <charset val="136"/>
      </rPr>
      <t>免刑</t>
    </r>
  </si>
  <si>
    <r>
      <rPr>
        <sz val="14"/>
        <rFont val="新細明體"/>
        <family val="1"/>
        <charset val="136"/>
      </rPr>
      <t>無罪</t>
    </r>
  </si>
  <si>
    <r>
      <rPr>
        <sz val="14"/>
        <rFont val="新細明體"/>
        <family val="1"/>
        <charset val="136"/>
      </rPr>
      <t>免訴</t>
    </r>
  </si>
  <si>
    <r>
      <rPr>
        <sz val="14"/>
        <rFont val="新細明體"/>
        <family val="1"/>
        <charset val="136"/>
      </rPr>
      <t>其他</t>
    </r>
  </si>
  <si>
    <r>
      <rPr>
        <sz val="14"/>
        <rFont val="新細明體"/>
        <family val="1"/>
        <charset val="136"/>
      </rPr>
      <t>死刑</t>
    </r>
    <phoneticPr fontId="8" type="noConversion"/>
  </si>
  <si>
    <r>
      <rPr>
        <sz val="14"/>
        <rFont val="新細明體"/>
        <family val="1"/>
        <charset val="136"/>
      </rPr>
      <t>徒刑
無期</t>
    </r>
    <phoneticPr fontId="8" type="noConversion"/>
  </si>
  <si>
    <r>
      <rPr>
        <sz val="14"/>
        <rFont val="新細明體"/>
        <family val="1"/>
        <charset val="136"/>
      </rPr>
      <t>徒刑
有期</t>
    </r>
    <phoneticPr fontId="8" type="noConversion"/>
  </si>
  <si>
    <r>
      <rPr>
        <sz val="14"/>
        <rFont val="新細明體"/>
        <family val="1"/>
        <charset val="136"/>
      </rPr>
      <t>拘役</t>
    </r>
    <phoneticPr fontId="8" type="noConversion"/>
  </si>
  <si>
    <r>
      <rPr>
        <sz val="14"/>
        <rFont val="新細明體"/>
        <family val="1"/>
        <charset val="136"/>
      </rPr>
      <t>總計</t>
    </r>
    <phoneticPr fontId="8" type="noConversion"/>
  </si>
  <si>
    <r>
      <rPr>
        <sz val="14"/>
        <rFont val="新細明體"/>
        <family val="1"/>
        <charset val="136"/>
      </rPr>
      <t>不受理</t>
    </r>
    <phoneticPr fontId="65" type="noConversion"/>
  </si>
  <si>
    <r>
      <rPr>
        <sz val="14"/>
        <rFont val="新細明體"/>
        <family val="1"/>
        <charset val="136"/>
      </rPr>
      <t>罰金</t>
    </r>
    <phoneticPr fontId="8" type="noConversion"/>
  </si>
  <si>
    <r>
      <t>100年</t>
    </r>
    <r>
      <rPr>
        <sz val="14"/>
        <rFont val="新細明體"/>
        <family val="1"/>
        <charset val="136"/>
      </rPr>
      <t/>
    </r>
  </si>
  <si>
    <r>
      <t>101年</t>
    </r>
    <r>
      <rPr>
        <sz val="14"/>
        <rFont val="新細明體"/>
        <family val="1"/>
        <charset val="136"/>
      </rPr>
      <t/>
    </r>
  </si>
  <si>
    <r>
      <t>102年</t>
    </r>
    <r>
      <rPr>
        <sz val="14"/>
        <rFont val="新細明體"/>
        <family val="1"/>
        <charset val="136"/>
      </rPr>
      <t/>
    </r>
  </si>
  <si>
    <r>
      <t>103年</t>
    </r>
    <r>
      <rPr>
        <sz val="14"/>
        <rFont val="新細明體"/>
        <family val="1"/>
        <charset val="136"/>
      </rPr>
      <t/>
    </r>
  </si>
  <si>
    <r>
      <t>104年</t>
    </r>
    <r>
      <rPr>
        <sz val="14"/>
        <rFont val="新細明體"/>
        <family val="1"/>
        <charset val="136"/>
      </rPr>
      <t/>
    </r>
  </si>
  <si>
    <r>
      <t>105年</t>
    </r>
    <r>
      <rPr>
        <sz val="14"/>
        <rFont val="新細明體"/>
        <family val="1"/>
        <charset val="136"/>
      </rPr>
      <t/>
    </r>
  </si>
  <si>
    <r>
      <t>106年</t>
    </r>
    <r>
      <rPr>
        <sz val="14"/>
        <rFont val="新細明體"/>
        <family val="1"/>
        <charset val="136"/>
      </rPr>
      <t/>
    </r>
  </si>
  <si>
    <r>
      <t>107年</t>
    </r>
    <r>
      <rPr>
        <sz val="14"/>
        <rFont val="新細明體"/>
        <family val="1"/>
        <charset val="136"/>
      </rPr>
      <t/>
    </r>
  </si>
  <si>
    <r>
      <t>108年</t>
    </r>
    <r>
      <rPr>
        <sz val="14"/>
        <rFont val="新細明體"/>
        <family val="1"/>
        <charset val="136"/>
      </rPr>
      <t/>
    </r>
  </si>
  <si>
    <r>
      <t>100年</t>
    </r>
    <r>
      <rPr>
        <sz val="12"/>
        <rFont val="標楷體"/>
        <family val="4"/>
        <charset val="136"/>
      </rPr>
      <t/>
    </r>
  </si>
  <si>
    <r>
      <t>101年</t>
    </r>
    <r>
      <rPr>
        <sz val="12"/>
        <rFont val="標楷體"/>
        <family val="4"/>
        <charset val="136"/>
      </rPr>
      <t/>
    </r>
  </si>
  <si>
    <r>
      <t>102年</t>
    </r>
    <r>
      <rPr>
        <sz val="12"/>
        <rFont val="標楷體"/>
        <family val="4"/>
        <charset val="136"/>
      </rPr>
      <t/>
    </r>
  </si>
  <si>
    <r>
      <t>103年</t>
    </r>
    <r>
      <rPr>
        <sz val="12"/>
        <rFont val="標楷體"/>
        <family val="4"/>
        <charset val="136"/>
      </rPr>
      <t/>
    </r>
  </si>
  <si>
    <r>
      <t>104年</t>
    </r>
    <r>
      <rPr>
        <sz val="12"/>
        <rFont val="標楷體"/>
        <family val="4"/>
        <charset val="136"/>
      </rPr>
      <t/>
    </r>
  </si>
  <si>
    <r>
      <t>105年</t>
    </r>
    <r>
      <rPr>
        <sz val="12"/>
        <rFont val="標楷體"/>
        <family val="4"/>
        <charset val="136"/>
      </rPr>
      <t/>
    </r>
  </si>
  <si>
    <r>
      <t>106年</t>
    </r>
    <r>
      <rPr>
        <sz val="12"/>
        <rFont val="標楷體"/>
        <family val="4"/>
        <charset val="136"/>
      </rPr>
      <t/>
    </r>
  </si>
  <si>
    <r>
      <t>107年</t>
    </r>
    <r>
      <rPr>
        <sz val="12"/>
        <rFont val="標楷體"/>
        <family val="4"/>
        <charset val="136"/>
      </rPr>
      <t/>
    </r>
  </si>
  <si>
    <r>
      <t>108年</t>
    </r>
    <r>
      <rPr>
        <sz val="12"/>
        <rFont val="標楷體"/>
        <family val="4"/>
        <charset val="136"/>
      </rPr>
      <t/>
    </r>
  </si>
  <si>
    <r>
      <rPr>
        <sz val="15"/>
        <rFont val="新細明體"/>
        <family val="1"/>
        <charset val="136"/>
      </rPr>
      <t>表</t>
    </r>
    <r>
      <rPr>
        <sz val="15"/>
        <rFont val="Times New Roman"/>
        <family val="1"/>
      </rPr>
      <t xml:space="preserve">2-3-1   </t>
    </r>
    <r>
      <rPr>
        <sz val="15"/>
        <rFont val="新細明體"/>
        <family val="1"/>
        <charset val="136"/>
      </rPr>
      <t>近</t>
    </r>
    <r>
      <rPr>
        <sz val="15"/>
        <rFont val="Times New Roman"/>
        <family val="1"/>
      </rPr>
      <t>10</t>
    </r>
    <r>
      <rPr>
        <sz val="15"/>
        <rFont val="新細明體"/>
        <family val="1"/>
        <charset val="136"/>
      </rPr>
      <t>年高等檢察署執行之生命刑罪名</t>
    </r>
    <phoneticPr fontId="8" type="noConversion"/>
  </si>
  <si>
    <r>
      <rPr>
        <sz val="12"/>
        <rFont val="新細明體"/>
        <family val="1"/>
        <charset val="136"/>
      </rPr>
      <t>性交猥褻殺人
強姦殺人及強制</t>
    </r>
    <r>
      <rPr>
        <sz val="12"/>
        <rFont val="Times New Roman"/>
        <family val="1"/>
      </rPr>
      <t xml:space="preserve"> </t>
    </r>
    <phoneticPr fontId="8" type="noConversion"/>
  </si>
  <si>
    <r>
      <rPr>
        <sz val="12"/>
        <rFont val="新細明體"/>
        <family val="1"/>
        <charset val="136"/>
      </rPr>
      <t>強盜罪</t>
    </r>
    <phoneticPr fontId="8" type="noConversion"/>
  </si>
  <si>
    <r>
      <rPr>
        <sz val="12"/>
        <rFont val="新細明體"/>
        <family val="1"/>
        <charset val="136"/>
      </rPr>
      <t>擄人勒贖罪</t>
    </r>
    <phoneticPr fontId="8" type="noConversion"/>
  </si>
  <si>
    <r>
      <rPr>
        <sz val="12"/>
        <rFont val="新細明體"/>
        <family val="1"/>
        <charset val="136"/>
      </rPr>
      <t>懲治盜匪條例</t>
    </r>
    <phoneticPr fontId="8" type="noConversion"/>
  </si>
  <si>
    <r>
      <rPr>
        <sz val="12"/>
        <rFont val="新細明體"/>
        <family val="1"/>
        <charset val="136"/>
      </rPr>
      <t>毒品危害防制條例</t>
    </r>
    <phoneticPr fontId="8" type="noConversion"/>
  </si>
  <si>
    <r>
      <rPr>
        <sz val="15"/>
        <rFont val="新細明體"/>
        <family val="1"/>
        <charset val="136"/>
      </rPr>
      <t>表</t>
    </r>
    <r>
      <rPr>
        <sz val="15"/>
        <rFont val="Times New Roman"/>
        <family val="1"/>
      </rPr>
      <t xml:space="preserve">2-3-2   </t>
    </r>
    <r>
      <rPr>
        <sz val="15"/>
        <rFont val="新細明體"/>
        <family val="1"/>
        <charset val="136"/>
      </rPr>
      <t>近</t>
    </r>
    <r>
      <rPr>
        <sz val="15"/>
        <rFont val="Times New Roman"/>
        <family val="1"/>
      </rPr>
      <t>10</t>
    </r>
    <r>
      <rPr>
        <sz val="15"/>
        <rFont val="新細明體"/>
        <family val="1"/>
        <charset val="136"/>
      </rPr>
      <t>年地方檢察署已執行自由刑</t>
    </r>
    <phoneticPr fontId="8" type="noConversion"/>
  </si>
  <si>
    <r>
      <rPr>
        <sz val="12"/>
        <rFont val="新細明體"/>
        <family val="1"/>
        <charset val="136"/>
      </rPr>
      <t>總　　　　計</t>
    </r>
    <phoneticPr fontId="8" type="noConversion"/>
  </si>
  <si>
    <r>
      <rPr>
        <sz val="12"/>
        <rFont val="新細明體"/>
        <family val="1"/>
        <charset val="136"/>
      </rPr>
      <t>無</t>
    </r>
    <r>
      <rPr>
        <sz val="12"/>
        <rFont val="Times New Roman"/>
        <family val="1"/>
      </rPr>
      <t xml:space="preserve">  </t>
    </r>
    <r>
      <rPr>
        <sz val="12"/>
        <rFont val="新細明體"/>
        <family val="1"/>
        <charset val="136"/>
      </rPr>
      <t>期</t>
    </r>
    <r>
      <rPr>
        <sz val="12"/>
        <rFont val="Times New Roman"/>
        <family val="1"/>
      </rPr>
      <t xml:space="preserve">  </t>
    </r>
    <r>
      <rPr>
        <sz val="12"/>
        <rFont val="新細明體"/>
        <family val="1"/>
        <charset val="136"/>
      </rPr>
      <t>徒</t>
    </r>
    <r>
      <rPr>
        <sz val="12"/>
        <rFont val="Times New Roman"/>
        <family val="1"/>
      </rPr>
      <t xml:space="preserve"> </t>
    </r>
    <r>
      <rPr>
        <sz val="12"/>
        <rFont val="新細明體"/>
        <family val="1"/>
        <charset val="136"/>
      </rPr>
      <t>刑</t>
    </r>
    <phoneticPr fontId="8" type="noConversion"/>
  </si>
  <si>
    <r>
      <rPr>
        <sz val="12"/>
        <rFont val="新細明體"/>
        <family val="1"/>
        <charset val="136"/>
      </rPr>
      <t>有</t>
    </r>
    <r>
      <rPr>
        <sz val="12"/>
        <rFont val="Times New Roman"/>
        <family val="1"/>
      </rPr>
      <t xml:space="preserve"> </t>
    </r>
    <r>
      <rPr>
        <sz val="12"/>
        <rFont val="新細明體"/>
        <family val="1"/>
        <charset val="136"/>
      </rPr>
      <t>期</t>
    </r>
    <r>
      <rPr>
        <sz val="12"/>
        <rFont val="Times New Roman"/>
        <family val="1"/>
      </rPr>
      <t xml:space="preserve"> </t>
    </r>
    <r>
      <rPr>
        <sz val="12"/>
        <rFont val="新細明體"/>
        <family val="1"/>
        <charset val="136"/>
      </rPr>
      <t>徒</t>
    </r>
    <r>
      <rPr>
        <sz val="12"/>
        <rFont val="Times New Roman"/>
        <family val="1"/>
      </rPr>
      <t xml:space="preserve"> </t>
    </r>
    <r>
      <rPr>
        <sz val="12"/>
        <rFont val="新細明體"/>
        <family val="1"/>
        <charset val="136"/>
      </rPr>
      <t>刑</t>
    </r>
    <phoneticPr fontId="8" type="noConversion"/>
  </si>
  <si>
    <r>
      <rPr>
        <sz val="12"/>
        <rFont val="新細明體"/>
        <family val="1"/>
        <charset val="136"/>
      </rPr>
      <t>拘　　役</t>
    </r>
    <phoneticPr fontId="8" type="noConversion"/>
  </si>
  <si>
    <r>
      <rPr>
        <sz val="15"/>
        <rFont val="新細明體"/>
        <family val="1"/>
        <charset val="136"/>
      </rPr>
      <t>表</t>
    </r>
    <r>
      <rPr>
        <sz val="15"/>
        <rFont val="Times New Roman"/>
        <family val="1"/>
      </rPr>
      <t xml:space="preserve">2-3-3   </t>
    </r>
    <r>
      <rPr>
        <sz val="15"/>
        <rFont val="新細明體"/>
        <family val="1"/>
        <charset val="136"/>
      </rPr>
      <t>近</t>
    </r>
    <r>
      <rPr>
        <sz val="15"/>
        <rFont val="Times New Roman"/>
        <family val="1"/>
      </rPr>
      <t>5</t>
    </r>
    <r>
      <rPr>
        <sz val="15"/>
        <rFont val="新細明體"/>
        <family val="1"/>
        <charset val="136"/>
      </rPr>
      <t>年地方檢察署已執行有期徒刑刑名</t>
    </r>
    <phoneticPr fontId="8" type="noConversion"/>
  </si>
  <si>
    <r>
      <rPr>
        <sz val="12"/>
        <rFont val="新細明體"/>
        <family val="1"/>
        <charset val="136"/>
      </rPr>
      <t>刑　　名</t>
    </r>
    <phoneticPr fontId="8" type="noConversion"/>
  </si>
  <si>
    <r>
      <rPr>
        <sz val="12"/>
        <rFont val="新細明體"/>
        <family val="1"/>
        <charset val="136"/>
      </rPr>
      <t>人</t>
    </r>
    <r>
      <rPr>
        <sz val="12"/>
        <rFont val="Times New Roman"/>
        <family val="1"/>
      </rPr>
      <t xml:space="preserve">  </t>
    </r>
    <phoneticPr fontId="8" type="noConversion"/>
  </si>
  <si>
    <r>
      <rPr>
        <sz val="12"/>
        <rFont val="新細明體"/>
        <family val="1"/>
        <charset val="136"/>
      </rPr>
      <t>易科罰金</t>
    </r>
    <phoneticPr fontId="8" type="noConversion"/>
  </si>
  <si>
    <r>
      <rPr>
        <sz val="12"/>
        <rFont val="新細明體"/>
        <family val="1"/>
        <charset val="136"/>
      </rPr>
      <t>易服社會勞動</t>
    </r>
    <phoneticPr fontId="8" type="noConversion"/>
  </si>
  <si>
    <r>
      <rPr>
        <sz val="11"/>
        <rFont val="新細明體"/>
        <family val="1"/>
        <charset val="136"/>
      </rPr>
      <t>十年以上十五年以下</t>
    </r>
    <phoneticPr fontId="8" type="noConversion"/>
  </si>
  <si>
    <r>
      <rPr>
        <sz val="12"/>
        <rFont val="新細明體"/>
        <family val="1"/>
        <charset val="136"/>
      </rPr>
      <t>逾十五年</t>
    </r>
    <phoneticPr fontId="8" type="noConversion"/>
  </si>
  <si>
    <r>
      <rPr>
        <sz val="10"/>
        <rFont val="新細明體"/>
        <family val="1"/>
        <charset val="136"/>
      </rPr>
      <t>說　　明：自</t>
    </r>
    <r>
      <rPr>
        <sz val="10"/>
        <rFont val="Times New Roman"/>
        <family val="1"/>
      </rPr>
      <t>98</t>
    </r>
    <r>
      <rPr>
        <sz val="10"/>
        <rFont val="新細明體"/>
        <family val="1"/>
        <charset val="136"/>
      </rPr>
      <t>年</t>
    </r>
    <r>
      <rPr>
        <sz val="10"/>
        <rFont val="Times New Roman"/>
        <family val="1"/>
      </rPr>
      <t>9</t>
    </r>
    <r>
      <rPr>
        <sz val="10"/>
        <rFont val="新細明體"/>
        <family val="1"/>
        <charset val="136"/>
      </rPr>
      <t>月</t>
    </r>
    <r>
      <rPr>
        <sz val="10"/>
        <rFont val="Times New Roman"/>
        <family val="1"/>
      </rPr>
      <t>1</t>
    </r>
    <r>
      <rPr>
        <sz val="10"/>
        <rFont val="新細明體"/>
        <family val="1"/>
        <charset val="136"/>
      </rPr>
      <t>日起開始實施易服社會勞動新制。</t>
    </r>
    <phoneticPr fontId="8" type="noConversion"/>
  </si>
  <si>
    <r>
      <rPr>
        <sz val="15"/>
        <rFont val="新細明體"/>
        <family val="1"/>
        <charset val="136"/>
      </rPr>
      <t>表</t>
    </r>
    <r>
      <rPr>
        <sz val="15"/>
        <rFont val="Times New Roman"/>
        <family val="1"/>
      </rPr>
      <t>2-3-4    108</t>
    </r>
    <r>
      <rPr>
        <sz val="15"/>
        <rFont val="新細明體"/>
        <family val="1"/>
        <charset val="136"/>
      </rPr>
      <t>年地方檢察署已執行拘役之主要罪名</t>
    </r>
    <phoneticPr fontId="8" type="noConversion"/>
  </si>
  <si>
    <r>
      <rPr>
        <sz val="12"/>
        <rFont val="新細明體"/>
        <family val="1"/>
        <charset val="136"/>
      </rPr>
      <t>百分比</t>
    </r>
    <phoneticPr fontId="8" type="noConversion"/>
  </si>
  <si>
    <r>
      <rPr>
        <sz val="12"/>
        <rFont val="新細明體"/>
        <family val="1"/>
        <charset val="136"/>
      </rPr>
      <t>總</t>
    </r>
    <r>
      <rPr>
        <sz val="12"/>
        <rFont val="Times New Roman"/>
        <family val="1"/>
      </rPr>
      <t xml:space="preserve">            </t>
    </r>
    <r>
      <rPr>
        <sz val="12"/>
        <rFont val="新細明體"/>
        <family val="1"/>
        <charset val="136"/>
      </rPr>
      <t>計</t>
    </r>
    <phoneticPr fontId="8" type="noConversion"/>
  </si>
  <si>
    <r>
      <rPr>
        <sz val="12"/>
        <rFont val="新細明體"/>
        <family val="1"/>
        <charset val="136"/>
      </rPr>
      <t>詐欺罪</t>
    </r>
    <phoneticPr fontId="8" type="noConversion"/>
  </si>
  <si>
    <r>
      <rPr>
        <sz val="12"/>
        <rFont val="新細明體"/>
        <family val="1"/>
        <charset val="136"/>
      </rPr>
      <t>妨害自由罪</t>
    </r>
    <phoneticPr fontId="8" type="noConversion"/>
  </si>
  <si>
    <r>
      <rPr>
        <sz val="12"/>
        <rFont val="新細明體"/>
        <family val="1"/>
        <charset val="136"/>
      </rPr>
      <t>妨害公務罪</t>
    </r>
    <phoneticPr fontId="8" type="noConversion"/>
  </si>
  <si>
    <r>
      <rPr>
        <sz val="12"/>
        <rFont val="新細明體"/>
        <family val="1"/>
        <charset val="136"/>
      </rPr>
      <t>毀棄損壞罪</t>
    </r>
    <phoneticPr fontId="8" type="noConversion"/>
  </si>
  <si>
    <r>
      <rPr>
        <sz val="12"/>
        <rFont val="新細明體"/>
        <family val="1"/>
        <charset val="136"/>
      </rPr>
      <t>妨害名譽及信用罪</t>
    </r>
    <phoneticPr fontId="8" type="noConversion"/>
  </si>
  <si>
    <r>
      <rPr>
        <sz val="12"/>
        <rFont val="新細明體"/>
        <family val="1"/>
        <charset val="136"/>
      </rPr>
      <t>商標法</t>
    </r>
    <phoneticPr fontId="8" type="noConversion"/>
  </si>
  <si>
    <r>
      <rPr>
        <sz val="12"/>
        <rFont val="新細明體"/>
        <family val="1"/>
        <charset val="136"/>
      </rPr>
      <t>區域計畫法</t>
    </r>
    <phoneticPr fontId="8" type="noConversion"/>
  </si>
  <si>
    <r>
      <rPr>
        <sz val="12"/>
        <rFont val="新細明體"/>
        <family val="1"/>
        <charset val="136"/>
      </rPr>
      <t>贓物罪</t>
    </r>
    <phoneticPr fontId="8" type="noConversion"/>
  </si>
  <si>
    <r>
      <rPr>
        <sz val="12"/>
        <rFont val="新細明體"/>
        <family val="1"/>
        <charset val="136"/>
      </rPr>
      <t>背信及重利罪</t>
    </r>
    <phoneticPr fontId="8" type="noConversion"/>
  </si>
  <si>
    <r>
      <rPr>
        <sz val="12"/>
        <rFont val="新細明體"/>
        <family val="1"/>
        <charset val="136"/>
      </rPr>
      <t>偽造文書印文罪</t>
    </r>
    <phoneticPr fontId="8" type="noConversion"/>
  </si>
  <si>
    <r>
      <rPr>
        <sz val="12"/>
        <rFont val="新細明體"/>
        <family val="1"/>
        <charset val="136"/>
      </rPr>
      <t>藏匿人犯及湮滅證據罪</t>
    </r>
    <phoneticPr fontId="8" type="noConversion"/>
  </si>
  <si>
    <r>
      <rPr>
        <sz val="12"/>
        <rFont val="新細明體"/>
        <family val="1"/>
        <charset val="136"/>
      </rPr>
      <t>妨害秘密罪</t>
    </r>
    <phoneticPr fontId="8" type="noConversion"/>
  </si>
  <si>
    <r>
      <rPr>
        <sz val="12"/>
        <rFont val="新細明體"/>
        <family val="1"/>
        <charset val="136"/>
      </rPr>
      <t>妨害風化罪</t>
    </r>
    <phoneticPr fontId="8" type="noConversion"/>
  </si>
  <si>
    <r>
      <rPr>
        <sz val="12"/>
        <rFont val="新細明體"/>
        <family val="1"/>
        <charset val="136"/>
      </rPr>
      <t>著作權法</t>
    </r>
    <phoneticPr fontId="8" type="noConversion"/>
  </si>
  <si>
    <r>
      <rPr>
        <sz val="15"/>
        <rFont val="新細明體"/>
        <family val="1"/>
        <charset val="136"/>
      </rPr>
      <t>表</t>
    </r>
    <r>
      <rPr>
        <sz val="15"/>
        <rFont val="Times New Roman"/>
        <family val="1"/>
      </rPr>
      <t>2-3-5</t>
    </r>
    <r>
      <rPr>
        <sz val="15"/>
        <rFont val="新細明體"/>
        <family val="1"/>
        <charset val="136"/>
      </rPr>
      <t>　近</t>
    </r>
    <r>
      <rPr>
        <sz val="15"/>
        <rFont val="Times New Roman"/>
        <family val="1"/>
      </rPr>
      <t>5</t>
    </r>
    <r>
      <rPr>
        <sz val="15"/>
        <rFont val="新細明體"/>
        <family val="1"/>
        <charset val="136"/>
      </rPr>
      <t>年地方檢察署已執行罰金人數</t>
    </r>
    <phoneticPr fontId="8" type="noConversion"/>
  </si>
  <si>
    <r>
      <rPr>
        <sz val="12"/>
        <rFont val="新細明體"/>
        <family val="1"/>
        <charset val="136"/>
      </rPr>
      <t>繳納罰金</t>
    </r>
    <phoneticPr fontId="8" type="noConversion"/>
  </si>
  <si>
    <r>
      <rPr>
        <sz val="12"/>
        <rFont val="新細明體"/>
        <family val="1"/>
        <charset val="136"/>
      </rPr>
      <t>易服勞役</t>
    </r>
    <phoneticPr fontId="8" type="noConversion"/>
  </si>
  <si>
    <r>
      <rPr>
        <sz val="15"/>
        <rFont val="新細明體"/>
        <family val="1"/>
        <charset val="136"/>
      </rPr>
      <t>表</t>
    </r>
    <r>
      <rPr>
        <sz val="15"/>
        <rFont val="Times New Roman"/>
        <family val="1"/>
      </rPr>
      <t xml:space="preserve">2-3-6   </t>
    </r>
    <r>
      <rPr>
        <sz val="15"/>
        <rFont val="新細明體"/>
        <family val="1"/>
        <charset val="136"/>
      </rPr>
      <t>近</t>
    </r>
    <r>
      <rPr>
        <sz val="15"/>
        <rFont val="Times New Roman"/>
        <family val="1"/>
      </rPr>
      <t>10</t>
    </r>
    <r>
      <rPr>
        <sz val="15"/>
        <rFont val="新細明體"/>
        <family val="1"/>
        <charset val="136"/>
      </rPr>
      <t>年地方檢察署執行裁判確定保安處分情形</t>
    </r>
    <phoneticPr fontId="8" type="noConversion"/>
  </si>
  <si>
    <r>
      <rPr>
        <sz val="12"/>
        <rFont val="新細明體"/>
        <family val="1"/>
        <charset val="136"/>
      </rPr>
      <t>總</t>
    </r>
    <r>
      <rPr>
        <sz val="12"/>
        <rFont val="Times New Roman"/>
        <family val="1"/>
      </rPr>
      <t xml:space="preserve">   </t>
    </r>
    <r>
      <rPr>
        <sz val="12"/>
        <rFont val="新細明體"/>
        <family val="1"/>
        <charset val="136"/>
      </rPr>
      <t>計</t>
    </r>
  </si>
  <si>
    <r>
      <rPr>
        <sz val="15"/>
        <rFont val="新細明體"/>
        <family val="1"/>
        <charset val="136"/>
      </rPr>
      <t>表</t>
    </r>
    <r>
      <rPr>
        <sz val="15"/>
        <rFont val="Times New Roman"/>
        <family val="1"/>
      </rPr>
      <t xml:space="preserve">2-3-7    </t>
    </r>
    <r>
      <rPr>
        <sz val="15"/>
        <rFont val="新細明體"/>
        <family val="1"/>
        <charset val="136"/>
      </rPr>
      <t>近</t>
    </r>
    <r>
      <rPr>
        <sz val="15"/>
        <rFont val="Times New Roman"/>
        <family val="1"/>
      </rPr>
      <t>10</t>
    </r>
    <r>
      <rPr>
        <sz val="15"/>
        <rFont val="新細明體"/>
        <family val="1"/>
        <charset val="136"/>
      </rPr>
      <t>年地方檢察署執行經法院判決確定應沒收犯罪所得統計</t>
    </r>
    <phoneticPr fontId="8" type="noConversion"/>
  </si>
  <si>
    <r>
      <rPr>
        <sz val="12"/>
        <rFont val="新細明體"/>
        <family val="1"/>
        <charset val="136"/>
      </rPr>
      <t>賭博罪</t>
    </r>
    <phoneticPr fontId="8" type="noConversion"/>
  </si>
  <si>
    <r>
      <rPr>
        <sz val="12"/>
        <rFont val="新細明體"/>
        <family val="1"/>
        <charset val="136"/>
      </rPr>
      <t>政府採購法</t>
    </r>
    <phoneticPr fontId="8" type="noConversion"/>
  </si>
  <si>
    <r>
      <rPr>
        <sz val="12"/>
        <rFont val="新細明體"/>
        <family val="1"/>
        <charset val="136"/>
      </rPr>
      <t>森林法</t>
    </r>
    <phoneticPr fontId="8" type="noConversion"/>
  </si>
  <si>
    <r>
      <rPr>
        <sz val="12"/>
        <rFont val="新細明體"/>
        <family val="1"/>
        <charset val="136"/>
      </rPr>
      <t>銀行法</t>
    </r>
    <phoneticPr fontId="8" type="noConversion"/>
  </si>
  <si>
    <r>
      <rPr>
        <sz val="12"/>
        <rFont val="新細明體"/>
        <family val="1"/>
        <charset val="136"/>
      </rPr>
      <t>洗錢防制法</t>
    </r>
    <phoneticPr fontId="8" type="noConversion"/>
  </si>
  <si>
    <r>
      <rPr>
        <sz val="12"/>
        <rFont val="新細明體"/>
        <family val="1"/>
        <charset val="136"/>
      </rPr>
      <t>藥事法</t>
    </r>
    <phoneticPr fontId="8" type="noConversion"/>
  </si>
  <si>
    <r>
      <rPr>
        <sz val="12"/>
        <rFont val="新細明體"/>
        <family val="1"/>
        <charset val="136"/>
      </rPr>
      <t>健康食品管理法</t>
    </r>
    <phoneticPr fontId="8" type="noConversion"/>
  </si>
  <si>
    <r>
      <rPr>
        <sz val="12"/>
        <rFont val="新細明體"/>
        <family val="1"/>
        <charset val="136"/>
      </rPr>
      <t>野生動物保育法</t>
    </r>
    <phoneticPr fontId="8" type="noConversion"/>
  </si>
  <si>
    <r>
      <rPr>
        <sz val="12"/>
        <rFont val="新細明體"/>
        <family val="1"/>
        <charset val="136"/>
      </rPr>
      <t>證券交易法</t>
    </r>
    <phoneticPr fontId="8" type="noConversion"/>
  </si>
  <si>
    <r>
      <rPr>
        <sz val="12"/>
        <rFont val="新細明體"/>
        <family val="1"/>
        <charset val="136"/>
      </rPr>
      <t>公平交易法</t>
    </r>
    <phoneticPr fontId="8" type="noConversion"/>
  </si>
  <si>
    <r>
      <rPr>
        <sz val="12"/>
        <rFont val="新細明體"/>
        <family val="1"/>
        <charset val="136"/>
      </rPr>
      <t>期貨交易法</t>
    </r>
    <phoneticPr fontId="8" type="noConversion"/>
  </si>
  <si>
    <r>
      <rPr>
        <sz val="12"/>
        <rFont val="新細明體"/>
        <family val="1"/>
        <charset val="136"/>
      </rPr>
      <t>水污染防治法</t>
    </r>
    <phoneticPr fontId="8" type="noConversion"/>
  </si>
  <si>
    <r>
      <rPr>
        <sz val="12"/>
        <rFont val="新細明體"/>
        <family val="1"/>
        <charset val="136"/>
      </rPr>
      <t>空氣污染防制法</t>
    </r>
    <phoneticPr fontId="8" type="noConversion"/>
  </si>
  <si>
    <r>
      <rPr>
        <sz val="12"/>
        <rFont val="新細明體"/>
        <family val="1"/>
        <charset val="136"/>
      </rPr>
      <t>廢棄物清理法</t>
    </r>
    <phoneticPr fontId="8" type="noConversion"/>
  </si>
  <si>
    <r>
      <rPr>
        <sz val="12"/>
        <rFont val="新細明體"/>
        <family val="1"/>
        <charset val="136"/>
      </rPr>
      <t>害</t>
    </r>
  </si>
  <si>
    <r>
      <rPr>
        <sz val="12"/>
        <rFont val="新細明體"/>
        <family val="1"/>
        <charset val="136"/>
      </rPr>
      <t>罪</t>
    </r>
  </si>
  <si>
    <r>
      <rPr>
        <sz val="12"/>
        <rFont val="新細明體"/>
        <family val="1"/>
        <charset val="136"/>
      </rPr>
      <t>被告</t>
    </r>
    <phoneticPr fontId="6" type="noConversion"/>
  </si>
  <si>
    <r>
      <rPr>
        <sz val="12"/>
        <rFont val="新細明體"/>
        <family val="1"/>
        <charset val="136"/>
      </rPr>
      <t>第三人</t>
    </r>
    <phoneticPr fontId="6" type="noConversion"/>
  </si>
  <si>
    <r>
      <rPr>
        <sz val="10"/>
        <rFont val="新細明體"/>
        <family val="1"/>
        <charset val="136"/>
      </rPr>
      <t>說　　明：金額係指執行法院判決確定全部案件犯罪所得沒收、追徵、追繳及抵償金額總計，其中第三人資料自</t>
    </r>
    <r>
      <rPr>
        <sz val="10"/>
        <rFont val="Times New Roman"/>
        <family val="1"/>
      </rPr>
      <t>106</t>
    </r>
    <r>
      <rPr>
        <sz val="10"/>
        <rFont val="新細明體"/>
        <family val="1"/>
        <charset val="136"/>
      </rPr>
      <t>年</t>
    </r>
    <r>
      <rPr>
        <sz val="10"/>
        <rFont val="Times New Roman"/>
        <family val="1"/>
      </rPr>
      <t>8</t>
    </r>
    <r>
      <rPr>
        <sz val="10"/>
        <rFont val="新細明體"/>
        <family val="1"/>
        <charset val="136"/>
      </rPr>
      <t>月始建置蒐集。</t>
    </r>
    <r>
      <rPr>
        <sz val="10"/>
        <rFont val="Times New Roman"/>
        <family val="1"/>
      </rPr>
      <t/>
    </r>
    <phoneticPr fontId="8" type="noConversion"/>
  </si>
  <si>
    <r>
      <rPr>
        <sz val="12"/>
        <color indexed="55"/>
        <rFont val="新細明體"/>
        <family val="1"/>
        <charset val="136"/>
      </rPr>
      <t>殺人罪</t>
    </r>
    <phoneticPr fontId="8" type="noConversion"/>
  </si>
  <si>
    <r>
      <rPr>
        <sz val="12"/>
        <color indexed="55"/>
        <rFont val="新細明體"/>
        <family val="1"/>
        <charset val="136"/>
      </rPr>
      <t>傷害罪</t>
    </r>
    <phoneticPr fontId="8" type="noConversion"/>
  </si>
  <si>
    <r>
      <rPr>
        <sz val="12"/>
        <color indexed="55"/>
        <rFont val="新細明體"/>
        <family val="1"/>
        <charset val="136"/>
      </rPr>
      <t>他</t>
    </r>
    <phoneticPr fontId="8" type="noConversion"/>
  </si>
  <si>
    <r>
      <t>92</t>
    </r>
    <r>
      <rPr>
        <sz val="12"/>
        <color indexed="55"/>
        <rFont val="新細明體"/>
        <family val="1"/>
        <charset val="136"/>
      </rPr>
      <t>年</t>
    </r>
    <phoneticPr fontId="8" type="noConversion"/>
  </si>
  <si>
    <t>108</t>
  </si>
  <si>
    <r>
      <rPr>
        <sz val="15"/>
        <rFont val="新細明體"/>
        <family val="1"/>
        <charset val="136"/>
      </rPr>
      <t>表</t>
    </r>
    <r>
      <rPr>
        <sz val="15"/>
        <rFont val="Times New Roman"/>
        <family val="1"/>
      </rPr>
      <t>2-4-1</t>
    </r>
    <r>
      <rPr>
        <sz val="15"/>
        <rFont val="新細明體"/>
        <family val="1"/>
        <charset val="136"/>
      </rPr>
      <t>　近</t>
    </r>
    <r>
      <rPr>
        <sz val="15"/>
        <rFont val="Times New Roman"/>
        <family val="1"/>
      </rPr>
      <t>10</t>
    </r>
    <r>
      <rPr>
        <sz val="15"/>
        <rFont val="新細明體"/>
        <family val="1"/>
        <charset val="136"/>
      </rPr>
      <t>年矯正機關收容人數</t>
    </r>
    <phoneticPr fontId="8" type="noConversion"/>
  </si>
  <si>
    <r>
      <rPr>
        <sz val="12"/>
        <rFont val="新細明體"/>
        <family val="1"/>
        <charset val="136"/>
      </rPr>
      <t>單位：人、</t>
    </r>
    <r>
      <rPr>
        <sz val="12"/>
        <rFont val="Times New Roman"/>
        <family val="1"/>
      </rPr>
      <t>%</t>
    </r>
    <phoneticPr fontId="8" type="noConversion"/>
  </si>
  <si>
    <r>
      <rPr>
        <sz val="12"/>
        <rFont val="新細明體"/>
        <family val="1"/>
        <charset val="136"/>
      </rPr>
      <t>總收容人數</t>
    </r>
    <phoneticPr fontId="8" type="noConversion"/>
  </si>
  <si>
    <r>
      <rPr>
        <sz val="12"/>
        <rFont val="新細明體"/>
        <family val="1"/>
        <charset val="136"/>
      </rPr>
      <t>監獄收容人</t>
    </r>
    <phoneticPr fontId="8" type="noConversion"/>
  </si>
  <si>
    <r>
      <rPr>
        <sz val="12"/>
        <rFont val="新細明體"/>
        <family val="1"/>
        <charset val="136"/>
      </rPr>
      <t>強制工作人數</t>
    </r>
    <phoneticPr fontId="8" type="noConversion"/>
  </si>
  <si>
    <r>
      <rPr>
        <sz val="12"/>
        <rFont val="新細明體"/>
        <family val="1"/>
        <charset val="136"/>
      </rPr>
      <t>受感化教育學生</t>
    </r>
    <phoneticPr fontId="8" type="noConversion"/>
  </si>
  <si>
    <r>
      <rPr>
        <sz val="12"/>
        <rFont val="新細明體"/>
        <family val="1"/>
        <charset val="136"/>
      </rPr>
      <t>被告及被管收人</t>
    </r>
    <phoneticPr fontId="8" type="noConversion"/>
  </si>
  <si>
    <r>
      <rPr>
        <sz val="12"/>
        <rFont val="新細明體"/>
        <family val="1"/>
        <charset val="136"/>
      </rPr>
      <t>收容少年</t>
    </r>
    <phoneticPr fontId="8" type="noConversion"/>
  </si>
  <si>
    <r>
      <rPr>
        <sz val="12"/>
        <rFont val="新細明體"/>
        <family val="1"/>
        <charset val="136"/>
      </rPr>
      <t>受觀察勒戒人</t>
    </r>
    <phoneticPr fontId="8" type="noConversion"/>
  </si>
  <si>
    <r>
      <rPr>
        <sz val="12"/>
        <rFont val="新細明體"/>
        <family val="1"/>
        <charset val="136"/>
      </rPr>
      <t>戒治所收容人</t>
    </r>
    <phoneticPr fontId="8" type="noConversion"/>
  </si>
  <si>
    <r>
      <rPr>
        <sz val="12"/>
        <rFont val="新細明體"/>
        <family val="1"/>
        <charset val="136"/>
      </rPr>
      <t>核定容額</t>
    </r>
    <phoneticPr fontId="8" type="noConversion"/>
  </si>
  <si>
    <r>
      <rPr>
        <sz val="12"/>
        <rFont val="新細明體"/>
        <family val="1"/>
        <charset val="136"/>
      </rPr>
      <t>超</t>
    </r>
    <r>
      <rPr>
        <sz val="12"/>
        <rFont val="Times New Roman"/>
        <family val="1"/>
      </rPr>
      <t xml:space="preserve"> </t>
    </r>
    <r>
      <rPr>
        <sz val="12"/>
        <rFont val="新細明體"/>
        <family val="1"/>
        <charset val="136"/>
      </rPr>
      <t>額</t>
    </r>
    <r>
      <rPr>
        <sz val="12"/>
        <rFont val="Times New Roman"/>
        <family val="1"/>
      </rPr>
      <t xml:space="preserve"> </t>
    </r>
    <r>
      <rPr>
        <sz val="12"/>
        <rFont val="新細明體"/>
        <family val="1"/>
        <charset val="136"/>
      </rPr>
      <t>收</t>
    </r>
    <r>
      <rPr>
        <sz val="12"/>
        <rFont val="Times New Roman"/>
        <family val="1"/>
      </rPr>
      <t xml:space="preserve"> </t>
    </r>
    <r>
      <rPr>
        <sz val="12"/>
        <rFont val="新細明體"/>
        <family val="1"/>
        <charset val="136"/>
      </rPr>
      <t>容</t>
    </r>
    <phoneticPr fontId="8" type="noConversion"/>
  </si>
  <si>
    <r>
      <rPr>
        <sz val="12"/>
        <rFont val="新細明體"/>
        <family val="1"/>
        <charset val="136"/>
      </rPr>
      <t>受刑人</t>
    </r>
    <phoneticPr fontId="8" type="noConversion"/>
  </si>
  <si>
    <r>
      <rPr>
        <sz val="10"/>
        <rFont val="新細明體"/>
        <family val="1"/>
        <charset val="136"/>
      </rPr>
      <t>及押候執行者
受保安處分人</t>
    </r>
    <phoneticPr fontId="8" type="noConversion"/>
  </si>
  <si>
    <r>
      <rPr>
        <sz val="12"/>
        <rFont val="新細明體"/>
        <family val="1"/>
        <charset val="136"/>
      </rPr>
      <t>成年</t>
    </r>
    <phoneticPr fontId="8" type="noConversion"/>
  </si>
  <si>
    <r>
      <rPr>
        <sz val="12"/>
        <rFont val="新細明體"/>
        <family val="1"/>
        <charset val="136"/>
      </rPr>
      <t>少年</t>
    </r>
    <phoneticPr fontId="8" type="noConversion"/>
  </si>
  <si>
    <t>99</t>
    <phoneticPr fontId="6" type="noConversion"/>
  </si>
  <si>
    <t>104</t>
    <phoneticPr fontId="6" type="noConversion"/>
  </si>
  <si>
    <r>
      <rPr>
        <sz val="15"/>
        <rFont val="新細明體"/>
        <family val="1"/>
        <charset val="136"/>
      </rPr>
      <t>表</t>
    </r>
    <r>
      <rPr>
        <sz val="15"/>
        <rFont val="Times New Roman"/>
        <family val="1"/>
      </rPr>
      <t>2-4-2</t>
    </r>
    <r>
      <rPr>
        <sz val="15"/>
        <rFont val="新細明體"/>
        <family val="1"/>
        <charset val="136"/>
      </rPr>
      <t>　近</t>
    </r>
    <r>
      <rPr>
        <sz val="15"/>
        <rFont val="Times New Roman"/>
        <family val="1"/>
      </rPr>
      <t>10</t>
    </r>
    <r>
      <rPr>
        <sz val="15"/>
        <rFont val="新細明體"/>
        <family val="1"/>
        <charset val="136"/>
      </rPr>
      <t>年監獄新入監受刑人人數</t>
    </r>
    <phoneticPr fontId="8" type="noConversion"/>
  </si>
  <si>
    <r>
      <rPr>
        <sz val="12"/>
        <rFont val="新細明體"/>
        <family val="1"/>
        <charset val="136"/>
      </rPr>
      <t>性</t>
    </r>
    <r>
      <rPr>
        <sz val="12"/>
        <rFont val="Times New Roman"/>
        <family val="1"/>
      </rPr>
      <t xml:space="preserve">  </t>
    </r>
    <r>
      <rPr>
        <sz val="12"/>
        <rFont val="新細明體"/>
        <family val="1"/>
        <charset val="136"/>
      </rPr>
      <t>別</t>
    </r>
    <phoneticPr fontId="8" type="noConversion"/>
  </si>
  <si>
    <r>
      <rPr>
        <sz val="12"/>
        <rFont val="新細明體"/>
        <family val="1"/>
        <charset val="136"/>
      </rPr>
      <t>指數</t>
    </r>
    <phoneticPr fontId="8" type="noConversion"/>
  </si>
  <si>
    <r>
      <rPr>
        <sz val="12"/>
        <rFont val="新細明體"/>
        <family val="1"/>
        <charset val="136"/>
      </rPr>
      <t>男</t>
    </r>
  </si>
  <si>
    <r>
      <rPr>
        <sz val="12"/>
        <rFont val="新細明體"/>
        <family val="1"/>
        <charset val="136"/>
      </rPr>
      <t>女</t>
    </r>
  </si>
  <si>
    <r>
      <rPr>
        <sz val="10"/>
        <rFont val="新細明體"/>
        <family val="1"/>
        <charset val="136"/>
      </rPr>
      <t>資料來源︰法務部統計處</t>
    </r>
    <phoneticPr fontId="8" type="noConversion"/>
  </si>
  <si>
    <r>
      <rPr>
        <sz val="15"/>
        <rFont val="新細明體"/>
        <family val="1"/>
        <charset val="136"/>
      </rPr>
      <t>表</t>
    </r>
    <r>
      <rPr>
        <sz val="15"/>
        <rFont val="Times New Roman"/>
        <family val="1"/>
      </rPr>
      <t>2-4-3</t>
    </r>
    <r>
      <rPr>
        <sz val="15"/>
        <rFont val="新細明體"/>
        <family val="1"/>
        <charset val="136"/>
      </rPr>
      <t>　近</t>
    </r>
    <r>
      <rPr>
        <sz val="15"/>
        <rFont val="Times New Roman"/>
        <family val="1"/>
      </rPr>
      <t>10</t>
    </r>
    <r>
      <rPr>
        <sz val="15"/>
        <rFont val="新細明體"/>
        <family val="1"/>
        <charset val="136"/>
      </rPr>
      <t>年監獄新入監受刑人入監前教育程度</t>
    </r>
    <phoneticPr fontId="8" type="noConversion"/>
  </si>
  <si>
    <r>
      <rPr>
        <sz val="12"/>
        <rFont val="新細明體"/>
        <family val="1"/>
        <charset val="136"/>
      </rPr>
      <t>總</t>
    </r>
    <r>
      <rPr>
        <sz val="12"/>
        <rFont val="Times New Roman"/>
        <family val="1"/>
      </rPr>
      <t xml:space="preserve">   </t>
    </r>
    <r>
      <rPr>
        <sz val="12"/>
        <rFont val="新細明體"/>
        <family val="1"/>
        <charset val="136"/>
      </rPr>
      <t>計</t>
    </r>
    <phoneticPr fontId="8" type="noConversion"/>
  </si>
  <si>
    <r>
      <rPr>
        <sz val="12"/>
        <rFont val="新細明體"/>
        <family val="1"/>
        <charset val="136"/>
      </rPr>
      <t>自</t>
    </r>
    <r>
      <rPr>
        <sz val="12"/>
        <rFont val="Times New Roman"/>
        <family val="1"/>
      </rPr>
      <t xml:space="preserve">   </t>
    </r>
    <r>
      <rPr>
        <sz val="12"/>
        <rFont val="新細明體"/>
        <family val="1"/>
        <charset val="136"/>
      </rPr>
      <t>修</t>
    </r>
    <phoneticPr fontId="8" type="noConversion"/>
  </si>
  <si>
    <r>
      <rPr>
        <sz val="12"/>
        <rFont val="新細明體"/>
        <family val="1"/>
        <charset val="136"/>
      </rPr>
      <t>國</t>
    </r>
    <r>
      <rPr>
        <sz val="12"/>
        <rFont val="Times New Roman"/>
        <family val="1"/>
      </rPr>
      <t xml:space="preserve">   </t>
    </r>
    <r>
      <rPr>
        <sz val="12"/>
        <rFont val="新細明體"/>
        <family val="1"/>
        <charset val="136"/>
      </rPr>
      <t>小</t>
    </r>
    <phoneticPr fontId="8" type="noConversion"/>
  </si>
  <si>
    <r>
      <rPr>
        <sz val="12"/>
        <rFont val="新細明體"/>
        <family val="1"/>
        <charset val="136"/>
      </rPr>
      <t>國</t>
    </r>
    <r>
      <rPr>
        <sz val="12"/>
        <rFont val="Times New Roman"/>
        <family val="1"/>
      </rPr>
      <t xml:space="preserve">   </t>
    </r>
    <r>
      <rPr>
        <sz val="12"/>
        <rFont val="新細明體"/>
        <family val="1"/>
        <charset val="136"/>
      </rPr>
      <t>中</t>
    </r>
    <phoneticPr fontId="8" type="noConversion"/>
  </si>
  <si>
    <r>
      <rPr>
        <sz val="12"/>
        <rFont val="新細明體"/>
        <family val="1"/>
        <charset val="136"/>
      </rPr>
      <t>高中</t>
    </r>
    <r>
      <rPr>
        <sz val="12"/>
        <rFont val="Times New Roman"/>
        <family val="1"/>
      </rPr>
      <t>(</t>
    </r>
    <r>
      <rPr>
        <sz val="12"/>
        <rFont val="新細明體"/>
        <family val="1"/>
        <charset val="136"/>
      </rPr>
      <t>職</t>
    </r>
    <r>
      <rPr>
        <sz val="12"/>
        <rFont val="Times New Roman"/>
        <family val="1"/>
      </rPr>
      <t>)</t>
    </r>
    <phoneticPr fontId="8" type="noConversion"/>
  </si>
  <si>
    <r>
      <rPr>
        <sz val="12"/>
        <rFont val="新細明體"/>
        <family val="1"/>
        <charset val="136"/>
      </rPr>
      <t>大專以上</t>
    </r>
    <phoneticPr fontId="8" type="noConversion"/>
  </si>
  <si>
    <r>
      <rPr>
        <sz val="15"/>
        <rFont val="新細明體"/>
        <family val="1"/>
        <charset val="136"/>
      </rPr>
      <t>表</t>
    </r>
    <r>
      <rPr>
        <sz val="15"/>
        <rFont val="Times New Roman"/>
        <family val="1"/>
      </rPr>
      <t>2-4-4</t>
    </r>
    <r>
      <rPr>
        <sz val="15"/>
        <rFont val="新細明體"/>
        <family val="1"/>
        <charset val="136"/>
      </rPr>
      <t>　近</t>
    </r>
    <r>
      <rPr>
        <sz val="15"/>
        <rFont val="Times New Roman"/>
        <family val="1"/>
      </rPr>
      <t>10</t>
    </r>
    <r>
      <rPr>
        <sz val="15"/>
        <rFont val="新細明體"/>
        <family val="1"/>
        <charset val="136"/>
      </rPr>
      <t>年監獄新入監受刑人入監時之年齡</t>
    </r>
    <phoneticPr fontId="8" type="noConversion"/>
  </si>
  <si>
    <r>
      <t xml:space="preserve">80
</t>
    </r>
    <r>
      <rPr>
        <sz val="12"/>
        <rFont val="新細明體"/>
        <family val="1"/>
        <charset val="136"/>
      </rPr>
      <t>歲
以
上</t>
    </r>
    <phoneticPr fontId="8" type="noConversion"/>
  </si>
  <si>
    <r>
      <rPr>
        <sz val="12"/>
        <rFont val="新細明體"/>
        <family val="1"/>
        <charset val="136"/>
      </rPr>
      <t>至</t>
    </r>
    <phoneticPr fontId="8" type="noConversion"/>
  </si>
  <si>
    <r>
      <rPr>
        <sz val="12"/>
        <rFont val="新細明體"/>
        <family val="1"/>
        <charset val="136"/>
      </rPr>
      <t>歲</t>
    </r>
    <phoneticPr fontId="56" type="noConversion"/>
  </si>
  <si>
    <r>
      <rPr>
        <sz val="12"/>
        <rFont val="新細明體"/>
        <family val="1"/>
        <charset val="136"/>
      </rPr>
      <t>未滿</t>
    </r>
    <phoneticPr fontId="8" type="noConversion"/>
  </si>
  <si>
    <r>
      <rPr>
        <sz val="15"/>
        <rFont val="新細明體"/>
        <family val="1"/>
        <charset val="136"/>
      </rPr>
      <t>表</t>
    </r>
    <r>
      <rPr>
        <sz val="15"/>
        <rFont val="Times New Roman"/>
        <family val="1"/>
      </rPr>
      <t>2-4-5</t>
    </r>
    <r>
      <rPr>
        <sz val="15"/>
        <rFont val="新細明體"/>
        <family val="1"/>
        <charset val="136"/>
      </rPr>
      <t>　近</t>
    </r>
    <r>
      <rPr>
        <sz val="15"/>
        <rFont val="Times New Roman"/>
        <family val="1"/>
      </rPr>
      <t>5</t>
    </r>
    <r>
      <rPr>
        <sz val="15"/>
        <rFont val="新細明體"/>
        <family val="1"/>
        <charset val="136"/>
      </rPr>
      <t>年監獄新入監受刑人前十大罪名</t>
    </r>
    <phoneticPr fontId="8" type="noConversion"/>
  </si>
  <si>
    <r>
      <rPr>
        <sz val="12"/>
        <rFont val="新細明體"/>
        <family val="1"/>
        <charset val="136"/>
      </rPr>
      <t>名次</t>
    </r>
    <phoneticPr fontId="8" type="noConversion"/>
  </si>
  <si>
    <r>
      <rPr>
        <sz val="12"/>
        <rFont val="新細明體"/>
        <family val="1"/>
        <charset val="136"/>
      </rPr>
      <t>罪名</t>
    </r>
    <phoneticPr fontId="8" type="noConversion"/>
  </si>
  <si>
    <r>
      <rPr>
        <sz val="10"/>
        <rFont val="新細明體"/>
        <family val="1"/>
        <charset val="136"/>
      </rPr>
      <t>說　　明：</t>
    </r>
    <r>
      <rPr>
        <sz val="10"/>
        <rFont val="Times New Roman"/>
        <family val="1"/>
      </rPr>
      <t xml:space="preserve">1. </t>
    </r>
    <r>
      <rPr>
        <sz val="10"/>
        <rFont val="新細明體"/>
        <family val="1"/>
        <charset val="136"/>
      </rPr>
      <t>毒品危害防制條例含</t>
    </r>
    <r>
      <rPr>
        <sz val="10"/>
        <rFont val="Times New Roman"/>
        <family val="1"/>
      </rPr>
      <t>87</t>
    </r>
    <r>
      <rPr>
        <sz val="10"/>
        <rFont val="新細明體"/>
        <family val="1"/>
        <charset val="136"/>
      </rPr>
      <t>年</t>
    </r>
    <r>
      <rPr>
        <sz val="10"/>
        <rFont val="Times New Roman"/>
        <family val="1"/>
      </rPr>
      <t>5</t>
    </r>
    <r>
      <rPr>
        <sz val="10"/>
        <rFont val="新細明體"/>
        <family val="1"/>
        <charset val="136"/>
      </rPr>
      <t>月</t>
    </r>
    <r>
      <rPr>
        <sz val="10"/>
        <rFont val="Times New Roman"/>
        <family val="1"/>
      </rPr>
      <t>20</t>
    </r>
    <r>
      <rPr>
        <sz val="10"/>
        <rFont val="新細明體"/>
        <family val="1"/>
        <charset val="136"/>
      </rPr>
      <t>日修正施行前之肅清煙毒條例及麻醉藥品管理條例人數。</t>
    </r>
    <phoneticPr fontId="8" type="noConversion"/>
  </si>
  <si>
    <r>
      <rPr>
        <sz val="10"/>
        <rFont val="新細明體"/>
        <family val="1"/>
        <charset val="136"/>
      </rPr>
      <t>　　　　　</t>
    </r>
    <r>
      <rPr>
        <sz val="10"/>
        <rFont val="Times New Roman"/>
        <family val="1"/>
      </rPr>
      <t xml:space="preserve">2. </t>
    </r>
    <r>
      <rPr>
        <sz val="10"/>
        <rFont val="新細明體"/>
        <family val="1"/>
        <charset val="136"/>
      </rPr>
      <t>傷害罪項含重傷害。</t>
    </r>
    <phoneticPr fontId="8" type="noConversion"/>
  </si>
  <si>
    <r>
      <rPr>
        <sz val="12"/>
        <rFont val="新細明體"/>
        <family val="1"/>
        <charset val="136"/>
      </rPr>
      <t>計</t>
    </r>
    <phoneticPr fontId="69" type="noConversion"/>
  </si>
  <si>
    <r>
      <rPr>
        <sz val="12"/>
        <rFont val="新細明體"/>
        <family val="1"/>
        <charset val="136"/>
      </rPr>
      <t>女</t>
    </r>
    <phoneticPr fontId="69" type="noConversion"/>
  </si>
  <si>
    <r>
      <rPr>
        <sz val="12"/>
        <rFont val="新細明體"/>
        <family val="1"/>
        <charset val="136"/>
      </rPr>
      <t>男</t>
    </r>
    <phoneticPr fontId="69" type="noConversion"/>
  </si>
  <si>
    <r>
      <rPr>
        <sz val="11"/>
        <rFont val="新細明體"/>
        <family val="1"/>
        <charset val="136"/>
      </rPr>
      <t>資料來源：法務部統計處</t>
    </r>
  </si>
  <si>
    <r>
      <rPr>
        <sz val="11"/>
        <rFont val="新細明體"/>
        <family val="1"/>
        <charset val="136"/>
      </rPr>
      <t>　　　　　</t>
    </r>
    <r>
      <rPr>
        <sz val="11"/>
        <rFont val="Times New Roman"/>
        <family val="1"/>
      </rPr>
      <t xml:space="preserve">3. </t>
    </r>
    <r>
      <rPr>
        <sz val="11"/>
        <rFont val="新細明體"/>
        <family val="1"/>
        <charset val="136"/>
      </rPr>
      <t>海盜罪無收容人數。</t>
    </r>
    <phoneticPr fontId="8" type="noConversion"/>
  </si>
  <si>
    <r>
      <rPr>
        <sz val="12"/>
        <rFont val="新細明體"/>
        <family val="1"/>
        <charset val="136"/>
      </rPr>
      <t>強盜及海盜罪</t>
    </r>
    <phoneticPr fontId="8" type="noConversion"/>
  </si>
  <si>
    <r>
      <rPr>
        <sz val="12"/>
        <rFont val="新細明體"/>
        <family val="1"/>
        <charset val="136"/>
      </rPr>
      <t>恐嚇取財得利罪</t>
    </r>
    <phoneticPr fontId="8" type="noConversion"/>
  </si>
  <si>
    <r>
      <rPr>
        <sz val="11"/>
        <rFont val="新細明體"/>
        <family val="1"/>
        <charset val="136"/>
      </rPr>
      <t>說　　明：</t>
    </r>
    <r>
      <rPr>
        <sz val="11"/>
        <rFont val="Times New Roman"/>
        <family val="1"/>
      </rPr>
      <t xml:space="preserve">1. </t>
    </r>
    <r>
      <rPr>
        <sz val="11"/>
        <rFont val="新細明體"/>
        <family val="1"/>
        <charset val="136"/>
      </rPr>
      <t>毒品危害防制條例含</t>
    </r>
    <r>
      <rPr>
        <sz val="11"/>
        <rFont val="Times New Roman"/>
        <family val="1"/>
      </rPr>
      <t>87</t>
    </r>
    <r>
      <rPr>
        <sz val="11"/>
        <rFont val="新細明體"/>
        <family val="1"/>
        <charset val="136"/>
      </rPr>
      <t>年</t>
    </r>
    <r>
      <rPr>
        <sz val="11"/>
        <rFont val="Times New Roman"/>
        <family val="1"/>
      </rPr>
      <t>5</t>
    </r>
    <r>
      <rPr>
        <sz val="11"/>
        <rFont val="新細明體"/>
        <family val="1"/>
        <charset val="136"/>
      </rPr>
      <t>月</t>
    </r>
    <r>
      <rPr>
        <sz val="11"/>
        <rFont val="Times New Roman"/>
        <family val="1"/>
      </rPr>
      <t>20</t>
    </r>
    <r>
      <rPr>
        <sz val="11"/>
        <rFont val="新細明體"/>
        <family val="1"/>
        <charset val="136"/>
      </rPr>
      <t>日修正施行前之肅清煙毒條例及麻醉藥品管理條例人數。</t>
    </r>
    <phoneticPr fontId="8" type="noConversion"/>
  </si>
  <si>
    <r>
      <rPr>
        <sz val="11"/>
        <rFont val="新細明體"/>
        <family val="1"/>
        <charset val="136"/>
      </rPr>
      <t>　　　　　</t>
    </r>
    <r>
      <rPr>
        <sz val="11"/>
        <rFont val="Times New Roman"/>
        <family val="1"/>
      </rPr>
      <t xml:space="preserve">4. </t>
    </r>
    <r>
      <rPr>
        <sz val="11"/>
        <rFont val="新細明體"/>
        <family val="1"/>
        <charset val="136"/>
      </rPr>
      <t>懲治盜匪條例自</t>
    </r>
    <r>
      <rPr>
        <sz val="11"/>
        <rFont val="Times New Roman"/>
        <family val="1"/>
      </rPr>
      <t>91</t>
    </r>
    <r>
      <rPr>
        <sz val="11"/>
        <rFont val="新細明體"/>
        <family val="1"/>
        <charset val="136"/>
      </rPr>
      <t>年</t>
    </r>
    <r>
      <rPr>
        <sz val="11"/>
        <rFont val="Times New Roman"/>
        <family val="1"/>
      </rPr>
      <t>1</t>
    </r>
    <r>
      <rPr>
        <sz val="11"/>
        <rFont val="新細明體"/>
        <family val="1"/>
        <charset val="136"/>
      </rPr>
      <t>月廢止後，原適用該條例之犯罪行為，改引用刑法論罪處刑，如強盜罪、擄人勒贖罪等。</t>
    </r>
    <phoneticPr fontId="8" type="noConversion"/>
  </si>
  <si>
    <r>
      <rPr>
        <sz val="15"/>
        <rFont val="新細明體"/>
        <family val="1"/>
        <charset val="136"/>
      </rPr>
      <t>表</t>
    </r>
    <r>
      <rPr>
        <sz val="15"/>
        <rFont val="Times New Roman"/>
        <family val="1"/>
      </rPr>
      <t>2-4-7</t>
    </r>
    <r>
      <rPr>
        <sz val="15"/>
        <rFont val="新細明體"/>
        <family val="1"/>
        <charset val="136"/>
      </rPr>
      <t>　近</t>
    </r>
    <r>
      <rPr>
        <sz val="15"/>
        <rFont val="Times New Roman"/>
        <family val="1"/>
      </rPr>
      <t>10</t>
    </r>
    <r>
      <rPr>
        <sz val="15"/>
        <rFont val="新細明體"/>
        <family val="1"/>
        <charset val="136"/>
      </rPr>
      <t>年監獄新入監受刑人犯罪原因</t>
    </r>
    <phoneticPr fontId="8" type="noConversion"/>
  </si>
  <si>
    <r>
      <rPr>
        <sz val="12"/>
        <rFont val="新細明體"/>
        <family val="1"/>
        <charset val="136"/>
      </rPr>
      <t>不滿現實</t>
    </r>
    <phoneticPr fontId="8" type="noConversion"/>
  </si>
  <si>
    <r>
      <rPr>
        <sz val="12"/>
        <rFont val="新細明體"/>
        <family val="1"/>
        <charset val="136"/>
      </rPr>
      <t>生活煎迫</t>
    </r>
    <phoneticPr fontId="8" type="noConversion"/>
  </si>
  <si>
    <r>
      <rPr>
        <sz val="12"/>
        <rFont val="新細明體"/>
        <family val="1"/>
        <charset val="136"/>
      </rPr>
      <t>觀念錯誤</t>
    </r>
    <phoneticPr fontId="8" type="noConversion"/>
  </si>
  <si>
    <r>
      <rPr>
        <sz val="12"/>
        <rFont val="新細明體"/>
        <family val="1"/>
        <charset val="136"/>
      </rPr>
      <t>外界引誘</t>
    </r>
    <phoneticPr fontId="8" type="noConversion"/>
  </si>
  <si>
    <r>
      <rPr>
        <sz val="12"/>
        <rFont val="新細明體"/>
        <family val="1"/>
        <charset val="136"/>
      </rPr>
      <t>報仇雪恨</t>
    </r>
    <phoneticPr fontId="8" type="noConversion"/>
  </si>
  <si>
    <r>
      <rPr>
        <sz val="12"/>
        <rFont val="新細明體"/>
        <family val="1"/>
        <charset val="136"/>
      </rPr>
      <t>投機圖利</t>
    </r>
    <phoneticPr fontId="8" type="noConversion"/>
  </si>
  <si>
    <r>
      <rPr>
        <sz val="12"/>
        <rFont val="新細明體"/>
        <family val="1"/>
        <charset val="136"/>
      </rPr>
      <t>交友不慎</t>
    </r>
    <phoneticPr fontId="8" type="noConversion"/>
  </si>
  <si>
    <r>
      <rPr>
        <sz val="12"/>
        <rFont val="新細明體"/>
        <family val="1"/>
        <charset val="136"/>
      </rPr>
      <t>不良環境</t>
    </r>
    <phoneticPr fontId="8" type="noConversion"/>
  </si>
  <si>
    <r>
      <rPr>
        <sz val="12"/>
        <rFont val="新細明體"/>
        <family val="1"/>
        <charset val="136"/>
      </rPr>
      <t>派系傾軋</t>
    </r>
    <phoneticPr fontId="8" type="noConversion"/>
  </si>
  <si>
    <r>
      <rPr>
        <sz val="12"/>
        <rFont val="新細明體"/>
        <family val="1"/>
        <charset val="136"/>
      </rPr>
      <t>不良嗜好</t>
    </r>
    <phoneticPr fontId="8" type="noConversion"/>
  </si>
  <si>
    <r>
      <rPr>
        <sz val="12"/>
        <rFont val="新細明體"/>
        <family val="1"/>
        <charset val="136"/>
      </rPr>
      <t>缺乏教育</t>
    </r>
    <phoneticPr fontId="8" type="noConversion"/>
  </si>
  <si>
    <r>
      <rPr>
        <sz val="12"/>
        <rFont val="新細明體"/>
        <family val="1"/>
        <charset val="136"/>
      </rPr>
      <t>防衛過當</t>
    </r>
    <phoneticPr fontId="8" type="noConversion"/>
  </si>
  <si>
    <r>
      <rPr>
        <sz val="12"/>
        <rFont val="新細明體"/>
        <family val="1"/>
        <charset val="136"/>
      </rPr>
      <t>犯罪習慣</t>
    </r>
    <phoneticPr fontId="8" type="noConversion"/>
  </si>
  <si>
    <r>
      <rPr>
        <sz val="12"/>
        <rFont val="新細明體"/>
        <family val="1"/>
        <charset val="136"/>
      </rPr>
      <t>性情暴戾</t>
    </r>
    <phoneticPr fontId="8" type="noConversion"/>
  </si>
  <si>
    <r>
      <rPr>
        <sz val="12"/>
        <rFont val="新細明體"/>
        <family val="1"/>
        <charset val="136"/>
      </rPr>
      <t>情慾衝動</t>
    </r>
    <phoneticPr fontId="8" type="noConversion"/>
  </si>
  <si>
    <r>
      <rPr>
        <sz val="12"/>
        <rFont val="新細明體"/>
        <family val="1"/>
        <charset val="136"/>
      </rPr>
      <t>心神失常</t>
    </r>
    <phoneticPr fontId="8" type="noConversion"/>
  </si>
  <si>
    <r>
      <rPr>
        <sz val="12"/>
        <rFont val="新細明體"/>
        <family val="1"/>
        <charset val="136"/>
      </rPr>
      <t>激於義憤</t>
    </r>
    <phoneticPr fontId="8" type="noConversion"/>
  </si>
  <si>
    <r>
      <rPr>
        <sz val="12"/>
        <rFont val="新細明體"/>
        <family val="1"/>
        <charset val="136"/>
      </rPr>
      <t>愛情糾紛</t>
    </r>
    <phoneticPr fontId="8" type="noConversion"/>
  </si>
  <si>
    <r>
      <rPr>
        <sz val="12"/>
        <rFont val="新細明體"/>
        <family val="1"/>
        <charset val="136"/>
      </rPr>
      <t>一時過失</t>
    </r>
    <phoneticPr fontId="8" type="noConversion"/>
  </si>
  <si>
    <r>
      <rPr>
        <sz val="15"/>
        <rFont val="新細明體"/>
        <family val="1"/>
        <charset val="136"/>
      </rPr>
      <t>表</t>
    </r>
    <r>
      <rPr>
        <sz val="15"/>
        <rFont val="Times New Roman"/>
        <family val="1"/>
      </rPr>
      <t>2-4-8</t>
    </r>
    <r>
      <rPr>
        <sz val="15"/>
        <rFont val="新細明體"/>
        <family val="1"/>
        <charset val="136"/>
      </rPr>
      <t>　近</t>
    </r>
    <r>
      <rPr>
        <sz val="15"/>
        <rFont val="Times New Roman"/>
        <family val="1"/>
      </rPr>
      <t>5</t>
    </r>
    <r>
      <rPr>
        <sz val="15"/>
        <rFont val="新細明體"/>
        <family val="1"/>
        <charset val="136"/>
      </rPr>
      <t>年監獄新入監、在監受刑人刑名</t>
    </r>
    <phoneticPr fontId="8" type="noConversion"/>
  </si>
  <si>
    <r>
      <rPr>
        <sz val="10"/>
        <rFont val="新細明體"/>
        <family val="1"/>
        <charset val="136"/>
      </rPr>
      <t>單位：人</t>
    </r>
    <phoneticPr fontId="8" type="noConversion"/>
  </si>
  <si>
    <r>
      <rPr>
        <sz val="12"/>
        <rFont val="新細明體"/>
        <family val="1"/>
        <charset val="136"/>
      </rPr>
      <t>年</t>
    </r>
    <r>
      <rPr>
        <sz val="12"/>
        <rFont val="Times New Roman"/>
        <family val="1"/>
      </rPr>
      <t xml:space="preserve"> </t>
    </r>
    <r>
      <rPr>
        <sz val="12"/>
        <rFont val="新細明體"/>
        <family val="1"/>
        <charset val="136"/>
      </rPr>
      <t>別</t>
    </r>
    <phoneticPr fontId="8" type="noConversion"/>
  </si>
  <si>
    <r>
      <rPr>
        <sz val="12"/>
        <rFont val="新細明體"/>
        <family val="1"/>
        <charset val="136"/>
      </rPr>
      <t>新</t>
    </r>
    <r>
      <rPr>
        <sz val="12"/>
        <rFont val="Times New Roman"/>
        <family val="1"/>
      </rPr>
      <t xml:space="preserve">  </t>
    </r>
    <r>
      <rPr>
        <sz val="12"/>
        <rFont val="新細明體"/>
        <family val="1"/>
        <charset val="136"/>
      </rPr>
      <t>入</t>
    </r>
    <r>
      <rPr>
        <sz val="12"/>
        <rFont val="Times New Roman"/>
        <family val="1"/>
      </rPr>
      <t xml:space="preserve">  </t>
    </r>
    <r>
      <rPr>
        <sz val="12"/>
        <rFont val="新細明體"/>
        <family val="1"/>
        <charset val="136"/>
      </rPr>
      <t>監</t>
    </r>
    <r>
      <rPr>
        <sz val="12"/>
        <rFont val="Times New Roman"/>
        <family val="1"/>
      </rPr>
      <t xml:space="preserve">  </t>
    </r>
    <r>
      <rPr>
        <sz val="12"/>
        <rFont val="新細明體"/>
        <family val="1"/>
        <charset val="136"/>
      </rPr>
      <t>受</t>
    </r>
    <r>
      <rPr>
        <sz val="12"/>
        <rFont val="Times New Roman"/>
        <family val="1"/>
      </rPr>
      <t xml:space="preserve">  </t>
    </r>
    <r>
      <rPr>
        <sz val="12"/>
        <rFont val="新細明體"/>
        <family val="1"/>
        <charset val="136"/>
      </rPr>
      <t>刑</t>
    </r>
    <r>
      <rPr>
        <sz val="12"/>
        <rFont val="Times New Roman"/>
        <family val="1"/>
      </rPr>
      <t xml:space="preserve">  </t>
    </r>
    <r>
      <rPr>
        <sz val="12"/>
        <rFont val="新細明體"/>
        <family val="1"/>
        <charset val="136"/>
      </rPr>
      <t>人</t>
    </r>
    <r>
      <rPr>
        <sz val="12"/>
        <rFont val="Times New Roman"/>
        <family val="1"/>
      </rPr>
      <t xml:space="preserve">  </t>
    </r>
    <r>
      <rPr>
        <sz val="12"/>
        <rFont val="新細明體"/>
        <family val="1"/>
        <charset val="136"/>
      </rPr>
      <t>宣</t>
    </r>
    <r>
      <rPr>
        <sz val="12"/>
        <rFont val="Times New Roman"/>
        <family val="1"/>
      </rPr>
      <t xml:space="preserve">  </t>
    </r>
    <r>
      <rPr>
        <sz val="12"/>
        <rFont val="新細明體"/>
        <family val="1"/>
        <charset val="136"/>
      </rPr>
      <t>告</t>
    </r>
    <r>
      <rPr>
        <sz val="12"/>
        <rFont val="Times New Roman"/>
        <family val="1"/>
      </rPr>
      <t xml:space="preserve">  </t>
    </r>
    <r>
      <rPr>
        <sz val="12"/>
        <rFont val="新細明體"/>
        <family val="1"/>
        <charset val="136"/>
      </rPr>
      <t>刑</t>
    </r>
    <r>
      <rPr>
        <sz val="12"/>
        <rFont val="Times New Roman"/>
        <family val="1"/>
      </rPr>
      <t xml:space="preserve">  </t>
    </r>
    <r>
      <rPr>
        <sz val="12"/>
        <rFont val="新細明體"/>
        <family val="1"/>
        <charset val="136"/>
      </rPr>
      <t>刑</t>
    </r>
    <r>
      <rPr>
        <sz val="12"/>
        <rFont val="Times New Roman"/>
        <family val="1"/>
      </rPr>
      <t xml:space="preserve">  </t>
    </r>
    <r>
      <rPr>
        <sz val="12"/>
        <rFont val="新細明體"/>
        <family val="1"/>
        <charset val="136"/>
      </rPr>
      <t>名</t>
    </r>
    <phoneticPr fontId="8" type="noConversion"/>
  </si>
  <si>
    <r>
      <rPr>
        <sz val="12"/>
        <rFont val="新細明體"/>
        <family val="1"/>
        <charset val="136"/>
      </rPr>
      <t>死</t>
    </r>
    <phoneticPr fontId="8" type="noConversion"/>
  </si>
  <si>
    <r>
      <rPr>
        <sz val="12"/>
        <rFont val="新細明體"/>
        <family val="1"/>
        <charset val="136"/>
      </rPr>
      <t>無</t>
    </r>
    <phoneticPr fontId="8" type="noConversion"/>
  </si>
  <si>
    <r>
      <rPr>
        <sz val="12"/>
        <rFont val="新細明體"/>
        <family val="1"/>
        <charset val="136"/>
      </rPr>
      <t>有</t>
    </r>
    <phoneticPr fontId="8" type="noConversion"/>
  </si>
  <si>
    <r>
      <rPr>
        <sz val="12"/>
        <rFont val="新細明體"/>
        <family val="1"/>
        <charset val="136"/>
      </rPr>
      <t>期</t>
    </r>
    <phoneticPr fontId="8" type="noConversion"/>
  </si>
  <si>
    <r>
      <rPr>
        <sz val="12"/>
        <rFont val="新細明體"/>
        <family val="1"/>
        <charset val="136"/>
      </rPr>
      <t>徒</t>
    </r>
    <phoneticPr fontId="8" type="noConversion"/>
  </si>
  <si>
    <r>
      <rPr>
        <sz val="12"/>
        <rFont val="新細明體"/>
        <family val="1"/>
        <charset val="136"/>
      </rPr>
      <t>刑</t>
    </r>
    <phoneticPr fontId="8" type="noConversion"/>
  </si>
  <si>
    <r>
      <rPr>
        <sz val="12"/>
        <rFont val="新細明體"/>
        <family val="1"/>
        <charset val="136"/>
      </rPr>
      <t>拘</t>
    </r>
    <phoneticPr fontId="8" type="noConversion"/>
  </si>
  <si>
    <r>
      <rPr>
        <sz val="12"/>
        <rFont val="新細明體"/>
        <family val="1"/>
        <charset val="136"/>
      </rPr>
      <t>（易服勞役）
罰金</t>
    </r>
    <phoneticPr fontId="8" type="noConversion"/>
  </si>
  <si>
    <r>
      <rPr>
        <sz val="12"/>
        <rFont val="新細明體"/>
        <family val="1"/>
        <charset val="136"/>
      </rPr>
      <t>一年未滿
逾六月</t>
    </r>
    <phoneticPr fontId="8" type="noConversion"/>
  </si>
  <si>
    <r>
      <rPr>
        <sz val="12"/>
        <rFont val="新細明體"/>
        <family val="1"/>
        <charset val="136"/>
      </rPr>
      <t>三年未滿
一年以上</t>
    </r>
    <phoneticPr fontId="8" type="noConversion"/>
  </si>
  <si>
    <r>
      <rPr>
        <sz val="12"/>
        <rFont val="新細明體"/>
        <family val="1"/>
        <charset val="136"/>
      </rPr>
      <t>五年未滿
三年以上</t>
    </r>
    <phoneticPr fontId="8" type="noConversion"/>
  </si>
  <si>
    <r>
      <rPr>
        <sz val="12"/>
        <rFont val="新細明體"/>
        <family val="1"/>
        <charset val="136"/>
      </rPr>
      <t>七年未滿
五年以上</t>
    </r>
    <phoneticPr fontId="8" type="noConversion"/>
  </si>
  <si>
    <r>
      <rPr>
        <sz val="12"/>
        <rFont val="新細明體"/>
        <family val="1"/>
        <charset val="136"/>
      </rPr>
      <t>十年未滿
七年以上</t>
    </r>
    <phoneticPr fontId="8" type="noConversion"/>
  </si>
  <si>
    <r>
      <rPr>
        <sz val="12"/>
        <rFont val="新細明體"/>
        <family val="1"/>
        <charset val="136"/>
      </rPr>
      <t>十五年以下
十年以上</t>
    </r>
    <phoneticPr fontId="8" type="noConversion"/>
  </si>
  <si>
    <r>
      <rPr>
        <sz val="12"/>
        <rFont val="新細明體"/>
        <family val="1"/>
        <charset val="136"/>
      </rPr>
      <t>役</t>
    </r>
    <phoneticPr fontId="8" type="noConversion"/>
  </si>
  <si>
    <r>
      <rPr>
        <sz val="12"/>
        <rFont val="新細明體"/>
        <family val="1"/>
        <charset val="136"/>
      </rPr>
      <t>在</t>
    </r>
    <r>
      <rPr>
        <sz val="12"/>
        <rFont val="Times New Roman"/>
        <family val="1"/>
      </rPr>
      <t xml:space="preserve">  </t>
    </r>
    <r>
      <rPr>
        <sz val="12"/>
        <rFont val="新細明體"/>
        <family val="1"/>
        <charset val="136"/>
      </rPr>
      <t>監</t>
    </r>
    <r>
      <rPr>
        <sz val="12"/>
        <rFont val="Times New Roman"/>
        <family val="1"/>
      </rPr>
      <t xml:space="preserve">  </t>
    </r>
    <r>
      <rPr>
        <sz val="12"/>
        <rFont val="新細明體"/>
        <family val="1"/>
        <charset val="136"/>
      </rPr>
      <t>受</t>
    </r>
    <r>
      <rPr>
        <sz val="12"/>
        <rFont val="Times New Roman"/>
        <family val="1"/>
      </rPr>
      <t xml:space="preserve">  </t>
    </r>
    <r>
      <rPr>
        <sz val="12"/>
        <rFont val="新細明體"/>
        <family val="1"/>
        <charset val="136"/>
      </rPr>
      <t>刑</t>
    </r>
    <r>
      <rPr>
        <sz val="12"/>
        <rFont val="Times New Roman"/>
        <family val="1"/>
      </rPr>
      <t xml:space="preserve">  </t>
    </r>
    <r>
      <rPr>
        <sz val="12"/>
        <rFont val="新細明體"/>
        <family val="1"/>
        <charset val="136"/>
      </rPr>
      <t>人</t>
    </r>
    <r>
      <rPr>
        <sz val="12"/>
        <rFont val="Times New Roman"/>
        <family val="1"/>
      </rPr>
      <t xml:space="preserve">  </t>
    </r>
    <r>
      <rPr>
        <sz val="12"/>
        <rFont val="新細明體"/>
        <family val="1"/>
        <charset val="136"/>
      </rPr>
      <t>應</t>
    </r>
    <r>
      <rPr>
        <sz val="12"/>
        <rFont val="Times New Roman"/>
        <family val="1"/>
      </rPr>
      <t xml:space="preserve">  </t>
    </r>
    <r>
      <rPr>
        <sz val="12"/>
        <rFont val="新細明體"/>
        <family val="1"/>
        <charset val="136"/>
      </rPr>
      <t>執</t>
    </r>
    <r>
      <rPr>
        <sz val="12"/>
        <rFont val="Times New Roman"/>
        <family val="1"/>
      </rPr>
      <t xml:space="preserve">  </t>
    </r>
    <r>
      <rPr>
        <sz val="12"/>
        <rFont val="新細明體"/>
        <family val="1"/>
        <charset val="136"/>
      </rPr>
      <t>行</t>
    </r>
    <r>
      <rPr>
        <sz val="12"/>
        <rFont val="Times New Roman"/>
        <family val="1"/>
      </rPr>
      <t xml:space="preserve">  </t>
    </r>
    <r>
      <rPr>
        <sz val="12"/>
        <rFont val="新細明體"/>
        <family val="1"/>
        <charset val="136"/>
      </rPr>
      <t>刑</t>
    </r>
    <r>
      <rPr>
        <sz val="12"/>
        <rFont val="Times New Roman"/>
        <family val="1"/>
      </rPr>
      <t xml:space="preserve">  </t>
    </r>
    <r>
      <rPr>
        <sz val="12"/>
        <rFont val="新細明體"/>
        <family val="1"/>
        <charset val="136"/>
      </rPr>
      <t>刑</t>
    </r>
    <r>
      <rPr>
        <sz val="12"/>
        <rFont val="Times New Roman"/>
        <family val="1"/>
      </rPr>
      <t xml:space="preserve">  </t>
    </r>
    <r>
      <rPr>
        <sz val="12"/>
        <rFont val="新細明體"/>
        <family val="1"/>
        <charset val="136"/>
      </rPr>
      <t>名</t>
    </r>
    <phoneticPr fontId="8" type="noConversion"/>
  </si>
  <si>
    <r>
      <rPr>
        <sz val="10"/>
        <rFont val="新細明體"/>
        <family val="1"/>
        <charset val="136"/>
      </rPr>
      <t>說　　明：</t>
    </r>
    <r>
      <rPr>
        <sz val="10"/>
        <rFont val="Times New Roman"/>
        <family val="1"/>
      </rPr>
      <t xml:space="preserve">1. </t>
    </r>
    <r>
      <rPr>
        <sz val="10"/>
        <rFont val="新細明體"/>
        <family val="1"/>
        <charset val="136"/>
      </rPr>
      <t>新入監受刑人宣告刑刑名以最重罪之宣告刑刑名統計。</t>
    </r>
    <phoneticPr fontId="8" type="noConversion"/>
  </si>
  <si>
    <r>
      <rPr>
        <sz val="10"/>
        <rFont val="新細明體"/>
        <family val="1"/>
        <charset val="136"/>
      </rPr>
      <t>　　　　　</t>
    </r>
    <r>
      <rPr>
        <sz val="10"/>
        <rFont val="Times New Roman"/>
        <family val="1"/>
      </rPr>
      <t xml:space="preserve">2. </t>
    </r>
    <r>
      <rPr>
        <sz val="10"/>
        <rFont val="新細明體"/>
        <family val="1"/>
        <charset val="136"/>
      </rPr>
      <t>在監受刑人應執行刑刑名係為罪犯觸犯數罪經法院分別判處先後確定，由法官裁判合併定應接受執行之刑期統計。</t>
    </r>
    <phoneticPr fontId="8" type="noConversion"/>
  </si>
  <si>
    <t>104</t>
    <phoneticPr fontId="8" type="noConversion"/>
  </si>
  <si>
    <r>
      <rPr>
        <sz val="14"/>
        <rFont val="新細明體"/>
        <family val="1"/>
        <charset val="136"/>
      </rPr>
      <t>表</t>
    </r>
    <r>
      <rPr>
        <sz val="14"/>
        <rFont val="Times New Roman"/>
        <family val="1"/>
      </rPr>
      <t>2-4-9</t>
    </r>
    <r>
      <rPr>
        <sz val="14"/>
        <rFont val="新細明體"/>
        <family val="1"/>
        <charset val="136"/>
      </rPr>
      <t>　近</t>
    </r>
    <r>
      <rPr>
        <sz val="14"/>
        <rFont val="Times New Roman"/>
        <family val="1"/>
      </rPr>
      <t>10</t>
    </r>
    <r>
      <rPr>
        <sz val="14"/>
        <rFont val="新細明體"/>
        <family val="1"/>
        <charset val="136"/>
      </rPr>
      <t>年監獄辦理假釋情形</t>
    </r>
    <phoneticPr fontId="8" type="noConversion"/>
  </si>
  <si>
    <r>
      <rPr>
        <sz val="12"/>
        <rFont val="新細明體"/>
        <family val="1"/>
        <charset val="136"/>
      </rPr>
      <t>審查委員會人數
提報監獄假釋</t>
    </r>
    <phoneticPr fontId="8" type="noConversion"/>
  </si>
  <si>
    <r>
      <rPr>
        <sz val="12"/>
        <rFont val="新細明體"/>
        <family val="1"/>
        <charset val="136"/>
      </rPr>
      <t>假釋出獄人數</t>
    </r>
    <phoneticPr fontId="8" type="noConversion"/>
  </si>
  <si>
    <r>
      <rPr>
        <sz val="10"/>
        <rFont val="新細明體"/>
        <family val="1"/>
        <charset val="136"/>
      </rPr>
      <t>決議通過陳報人數
監獄假釋審查委員會</t>
    </r>
    <phoneticPr fontId="8" type="noConversion"/>
  </si>
  <si>
    <r>
      <rPr>
        <sz val="12"/>
        <rFont val="新細明體"/>
        <family val="1"/>
        <charset val="136"/>
      </rPr>
      <t>複審核准人數
法務部假釋</t>
    </r>
    <phoneticPr fontId="8" type="noConversion"/>
  </si>
  <si>
    <r>
      <rPr>
        <sz val="9.5"/>
        <rFont val="新細明體"/>
        <family val="1"/>
        <charset val="136"/>
      </rPr>
      <t>會初審核准比率
監獄假釋審查委員</t>
    </r>
    <phoneticPr fontId="8" type="noConversion"/>
  </si>
  <si>
    <r>
      <rPr>
        <sz val="12"/>
        <rFont val="新細明體"/>
        <family val="1"/>
        <charset val="136"/>
      </rPr>
      <t>複審核准比率
法務部假釋</t>
    </r>
    <phoneticPr fontId="8" type="noConversion"/>
  </si>
  <si>
    <r>
      <rPr>
        <sz val="10"/>
        <rFont val="新細明體"/>
        <family val="1"/>
        <charset val="136"/>
      </rPr>
      <t>假釋總核准比率</t>
    </r>
    <phoneticPr fontId="8" type="noConversion"/>
  </si>
  <si>
    <r>
      <rPr>
        <sz val="10"/>
        <rFont val="新細明體"/>
        <family val="1"/>
        <charset val="136"/>
      </rPr>
      <t>資料來源：矯正署</t>
    </r>
    <r>
      <rPr>
        <sz val="10"/>
        <rFont val="Times New Roman"/>
        <family val="1"/>
      </rPr>
      <t>(1)(2)(3)</t>
    </r>
    <r>
      <rPr>
        <sz val="10"/>
        <rFont val="新細明體"/>
        <family val="1"/>
        <charset val="136"/>
      </rPr>
      <t>、法務部統計處</t>
    </r>
    <r>
      <rPr>
        <sz val="10"/>
        <rFont val="Times New Roman"/>
        <family val="1"/>
      </rPr>
      <t>(4)</t>
    </r>
    <phoneticPr fontId="8" type="noConversion"/>
  </si>
  <si>
    <r>
      <rPr>
        <sz val="12"/>
        <rFont val="新細明體"/>
        <family val="1"/>
        <charset val="136"/>
      </rPr>
      <t>撤銷假釋人數</t>
    </r>
    <phoneticPr fontId="6" type="noConversion"/>
  </si>
  <si>
    <r>
      <rPr>
        <sz val="12"/>
        <rFont val="新細明體"/>
        <family val="1"/>
        <charset val="136"/>
      </rPr>
      <t>假釋中更犯罪</t>
    </r>
    <phoneticPr fontId="6" type="noConversion"/>
  </si>
  <si>
    <r>
      <rPr>
        <sz val="10"/>
        <rFont val="新細明體"/>
        <family val="1"/>
        <charset val="136"/>
      </rPr>
      <t>資料提供：矯正署（比率為本書自行計算）</t>
    </r>
    <phoneticPr fontId="56" type="noConversion"/>
  </si>
  <si>
    <r>
      <t>102</t>
    </r>
    <r>
      <rPr>
        <sz val="12"/>
        <rFont val="新細明體"/>
        <family val="1"/>
        <charset val="136"/>
      </rPr>
      <t>年</t>
    </r>
    <phoneticPr fontId="56" type="noConversion"/>
  </si>
  <si>
    <r>
      <rPr>
        <sz val="15"/>
        <rFont val="新細明體"/>
        <family val="1"/>
        <charset val="136"/>
      </rPr>
      <t>表</t>
    </r>
    <r>
      <rPr>
        <sz val="15"/>
        <rFont val="Times New Roman"/>
        <family val="1"/>
      </rPr>
      <t>2-4-11</t>
    </r>
    <r>
      <rPr>
        <sz val="15"/>
        <rFont val="新細明體"/>
        <family val="1"/>
        <charset val="136"/>
      </rPr>
      <t>　近</t>
    </r>
    <r>
      <rPr>
        <sz val="15"/>
        <rFont val="Times New Roman"/>
        <family val="1"/>
      </rPr>
      <t>5</t>
    </r>
    <r>
      <rPr>
        <sz val="15"/>
        <rFont val="新細明體"/>
        <family val="1"/>
        <charset val="136"/>
      </rPr>
      <t>年監獄受刑人實際出獄人數</t>
    </r>
    <phoneticPr fontId="8" type="noConversion"/>
  </si>
  <si>
    <r>
      <rPr>
        <sz val="12"/>
        <rFont val="新細明體"/>
        <family val="1"/>
        <charset val="136"/>
      </rPr>
      <t>死刑執行</t>
    </r>
    <phoneticPr fontId="8" type="noConversion"/>
  </si>
  <si>
    <r>
      <rPr>
        <sz val="12"/>
        <rFont val="新細明體"/>
        <family val="1"/>
        <charset val="136"/>
      </rPr>
      <t>執行完畢
期滿出獄</t>
    </r>
    <phoneticPr fontId="8" type="noConversion"/>
  </si>
  <si>
    <r>
      <rPr>
        <sz val="12"/>
        <rFont val="新細明體"/>
        <family val="1"/>
        <charset val="136"/>
      </rPr>
      <t>假釋出獄</t>
    </r>
    <phoneticPr fontId="8" type="noConversion"/>
  </si>
  <si>
    <r>
      <rPr>
        <sz val="10"/>
        <rFont val="新細明體"/>
        <family val="1"/>
        <charset val="136"/>
      </rPr>
      <t>說　　明：期滿出獄含徒刑、拘役及罰金（易服勞役）執行完畢期滿出獄者。</t>
    </r>
    <phoneticPr fontId="8" type="noConversion"/>
  </si>
  <si>
    <r>
      <rPr>
        <sz val="15"/>
        <rFont val="新細明體"/>
        <family val="1"/>
        <charset val="136"/>
      </rPr>
      <t>表</t>
    </r>
    <r>
      <rPr>
        <sz val="15"/>
        <rFont val="Times New Roman"/>
        <family val="1"/>
      </rPr>
      <t xml:space="preserve"> 2-4-13</t>
    </r>
    <r>
      <rPr>
        <sz val="15"/>
        <rFont val="新細明體"/>
        <family val="1"/>
        <charset val="136"/>
      </rPr>
      <t>　近</t>
    </r>
    <r>
      <rPr>
        <sz val="15"/>
        <rFont val="Times New Roman"/>
        <family val="1"/>
      </rPr>
      <t>10</t>
    </r>
    <r>
      <rPr>
        <sz val="15"/>
        <rFont val="新細明體"/>
        <family val="1"/>
        <charset val="136"/>
      </rPr>
      <t>年新入所受觀察勒戒人數</t>
    </r>
    <phoneticPr fontId="62" type="noConversion"/>
  </si>
  <si>
    <r>
      <rPr>
        <sz val="12"/>
        <rFont val="新細明體"/>
        <family val="1"/>
        <charset val="136"/>
      </rPr>
      <t>總計</t>
    </r>
    <phoneticPr fontId="62" type="noConversion"/>
  </si>
  <si>
    <r>
      <rPr>
        <sz val="14"/>
        <rFont val="新細明體"/>
        <family val="1"/>
        <charset val="136"/>
      </rPr>
      <t>成年受觀察勒戒人</t>
    </r>
    <phoneticPr fontId="62" type="noConversion"/>
  </si>
  <si>
    <r>
      <rPr>
        <sz val="14"/>
        <rFont val="新細明體"/>
        <family val="1"/>
        <charset val="136"/>
      </rPr>
      <t>少年受觀察勒戒人</t>
    </r>
    <phoneticPr fontId="62" type="noConversion"/>
  </si>
  <si>
    <r>
      <rPr>
        <sz val="12"/>
        <rFont val="新細明體"/>
        <family val="1"/>
        <charset val="136"/>
      </rPr>
      <t>性</t>
    </r>
    <r>
      <rPr>
        <sz val="12"/>
        <rFont val="Times New Roman"/>
        <family val="1"/>
      </rPr>
      <t xml:space="preserve">                </t>
    </r>
    <r>
      <rPr>
        <sz val="12"/>
        <rFont val="新細明體"/>
        <family val="1"/>
        <charset val="136"/>
      </rPr>
      <t>別</t>
    </r>
    <phoneticPr fontId="62" type="noConversion"/>
  </si>
  <si>
    <r>
      <rPr>
        <sz val="12"/>
        <rFont val="新細明體"/>
        <family val="1"/>
        <charset val="136"/>
      </rPr>
      <t>按毒品級別分</t>
    </r>
    <phoneticPr fontId="62" type="noConversion"/>
  </si>
  <si>
    <r>
      <rPr>
        <sz val="12"/>
        <rFont val="新細明體"/>
        <family val="1"/>
        <charset val="136"/>
      </rPr>
      <t>計</t>
    </r>
    <phoneticPr fontId="62" type="noConversion"/>
  </si>
  <si>
    <r>
      <rPr>
        <sz val="12"/>
        <rFont val="新細明體"/>
        <family val="1"/>
        <charset val="136"/>
      </rPr>
      <t>男</t>
    </r>
    <phoneticPr fontId="62" type="noConversion"/>
  </si>
  <si>
    <r>
      <rPr>
        <sz val="12"/>
        <rFont val="新細明體"/>
        <family val="1"/>
        <charset val="136"/>
      </rPr>
      <t>女</t>
    </r>
    <phoneticPr fontId="62" type="noConversion"/>
  </si>
  <si>
    <r>
      <rPr>
        <sz val="12"/>
        <rFont val="新細明體"/>
        <family val="1"/>
        <charset val="136"/>
      </rPr>
      <t>第一級</t>
    </r>
    <phoneticPr fontId="62" type="noConversion"/>
  </si>
  <si>
    <r>
      <rPr>
        <sz val="12"/>
        <rFont val="新細明體"/>
        <family val="1"/>
        <charset val="136"/>
      </rPr>
      <t>第二級</t>
    </r>
    <phoneticPr fontId="62" type="noConversion"/>
  </si>
  <si>
    <r>
      <rPr>
        <sz val="12"/>
        <rFont val="新細明體"/>
        <family val="1"/>
        <charset val="136"/>
      </rPr>
      <t>人</t>
    </r>
    <phoneticPr fontId="62" type="noConversion"/>
  </si>
  <si>
    <r>
      <rPr>
        <sz val="10"/>
        <rFont val="新細明體"/>
        <family val="1"/>
        <charset val="136"/>
      </rPr>
      <t>資料來源：法務部統計處</t>
    </r>
    <phoneticPr fontId="62" type="noConversion"/>
  </si>
  <si>
    <r>
      <rPr>
        <sz val="15"/>
        <rFont val="新細明體"/>
        <family val="1"/>
        <charset val="136"/>
      </rPr>
      <t>表</t>
    </r>
    <r>
      <rPr>
        <sz val="15"/>
        <rFont val="Times New Roman"/>
        <family val="1"/>
      </rPr>
      <t xml:space="preserve"> 2-4-14</t>
    </r>
    <r>
      <rPr>
        <sz val="15"/>
        <rFont val="新細明體"/>
        <family val="1"/>
        <charset val="136"/>
      </rPr>
      <t>　近</t>
    </r>
    <r>
      <rPr>
        <sz val="15"/>
        <rFont val="Times New Roman"/>
        <family val="1"/>
      </rPr>
      <t>10</t>
    </r>
    <r>
      <rPr>
        <sz val="15"/>
        <rFont val="新細明體"/>
        <family val="1"/>
        <charset val="136"/>
      </rPr>
      <t>年新入所受戒治人人數</t>
    </r>
    <phoneticPr fontId="8" type="noConversion"/>
  </si>
  <si>
    <r>
      <rPr>
        <sz val="12"/>
        <rFont val="新細明體"/>
        <family val="1"/>
        <charset val="136"/>
      </rPr>
      <t>性別</t>
    </r>
    <phoneticPr fontId="62" type="noConversion"/>
  </si>
  <si>
    <r>
      <rPr>
        <sz val="15"/>
        <rFont val="新細明體"/>
        <family val="1"/>
        <charset val="136"/>
      </rPr>
      <t>表</t>
    </r>
    <r>
      <rPr>
        <sz val="15"/>
        <rFont val="Times New Roman"/>
        <family val="1"/>
      </rPr>
      <t xml:space="preserve"> 2-4-15</t>
    </r>
    <r>
      <rPr>
        <sz val="15"/>
        <rFont val="新細明體"/>
        <family val="1"/>
        <charset val="136"/>
      </rPr>
      <t>　近</t>
    </r>
    <r>
      <rPr>
        <sz val="15"/>
        <rFont val="Times New Roman"/>
        <family val="1"/>
      </rPr>
      <t>5</t>
    </r>
    <r>
      <rPr>
        <sz val="15"/>
        <rFont val="新細明體"/>
        <family val="1"/>
        <charset val="136"/>
      </rPr>
      <t>年新入所強制工作受處分人罪名</t>
    </r>
    <phoneticPr fontId="62" type="noConversion"/>
  </si>
  <si>
    <r>
      <t xml:space="preserve"> </t>
    </r>
    <r>
      <rPr>
        <sz val="12"/>
        <rFont val="新細明體"/>
        <family val="1"/>
        <charset val="136"/>
      </rPr>
      <t>人</t>
    </r>
    <phoneticPr fontId="8" type="noConversion"/>
  </si>
  <si>
    <r>
      <rPr>
        <sz val="12"/>
        <rFont val="新細明體"/>
        <family val="1"/>
        <charset val="136"/>
      </rPr>
      <t>搶奪罪</t>
    </r>
    <phoneticPr fontId="8" type="noConversion"/>
  </si>
  <si>
    <r>
      <rPr>
        <sz val="12"/>
        <rFont val="新細明體"/>
        <family val="1"/>
        <charset val="136"/>
      </rPr>
      <t>槍砲彈藥刀械管制條例</t>
    </r>
    <phoneticPr fontId="8" type="noConversion"/>
  </si>
  <si>
    <r>
      <rPr>
        <sz val="12"/>
        <rFont val="新細明體"/>
        <family val="1"/>
        <charset val="136"/>
      </rPr>
      <t>脫逃罪</t>
    </r>
    <phoneticPr fontId="8" type="noConversion"/>
  </si>
  <si>
    <r>
      <rPr>
        <sz val="12"/>
        <rFont val="新細明體"/>
        <family val="1"/>
        <charset val="136"/>
      </rPr>
      <t>組織犯罪防制條例</t>
    </r>
    <phoneticPr fontId="8" type="noConversion"/>
  </si>
  <si>
    <r>
      <rPr>
        <sz val="14"/>
        <rFont val="新細明體"/>
        <family val="1"/>
        <charset val="136"/>
      </rPr>
      <t>表</t>
    </r>
    <r>
      <rPr>
        <sz val="14"/>
        <rFont val="Times New Roman"/>
        <family val="1"/>
      </rPr>
      <t>2-4-16</t>
    </r>
    <r>
      <rPr>
        <sz val="14"/>
        <rFont val="新細明體"/>
        <family val="1"/>
        <charset val="136"/>
      </rPr>
      <t>　近</t>
    </r>
    <r>
      <rPr>
        <sz val="14"/>
        <rFont val="Times New Roman"/>
        <family val="1"/>
      </rPr>
      <t>10</t>
    </r>
    <r>
      <rPr>
        <sz val="14"/>
        <rFont val="新細明體"/>
        <family val="1"/>
        <charset val="136"/>
      </rPr>
      <t>年地方檢察署保護管束案件收結情形</t>
    </r>
    <phoneticPr fontId="60" type="noConversion"/>
  </si>
  <si>
    <r>
      <rPr>
        <sz val="10"/>
        <rFont val="新細明體"/>
        <family val="1"/>
        <charset val="136"/>
      </rPr>
      <t>單位：件</t>
    </r>
    <phoneticPr fontId="60" type="noConversion"/>
  </si>
  <si>
    <r>
      <rPr>
        <sz val="12"/>
        <rFont val="新細明體"/>
        <family val="1"/>
        <charset val="136"/>
      </rPr>
      <t>新收件數</t>
    </r>
  </si>
  <si>
    <r>
      <rPr>
        <sz val="12"/>
        <rFont val="新細明體"/>
        <family val="1"/>
        <charset val="136"/>
      </rPr>
      <t>終結件數</t>
    </r>
  </si>
  <si>
    <r>
      <rPr>
        <sz val="12"/>
        <rFont val="新細明體"/>
        <family val="1"/>
        <charset val="136"/>
      </rPr>
      <t>未結件數
年底</t>
    </r>
  </si>
  <si>
    <r>
      <rPr>
        <sz val="12"/>
        <rFont val="新細明體"/>
        <family val="1"/>
        <charset val="136"/>
      </rPr>
      <t>期滿</t>
    </r>
  </si>
  <si>
    <r>
      <rPr>
        <sz val="12"/>
        <rFont val="新細明體"/>
        <family val="1"/>
        <charset val="136"/>
      </rPr>
      <t>撤銷</t>
    </r>
  </si>
  <si>
    <r>
      <rPr>
        <sz val="12"/>
        <rFont val="新細明體"/>
        <family val="1"/>
        <charset val="136"/>
      </rPr>
      <t>護管束者
假釋付保</t>
    </r>
  </si>
  <si>
    <r>
      <rPr>
        <sz val="12"/>
        <rFont val="新細明體"/>
        <family val="1"/>
        <charset val="136"/>
      </rPr>
      <t>護管束者
緩刑付保</t>
    </r>
  </si>
  <si>
    <r>
      <t>99</t>
    </r>
    <r>
      <rPr>
        <sz val="12"/>
        <rFont val="新細明體"/>
        <family val="1"/>
        <charset val="136"/>
      </rPr>
      <t>年</t>
    </r>
    <phoneticPr fontId="60" type="noConversion"/>
  </si>
  <si>
    <r>
      <rPr>
        <sz val="14"/>
        <rFont val="新細明體"/>
        <family val="1"/>
        <charset val="136"/>
      </rPr>
      <t>表</t>
    </r>
    <r>
      <rPr>
        <sz val="14"/>
        <rFont val="Times New Roman"/>
        <family val="1"/>
      </rPr>
      <t>2-4-17</t>
    </r>
    <r>
      <rPr>
        <sz val="14"/>
        <rFont val="新細明體"/>
        <family val="1"/>
        <charset val="136"/>
      </rPr>
      <t>　近</t>
    </r>
    <r>
      <rPr>
        <sz val="14"/>
        <rFont val="Times New Roman"/>
        <family val="1"/>
      </rPr>
      <t>10</t>
    </r>
    <r>
      <rPr>
        <sz val="14"/>
        <rFont val="新細明體"/>
        <family val="1"/>
        <charset val="136"/>
      </rPr>
      <t>年地方檢察署保護管束案件執行與輔導情形</t>
    </r>
    <phoneticPr fontId="8" type="noConversion"/>
  </si>
  <si>
    <r>
      <rPr>
        <sz val="10"/>
        <rFont val="新細明體"/>
        <family val="1"/>
        <charset val="136"/>
      </rPr>
      <t>單位：人次</t>
    </r>
    <phoneticPr fontId="14" type="noConversion"/>
  </si>
  <si>
    <r>
      <rPr>
        <sz val="12"/>
        <rFont val="新細明體"/>
        <family val="1"/>
        <charset val="136"/>
      </rPr>
      <t>保護管束執行人次</t>
    </r>
    <phoneticPr fontId="14" type="noConversion"/>
  </si>
  <si>
    <r>
      <rPr>
        <sz val="12"/>
        <rFont val="新細明體"/>
        <family val="1"/>
        <charset val="136"/>
      </rPr>
      <t>保護管束輔導人次</t>
    </r>
    <phoneticPr fontId="14" type="noConversion"/>
  </si>
  <si>
    <r>
      <rPr>
        <sz val="12"/>
        <rFont val="新細明體"/>
        <family val="1"/>
        <charset val="136"/>
      </rPr>
      <t>約談</t>
    </r>
    <phoneticPr fontId="14" type="noConversion"/>
  </si>
  <si>
    <r>
      <rPr>
        <sz val="12"/>
        <rFont val="新細明體"/>
        <family val="1"/>
        <charset val="136"/>
      </rPr>
      <t>訪視</t>
    </r>
    <phoneticPr fontId="14" type="noConversion"/>
  </si>
  <si>
    <r>
      <rPr>
        <sz val="12"/>
        <rFont val="新細明體"/>
        <family val="1"/>
        <charset val="136"/>
      </rPr>
      <t>書面報告</t>
    </r>
    <phoneticPr fontId="14" type="noConversion"/>
  </si>
  <si>
    <r>
      <rPr>
        <sz val="12"/>
        <rFont val="新細明體"/>
        <family val="1"/>
        <charset val="136"/>
      </rPr>
      <t>就業</t>
    </r>
    <phoneticPr fontId="14" type="noConversion"/>
  </si>
  <si>
    <r>
      <rPr>
        <sz val="12"/>
        <rFont val="新細明體"/>
        <family val="1"/>
        <charset val="136"/>
      </rPr>
      <t>就學</t>
    </r>
    <phoneticPr fontId="14" type="noConversion"/>
  </si>
  <si>
    <r>
      <rPr>
        <sz val="12"/>
        <rFont val="新細明體"/>
        <family val="1"/>
        <charset val="136"/>
      </rPr>
      <t>就醫</t>
    </r>
    <phoneticPr fontId="14" type="noConversion"/>
  </si>
  <si>
    <r>
      <rPr>
        <sz val="12"/>
        <rFont val="新細明體"/>
        <family val="1"/>
        <charset val="136"/>
      </rPr>
      <t>就養</t>
    </r>
    <phoneticPr fontId="14" type="noConversion"/>
  </si>
  <si>
    <r>
      <t>99</t>
    </r>
    <r>
      <rPr>
        <sz val="12"/>
        <rFont val="新細明體"/>
        <family val="1"/>
        <charset val="136"/>
      </rPr>
      <t>年</t>
    </r>
    <phoneticPr fontId="6" type="noConversion"/>
  </si>
  <si>
    <r>
      <rPr>
        <sz val="10"/>
        <rFont val="新細明體"/>
        <family val="1"/>
        <charset val="136"/>
      </rPr>
      <t xml:space="preserve">結構比
</t>
    </r>
    <r>
      <rPr>
        <sz val="10"/>
        <rFont val="Times New Roman"/>
        <family val="1"/>
      </rPr>
      <t>(%)</t>
    </r>
  </si>
  <si>
    <r>
      <rPr>
        <sz val="10"/>
        <rFont val="新細明體"/>
        <family val="1"/>
        <charset val="136"/>
      </rPr>
      <t>說　　明：</t>
    </r>
    <r>
      <rPr>
        <sz val="10"/>
        <rFont val="Times New Roman"/>
        <family val="1"/>
      </rPr>
      <t>1.</t>
    </r>
    <r>
      <rPr>
        <sz val="10"/>
        <rFont val="新細明體"/>
        <family val="1"/>
        <charset val="136"/>
      </rPr>
      <t>保護管束執行項目包含個案一般監督、驗尿監督、警局複數監督、社區治療監督及其他特別監督。</t>
    </r>
    <phoneticPr fontId="6" type="noConversion"/>
  </si>
  <si>
    <r>
      <rPr>
        <sz val="10"/>
        <rFont val="新細明體"/>
        <family val="1"/>
        <charset val="136"/>
      </rPr>
      <t>　　　　　</t>
    </r>
    <r>
      <rPr>
        <sz val="10"/>
        <rFont val="Times New Roman"/>
        <family val="1"/>
      </rPr>
      <t>2.</t>
    </r>
    <r>
      <rPr>
        <sz val="10"/>
        <rFont val="新細明體"/>
        <family val="1"/>
        <charset val="136"/>
      </rPr>
      <t>本表之保護管束案件執行與輔導含榮譽觀護人協助部分。</t>
    </r>
    <phoneticPr fontId="6" type="noConversion"/>
  </si>
  <si>
    <r>
      <rPr>
        <sz val="15"/>
        <rFont val="新細明體"/>
        <family val="1"/>
        <charset val="136"/>
      </rPr>
      <t>表</t>
    </r>
    <r>
      <rPr>
        <sz val="15"/>
        <rFont val="Times New Roman"/>
        <family val="1"/>
      </rPr>
      <t>2-4-18</t>
    </r>
    <r>
      <rPr>
        <sz val="15"/>
        <rFont val="新細明體"/>
        <family val="1"/>
        <charset val="136"/>
      </rPr>
      <t>　近</t>
    </r>
    <r>
      <rPr>
        <sz val="15"/>
        <rFont val="Times New Roman"/>
        <family val="1"/>
      </rPr>
      <t>10</t>
    </r>
    <r>
      <rPr>
        <sz val="15"/>
        <rFont val="新細明體"/>
        <family val="1"/>
        <charset val="136"/>
      </rPr>
      <t>年地方檢察署附條件緩刑之社區處遇案件收結情形</t>
    </r>
    <phoneticPr fontId="6" type="noConversion"/>
  </si>
  <si>
    <r>
      <rPr>
        <sz val="11"/>
        <rFont val="新細明體"/>
        <family val="1"/>
        <charset val="136"/>
      </rPr>
      <t>新收案件</t>
    </r>
    <phoneticPr fontId="6" type="noConversion"/>
  </si>
  <si>
    <r>
      <rPr>
        <sz val="11"/>
        <rFont val="新細明體"/>
        <family val="1"/>
        <charset val="136"/>
      </rPr>
      <t>終結案件</t>
    </r>
    <phoneticPr fontId="6" type="noConversion"/>
  </si>
  <si>
    <r>
      <rPr>
        <sz val="11"/>
        <rFont val="新細明體"/>
        <family val="1"/>
        <charset val="136"/>
      </rPr>
      <t>總計</t>
    </r>
    <phoneticPr fontId="6" type="noConversion"/>
  </si>
  <si>
    <r>
      <rPr>
        <sz val="11"/>
        <rFont val="新細明體"/>
        <family val="1"/>
        <charset val="136"/>
      </rPr>
      <t>處分
緩刑義務勞務</t>
    </r>
    <phoneticPr fontId="6" type="noConversion"/>
  </si>
  <si>
    <r>
      <rPr>
        <sz val="11"/>
        <rFont val="新細明體"/>
        <family val="1"/>
        <charset val="136"/>
      </rPr>
      <t>處分
緩刑必要命令</t>
    </r>
    <phoneticPr fontId="6" type="noConversion"/>
  </si>
  <si>
    <r>
      <rPr>
        <sz val="11"/>
        <rFont val="新細明體"/>
        <family val="1"/>
        <charset val="136"/>
      </rPr>
      <t>戒癮治療</t>
    </r>
    <phoneticPr fontId="6" type="noConversion"/>
  </si>
  <si>
    <r>
      <rPr>
        <sz val="14"/>
        <rFont val="新細明體"/>
        <family val="1"/>
        <charset val="136"/>
      </rPr>
      <t>表</t>
    </r>
    <r>
      <rPr>
        <sz val="14"/>
        <rFont val="Times New Roman"/>
        <family val="1"/>
      </rPr>
      <t>2-4-19</t>
    </r>
    <r>
      <rPr>
        <sz val="14"/>
        <rFont val="新細明體"/>
        <family val="1"/>
        <charset val="136"/>
      </rPr>
      <t>　近</t>
    </r>
    <r>
      <rPr>
        <sz val="14"/>
        <rFont val="Times New Roman"/>
        <family val="1"/>
      </rPr>
      <t>10</t>
    </r>
    <r>
      <rPr>
        <sz val="14"/>
        <rFont val="新細明體"/>
        <family val="1"/>
        <charset val="136"/>
      </rPr>
      <t>年地方檢察署緩起訴社區處遇案件收結情形</t>
    </r>
    <phoneticPr fontId="8" type="noConversion"/>
  </si>
  <si>
    <r>
      <rPr>
        <sz val="10"/>
        <rFont val="新細明體"/>
        <family val="1"/>
        <charset val="136"/>
      </rPr>
      <t>單位：件、人次、小時</t>
    </r>
    <phoneticPr fontId="8" type="noConversion"/>
  </si>
  <si>
    <r>
      <rPr>
        <sz val="11"/>
        <rFont val="新細明體"/>
        <family val="1"/>
        <charset val="136"/>
      </rPr>
      <t>新收件數</t>
    </r>
  </si>
  <si>
    <r>
      <rPr>
        <sz val="11"/>
        <rFont val="新細明體"/>
        <family val="1"/>
        <charset val="136"/>
      </rPr>
      <t>終結件數</t>
    </r>
  </si>
  <si>
    <r>
      <rPr>
        <sz val="11"/>
        <rFont val="新細明體"/>
        <family val="1"/>
        <charset val="136"/>
      </rPr>
      <t>未結件數
年底</t>
    </r>
    <phoneticPr fontId="8" type="noConversion"/>
  </si>
  <si>
    <r>
      <rPr>
        <sz val="11"/>
        <rFont val="新細明體"/>
        <family val="1"/>
        <charset val="136"/>
      </rPr>
      <t>辦理情形</t>
    </r>
    <phoneticPr fontId="6" type="noConversion"/>
  </si>
  <si>
    <r>
      <rPr>
        <sz val="11"/>
        <rFont val="新細明體"/>
        <family val="1"/>
        <charset val="136"/>
      </rPr>
      <t>總計</t>
    </r>
  </si>
  <si>
    <r>
      <rPr>
        <sz val="11"/>
        <rFont val="新細明體"/>
        <family val="1"/>
        <charset val="136"/>
      </rPr>
      <t>義務勞務處分
緩起訴</t>
    </r>
  </si>
  <si>
    <r>
      <rPr>
        <sz val="11"/>
        <rFont val="新細明體"/>
        <family val="1"/>
        <charset val="136"/>
      </rPr>
      <t>必要命令處分
緩起訴</t>
    </r>
  </si>
  <si>
    <r>
      <rPr>
        <sz val="11"/>
        <rFont val="新細明體"/>
        <family val="1"/>
        <charset val="136"/>
      </rPr>
      <t>履行完成</t>
    </r>
    <phoneticPr fontId="8" type="noConversion"/>
  </si>
  <si>
    <r>
      <rPr>
        <sz val="11"/>
        <rFont val="新細明體"/>
        <family val="1"/>
        <charset val="136"/>
      </rPr>
      <t>履行未完成</t>
    </r>
  </si>
  <si>
    <r>
      <rPr>
        <sz val="11"/>
        <rFont val="新細明體"/>
        <family val="1"/>
        <charset val="136"/>
      </rPr>
      <t>社會資源
協調聯繫</t>
    </r>
  </si>
  <si>
    <r>
      <rPr>
        <sz val="11"/>
        <rFont val="新細明體"/>
        <family val="1"/>
        <charset val="136"/>
      </rPr>
      <t>執行機關（構）
訪視義務勞務</t>
    </r>
  </si>
  <si>
    <r>
      <rPr>
        <sz val="11"/>
        <rFont val="新細明體"/>
        <family val="1"/>
        <charset val="136"/>
      </rPr>
      <t xml:space="preserve">義務勞務執行情形
</t>
    </r>
    <r>
      <rPr>
        <sz val="11"/>
        <rFont val="Times New Roman"/>
        <family val="1"/>
      </rPr>
      <t>(</t>
    </r>
    <r>
      <rPr>
        <sz val="11"/>
        <rFont val="新細明體"/>
        <family val="1"/>
        <charset val="136"/>
      </rPr>
      <t>終結案件</t>
    </r>
    <r>
      <rPr>
        <sz val="11"/>
        <rFont val="Times New Roman"/>
        <family val="1"/>
      </rPr>
      <t>)</t>
    </r>
  </si>
  <si>
    <r>
      <rPr>
        <sz val="11"/>
        <rFont val="新細明體"/>
        <family val="1"/>
        <charset val="136"/>
      </rPr>
      <t>戒癮治療</t>
    </r>
    <phoneticPr fontId="8" type="noConversion"/>
  </si>
  <si>
    <r>
      <rPr>
        <sz val="11"/>
        <rFont val="新細明體"/>
        <family val="1"/>
        <charset val="136"/>
      </rPr>
      <t>勞務時數
應履行義務</t>
    </r>
  </si>
  <si>
    <r>
      <rPr>
        <sz val="11"/>
        <rFont val="新細明體"/>
        <family val="1"/>
        <charset val="136"/>
      </rPr>
      <t>勞務時數
實際履行義務</t>
    </r>
  </si>
  <si>
    <r>
      <rPr>
        <sz val="11"/>
        <rFont val="新細明體"/>
        <family val="1"/>
        <charset val="136"/>
      </rPr>
      <t>件</t>
    </r>
  </si>
  <si>
    <r>
      <rPr>
        <sz val="11"/>
        <rFont val="新細明體"/>
        <family val="1"/>
        <charset val="136"/>
      </rPr>
      <t>人次</t>
    </r>
  </si>
  <si>
    <r>
      <rPr>
        <sz val="11"/>
        <rFont val="新細明體"/>
        <family val="1"/>
        <charset val="136"/>
      </rPr>
      <t>小時</t>
    </r>
  </si>
  <si>
    <r>
      <rPr>
        <sz val="14"/>
        <rFont val="新細明體"/>
        <family val="1"/>
        <charset val="136"/>
      </rPr>
      <t>表</t>
    </r>
    <r>
      <rPr>
        <sz val="14"/>
        <rFont val="Times New Roman"/>
        <family val="1"/>
      </rPr>
      <t>2-4-21</t>
    </r>
    <r>
      <rPr>
        <sz val="14"/>
        <rFont val="新細明體"/>
        <family val="1"/>
        <charset val="136"/>
      </rPr>
      <t>　近</t>
    </r>
    <r>
      <rPr>
        <sz val="14"/>
        <rFont val="Times New Roman"/>
        <family val="1"/>
      </rPr>
      <t>10</t>
    </r>
    <r>
      <rPr>
        <sz val="14"/>
        <rFont val="新細明體"/>
        <family val="1"/>
        <charset val="136"/>
      </rPr>
      <t>年地方檢察署觀護易服社會勞動案件辦理情形</t>
    </r>
    <phoneticPr fontId="8" type="noConversion"/>
  </si>
  <si>
    <r>
      <rPr>
        <sz val="12"/>
        <rFont val="新細明體"/>
        <family val="1"/>
        <charset val="136"/>
      </rPr>
      <t>徒刑</t>
    </r>
  </si>
  <si>
    <r>
      <rPr>
        <sz val="12"/>
        <rFont val="新細明體"/>
        <family val="1"/>
        <charset val="136"/>
      </rPr>
      <t>拘役</t>
    </r>
  </si>
  <si>
    <r>
      <rPr>
        <sz val="12"/>
        <rFont val="新細明體"/>
        <family val="1"/>
        <charset val="136"/>
      </rPr>
      <t>罰金</t>
    </r>
  </si>
  <si>
    <r>
      <rPr>
        <sz val="12"/>
        <rFont val="新細明體"/>
        <family val="1"/>
        <charset val="136"/>
      </rPr>
      <t>履行完成</t>
    </r>
  </si>
  <si>
    <r>
      <rPr>
        <sz val="12"/>
        <rFont val="新細明體"/>
        <family val="1"/>
        <charset val="136"/>
      </rPr>
      <t>履行未完成</t>
    </r>
  </si>
  <si>
    <r>
      <rPr>
        <sz val="11"/>
        <rFont val="新細明體"/>
        <family val="1"/>
        <charset val="136"/>
      </rPr>
      <t xml:space="preserve">命社會勞動人
提供勞動服務
</t>
    </r>
    <r>
      <rPr>
        <sz val="11"/>
        <rFont val="Times New Roman"/>
        <family val="1"/>
      </rPr>
      <t>(</t>
    </r>
    <r>
      <rPr>
        <sz val="11"/>
        <rFont val="新細明體"/>
        <family val="1"/>
        <charset val="136"/>
      </rPr>
      <t>終結案件</t>
    </r>
    <r>
      <rPr>
        <sz val="11"/>
        <rFont val="Times New Roman"/>
        <family val="1"/>
      </rPr>
      <t>)</t>
    </r>
  </si>
  <si>
    <r>
      <rPr>
        <sz val="11"/>
        <rFont val="新細明體"/>
        <family val="1"/>
        <charset val="136"/>
      </rPr>
      <t>提供勞動時數
社會勞動人應</t>
    </r>
    <phoneticPr fontId="6" type="noConversion"/>
  </si>
  <si>
    <r>
      <rPr>
        <sz val="11"/>
        <rFont val="新細明體"/>
        <family val="1"/>
        <charset val="136"/>
      </rPr>
      <t>提供勞動時數
社會勞動人實際</t>
    </r>
  </si>
  <si>
    <r>
      <rPr>
        <sz val="12"/>
        <rFont val="新細明體"/>
        <family val="1"/>
        <charset val="136"/>
      </rPr>
      <t>件</t>
    </r>
    <r>
      <rPr>
        <sz val="12"/>
        <rFont val="Times New Roman"/>
        <family val="1"/>
      </rPr>
      <t xml:space="preserve"> </t>
    </r>
  </si>
  <si>
    <r>
      <rPr>
        <sz val="12"/>
        <rFont val="新細明體"/>
        <family val="1"/>
        <charset val="136"/>
      </rPr>
      <t>人次</t>
    </r>
  </si>
  <si>
    <r>
      <rPr>
        <sz val="12"/>
        <rFont val="新細明體"/>
        <family val="1"/>
        <charset val="136"/>
      </rPr>
      <t>小時</t>
    </r>
  </si>
  <si>
    <r>
      <rPr>
        <sz val="14"/>
        <rFont val="新細明體"/>
        <family val="1"/>
        <charset val="136"/>
      </rPr>
      <t>表</t>
    </r>
    <r>
      <rPr>
        <sz val="14"/>
        <rFont val="Times New Roman"/>
        <family val="1"/>
      </rPr>
      <t>2-4-20</t>
    </r>
    <r>
      <rPr>
        <sz val="14"/>
        <rFont val="新細明體"/>
        <family val="1"/>
        <charset val="136"/>
      </rPr>
      <t>　近</t>
    </r>
    <r>
      <rPr>
        <sz val="14"/>
        <rFont val="Times New Roman"/>
        <family val="1"/>
      </rPr>
      <t>10</t>
    </r>
    <r>
      <rPr>
        <sz val="14"/>
        <rFont val="新細明體"/>
        <family val="1"/>
        <charset val="136"/>
      </rPr>
      <t>年地方檢察署緩起訴必要命令及戒癮治療處分案件執行情形</t>
    </r>
    <phoneticPr fontId="8" type="noConversion"/>
  </si>
  <si>
    <r>
      <rPr>
        <sz val="10"/>
        <rFont val="新細明體"/>
        <family val="1"/>
        <charset val="136"/>
      </rPr>
      <t>單位：人、人次</t>
    </r>
    <phoneticPr fontId="8" type="noConversion"/>
  </si>
  <si>
    <r>
      <rPr>
        <sz val="11"/>
        <rFont val="新細明體"/>
        <family val="1"/>
        <charset val="136"/>
      </rPr>
      <t>預防命令終結人數
法治教育及其他
檢察官命被告執行</t>
    </r>
    <phoneticPr fontId="6" type="noConversion"/>
  </si>
  <si>
    <r>
      <rPr>
        <sz val="11"/>
        <rFont val="新細明體"/>
        <family val="1"/>
        <charset val="136"/>
      </rPr>
      <t>其他預防命令人次
法治教育及
被告完成</t>
    </r>
    <phoneticPr fontId="6" type="noConversion"/>
  </si>
  <si>
    <r>
      <rPr>
        <sz val="11"/>
        <rFont val="新細明體"/>
        <family val="1"/>
        <charset val="136"/>
      </rPr>
      <t>終結人數
執行戒癮治療
檢察官命被告</t>
    </r>
    <phoneticPr fontId="6" type="noConversion"/>
  </si>
  <si>
    <r>
      <rPr>
        <sz val="11"/>
        <rFont val="新細明體"/>
        <family val="1"/>
        <charset val="136"/>
      </rPr>
      <t>完成戒癮治療人次
被告實際履行</t>
    </r>
    <phoneticPr fontId="6" type="noConversion"/>
  </si>
  <si>
    <r>
      <rPr>
        <sz val="11"/>
        <rFont val="新細明體"/>
        <family val="1"/>
        <charset val="136"/>
      </rPr>
      <t>執行採驗尿液人次
檢察官命被告</t>
    </r>
    <phoneticPr fontId="6" type="noConversion"/>
  </si>
  <si>
    <r>
      <rPr>
        <sz val="11"/>
        <rFont val="新細明體"/>
        <family val="1"/>
        <charset val="136"/>
      </rPr>
      <t>完成採驗尿液人次
被告實際</t>
    </r>
    <phoneticPr fontId="6" type="noConversion"/>
  </si>
  <si>
    <r>
      <rPr>
        <sz val="11"/>
        <rFont val="新細明體"/>
        <family val="1"/>
        <charset val="136"/>
      </rPr>
      <t>人</t>
    </r>
    <phoneticPr fontId="6" type="noConversion"/>
  </si>
  <si>
    <r>
      <rPr>
        <sz val="11"/>
        <rFont val="新細明體"/>
        <family val="1"/>
        <charset val="136"/>
      </rPr>
      <t>人次</t>
    </r>
    <phoneticPr fontId="6" type="noConversion"/>
  </si>
  <si>
    <r>
      <rPr>
        <sz val="15"/>
        <rFont val="新細明體"/>
        <family val="1"/>
        <charset val="136"/>
      </rPr>
      <t>表</t>
    </r>
    <r>
      <rPr>
        <sz val="15"/>
        <rFont val="Times New Roman"/>
        <family val="1"/>
      </rPr>
      <t>2-4-22</t>
    </r>
    <r>
      <rPr>
        <sz val="15"/>
        <rFont val="新細明體"/>
        <family val="1"/>
        <charset val="136"/>
      </rPr>
      <t>　近</t>
    </r>
    <r>
      <rPr>
        <sz val="15"/>
        <rFont val="Times New Roman"/>
        <family val="1"/>
      </rPr>
      <t>10</t>
    </r>
    <r>
      <rPr>
        <sz val="15"/>
        <rFont val="新細明體"/>
        <family val="1"/>
        <charset val="136"/>
      </rPr>
      <t>年更生保護情形</t>
    </r>
    <phoneticPr fontId="8" type="noConversion"/>
  </si>
  <si>
    <r>
      <rPr>
        <sz val="12"/>
        <rFont val="新細明體"/>
        <family val="1"/>
        <charset val="136"/>
      </rPr>
      <t>新收案件來源</t>
    </r>
    <phoneticPr fontId="9" type="noConversion"/>
  </si>
  <si>
    <r>
      <rPr>
        <sz val="12"/>
        <rFont val="新細明體"/>
        <family val="1"/>
        <charset val="136"/>
      </rPr>
      <t>更生保護執行情形</t>
    </r>
    <phoneticPr fontId="9" type="noConversion"/>
  </si>
  <si>
    <r>
      <rPr>
        <sz val="12"/>
        <rFont val="新細明體"/>
        <family val="1"/>
        <charset val="136"/>
      </rPr>
      <t>總計</t>
    </r>
    <phoneticPr fontId="14" type="noConversion"/>
  </si>
  <si>
    <r>
      <rPr>
        <sz val="12"/>
        <rFont val="新細明體"/>
        <family val="1"/>
        <charset val="136"/>
      </rPr>
      <t>自請保護</t>
    </r>
    <phoneticPr fontId="14" type="noConversion"/>
  </si>
  <si>
    <r>
      <rPr>
        <sz val="12"/>
        <rFont val="新細明體"/>
        <family val="1"/>
        <charset val="136"/>
      </rPr>
      <t>通知保護</t>
    </r>
    <phoneticPr fontId="14" type="noConversion"/>
  </si>
  <si>
    <r>
      <rPr>
        <sz val="12"/>
        <rFont val="新細明體"/>
        <family val="1"/>
        <charset val="136"/>
      </rPr>
      <t>直接保護</t>
    </r>
    <phoneticPr fontId="14" type="noConversion"/>
  </si>
  <si>
    <r>
      <rPr>
        <sz val="12"/>
        <rFont val="新細明體"/>
        <family val="1"/>
        <charset val="136"/>
      </rPr>
      <t>間接保護</t>
    </r>
    <phoneticPr fontId="14" type="noConversion"/>
  </si>
  <si>
    <r>
      <rPr>
        <sz val="12"/>
        <rFont val="新細明體"/>
        <family val="1"/>
        <charset val="136"/>
      </rPr>
      <t>暫時保護</t>
    </r>
    <phoneticPr fontId="9" type="noConversion"/>
  </si>
  <si>
    <r>
      <rPr>
        <sz val="12"/>
        <rFont val="新細明體"/>
        <family val="1"/>
        <charset val="136"/>
      </rPr>
      <t>安置生產
參加</t>
    </r>
    <phoneticPr fontId="14" type="noConversion"/>
  </si>
  <si>
    <r>
      <rPr>
        <sz val="12"/>
        <rFont val="新細明體"/>
        <family val="1"/>
        <charset val="136"/>
      </rPr>
      <t>技能訓練</t>
    </r>
    <phoneticPr fontId="14" type="noConversion"/>
  </si>
  <si>
    <r>
      <rPr>
        <sz val="12"/>
        <rFont val="新細明體"/>
        <family val="1"/>
        <charset val="136"/>
      </rPr>
      <t>輔導就業</t>
    </r>
    <phoneticPr fontId="14" type="noConversion"/>
  </si>
  <si>
    <r>
      <rPr>
        <sz val="12"/>
        <rFont val="新細明體"/>
        <family val="1"/>
        <charset val="136"/>
      </rPr>
      <t>受保護者
訪視</t>
    </r>
    <phoneticPr fontId="14" type="noConversion"/>
  </si>
  <si>
    <r>
      <rPr>
        <sz val="12"/>
        <rFont val="新細明體"/>
        <family val="1"/>
        <charset val="136"/>
      </rPr>
      <t>人次</t>
    </r>
    <phoneticPr fontId="8" type="noConversion"/>
  </si>
  <si>
    <r>
      <rPr>
        <sz val="10"/>
        <rFont val="新細明體"/>
        <family val="1"/>
        <charset val="136"/>
      </rPr>
      <t>資料提供：法務部統計處</t>
    </r>
    <phoneticPr fontId="8" type="noConversion"/>
  </si>
  <si>
    <r>
      <rPr>
        <sz val="11"/>
        <rFont val="新細明體"/>
        <family val="1"/>
        <charset val="136"/>
      </rPr>
      <t>保護管束</t>
    </r>
  </si>
  <si>
    <r>
      <rPr>
        <sz val="11"/>
        <rFont val="新細明體"/>
        <family val="1"/>
        <charset val="136"/>
      </rPr>
      <t>監護</t>
    </r>
    <phoneticPr fontId="8" type="noConversion"/>
  </si>
  <si>
    <r>
      <rPr>
        <sz val="11"/>
        <rFont val="新細明體"/>
        <family val="1"/>
        <charset val="136"/>
      </rPr>
      <t>強制工作</t>
    </r>
  </si>
  <si>
    <r>
      <rPr>
        <sz val="11"/>
        <rFont val="新細明體"/>
        <family val="1"/>
        <charset val="136"/>
      </rPr>
      <t>禁戒</t>
    </r>
    <phoneticPr fontId="8" type="noConversion"/>
  </si>
  <si>
    <r>
      <rPr>
        <sz val="11"/>
        <rFont val="新細明體"/>
        <family val="1"/>
        <charset val="136"/>
      </rPr>
      <t>強制治療</t>
    </r>
  </si>
  <si>
    <r>
      <rPr>
        <sz val="11"/>
        <rFont val="新細明體"/>
        <family val="1"/>
        <charset val="136"/>
      </rPr>
      <t>公共危險罪</t>
    </r>
  </si>
  <si>
    <r>
      <rPr>
        <sz val="11"/>
        <rFont val="新細明體"/>
        <family val="1"/>
        <charset val="136"/>
      </rPr>
      <t>毒品危害
防制條例</t>
    </r>
  </si>
  <si>
    <r>
      <rPr>
        <sz val="11"/>
        <rFont val="新細明體"/>
        <family val="1"/>
        <charset val="136"/>
      </rPr>
      <t>竊盜罪</t>
    </r>
  </si>
  <si>
    <r>
      <rPr>
        <sz val="11"/>
        <rFont val="新細明體"/>
        <family val="1"/>
        <charset val="136"/>
      </rPr>
      <t>詐欺罪</t>
    </r>
  </si>
  <si>
    <r>
      <rPr>
        <sz val="11"/>
        <rFont val="新細明體"/>
        <family val="1"/>
        <charset val="136"/>
      </rPr>
      <t>傷害罪</t>
    </r>
  </si>
  <si>
    <r>
      <rPr>
        <sz val="11"/>
        <rFont val="新細明體"/>
        <family val="1"/>
        <charset val="136"/>
      </rPr>
      <t>妨害性
自主罪</t>
    </r>
  </si>
  <si>
    <r>
      <rPr>
        <sz val="11"/>
        <rFont val="新細明體"/>
        <family val="1"/>
        <charset val="136"/>
      </rPr>
      <t>槍砲彈藥刀械管制條例</t>
    </r>
  </si>
  <si>
    <r>
      <rPr>
        <sz val="11"/>
        <rFont val="新細明體"/>
        <family val="1"/>
        <charset val="136"/>
      </rPr>
      <t>偽造文書
印</t>
    </r>
    <r>
      <rPr>
        <sz val="11"/>
        <rFont val="Times New Roman"/>
        <family val="1"/>
      </rPr>
      <t xml:space="preserve"> </t>
    </r>
    <r>
      <rPr>
        <sz val="11"/>
        <rFont val="新細明體"/>
        <family val="1"/>
        <charset val="136"/>
      </rPr>
      <t>文</t>
    </r>
    <r>
      <rPr>
        <sz val="11"/>
        <rFont val="Times New Roman"/>
        <family val="1"/>
      </rPr>
      <t xml:space="preserve"> </t>
    </r>
    <r>
      <rPr>
        <sz val="11"/>
        <rFont val="新細明體"/>
        <family val="1"/>
        <charset val="136"/>
      </rPr>
      <t>罪</t>
    </r>
  </si>
  <si>
    <r>
      <rPr>
        <sz val="11"/>
        <rFont val="新細明體"/>
        <family val="1"/>
        <charset val="136"/>
      </rPr>
      <t>侵占罪</t>
    </r>
  </si>
  <si>
    <r>
      <rPr>
        <sz val="11"/>
        <rFont val="新細明體"/>
        <family val="1"/>
        <charset val="136"/>
      </rPr>
      <t>妨害自由罪</t>
    </r>
  </si>
  <si>
    <r>
      <rPr>
        <sz val="15"/>
        <rFont val="新細明體"/>
        <family val="1"/>
        <charset val="136"/>
      </rPr>
      <t>表</t>
    </r>
    <r>
      <rPr>
        <sz val="15"/>
        <rFont val="Times New Roman"/>
        <family val="1"/>
      </rPr>
      <t xml:space="preserve">2-1-1   </t>
    </r>
    <r>
      <rPr>
        <sz val="15"/>
        <rFont val="新細明體"/>
        <family val="1"/>
        <charset val="136"/>
      </rPr>
      <t>近</t>
    </r>
    <r>
      <rPr>
        <sz val="15"/>
        <rFont val="Times New Roman"/>
        <family val="1"/>
      </rPr>
      <t>5</t>
    </r>
    <r>
      <rPr>
        <sz val="15"/>
        <rFont val="新細明體"/>
        <family val="1"/>
        <charset val="136"/>
      </rPr>
      <t>年地方檢察署新收刑事偵查案件數－按案件來源分</t>
    </r>
    <phoneticPr fontId="8" type="noConversion"/>
  </si>
  <si>
    <r>
      <t>104</t>
    </r>
    <r>
      <rPr>
        <sz val="12"/>
        <rFont val="新細明體"/>
        <family val="1"/>
        <charset val="136"/>
      </rPr>
      <t>年</t>
    </r>
    <phoneticPr fontId="8" type="noConversion"/>
  </si>
  <si>
    <r>
      <t>105</t>
    </r>
    <r>
      <rPr>
        <sz val="12"/>
        <rFont val="新細明體"/>
        <family val="1"/>
        <charset val="136"/>
      </rPr>
      <t>年</t>
    </r>
    <phoneticPr fontId="8" type="noConversion"/>
  </si>
  <si>
    <r>
      <t>107</t>
    </r>
    <r>
      <rPr>
        <sz val="12"/>
        <rFont val="新細明體"/>
        <family val="1"/>
        <charset val="136"/>
      </rPr>
      <t>年</t>
    </r>
    <phoneticPr fontId="8" type="noConversion"/>
  </si>
  <si>
    <r>
      <rPr>
        <sz val="12"/>
        <rFont val="新細明體"/>
        <family val="1"/>
        <charset val="136"/>
      </rPr>
      <t>件</t>
    </r>
    <phoneticPr fontId="8" type="noConversion"/>
  </si>
  <si>
    <r>
      <rPr>
        <sz val="12"/>
        <rFont val="新細明體"/>
        <family val="1"/>
        <charset val="136"/>
      </rPr>
      <t>總　　　　　　　　計</t>
    </r>
    <phoneticPr fontId="8" type="noConversion"/>
  </si>
  <si>
    <r>
      <rPr>
        <sz val="12"/>
        <rFont val="新細明體"/>
        <family val="1"/>
        <charset val="136"/>
      </rPr>
      <t>自首</t>
    </r>
    <phoneticPr fontId="8" type="noConversion"/>
  </si>
  <si>
    <r>
      <t>99</t>
    </r>
    <r>
      <rPr>
        <sz val="12"/>
        <rFont val="新細明體"/>
        <family val="1"/>
        <charset val="136"/>
      </rPr>
      <t>年</t>
    </r>
    <phoneticPr fontId="8" type="noConversion"/>
  </si>
  <si>
    <r>
      <rPr>
        <sz val="12"/>
        <rFont val="新細明體"/>
        <family val="1"/>
        <charset val="136"/>
      </rPr>
      <t>自動檢舉</t>
    </r>
    <phoneticPr fontId="8" type="noConversion"/>
  </si>
  <si>
    <r>
      <rPr>
        <sz val="12"/>
        <rFont val="新細明體"/>
        <family val="1"/>
        <charset val="136"/>
      </rPr>
      <t>比率</t>
    </r>
    <phoneticPr fontId="8" type="noConversion"/>
  </si>
  <si>
    <r>
      <rPr>
        <sz val="15"/>
        <rFont val="新細明體"/>
        <family val="1"/>
        <charset val="136"/>
      </rPr>
      <t>表</t>
    </r>
    <r>
      <rPr>
        <sz val="15"/>
        <rFont val="Times New Roman"/>
        <family val="1"/>
      </rPr>
      <t>2-1-4</t>
    </r>
    <r>
      <rPr>
        <sz val="15"/>
        <rFont val="新細明體"/>
        <family val="1"/>
        <charset val="136"/>
      </rPr>
      <t>　近</t>
    </r>
    <r>
      <rPr>
        <sz val="15"/>
        <rFont val="Times New Roman"/>
        <family val="1"/>
      </rPr>
      <t>6</t>
    </r>
    <r>
      <rPr>
        <sz val="15"/>
        <rFont val="新細明體"/>
        <family val="1"/>
        <charset val="136"/>
      </rPr>
      <t>年地方檢察署新收刑事偵查案件數比較</t>
    </r>
    <phoneticPr fontId="8" type="noConversion"/>
  </si>
  <si>
    <r>
      <t>103</t>
    </r>
    <r>
      <rPr>
        <sz val="12"/>
        <rFont val="新細明體"/>
        <family val="1"/>
        <charset val="136"/>
      </rPr>
      <t>年</t>
    </r>
    <phoneticPr fontId="6" type="noConversion"/>
  </si>
  <si>
    <r>
      <rPr>
        <sz val="12"/>
        <rFont val="新細明體"/>
        <family val="1"/>
        <charset val="136"/>
      </rPr>
      <t>與上年比較增減</t>
    </r>
    <phoneticPr fontId="8" type="noConversion"/>
  </si>
  <si>
    <r>
      <t>105</t>
    </r>
    <r>
      <rPr>
        <sz val="12"/>
        <rFont val="新細明體"/>
        <family val="1"/>
        <charset val="136"/>
      </rPr>
      <t>年</t>
    </r>
    <phoneticPr fontId="6" type="noConversion"/>
  </si>
  <si>
    <r>
      <rPr>
        <sz val="12"/>
        <rFont val="新細明體"/>
        <family val="1"/>
        <charset val="136"/>
      </rPr>
      <t>與上年比較增減</t>
    </r>
    <phoneticPr fontId="8" type="noConversion"/>
  </si>
  <si>
    <r>
      <rPr>
        <sz val="12"/>
        <rFont val="新細明體"/>
        <family val="1"/>
        <charset val="136"/>
      </rPr>
      <t>件</t>
    </r>
    <phoneticPr fontId="8" type="noConversion"/>
  </si>
  <si>
    <t>%</t>
    <phoneticPr fontId="8" type="noConversion"/>
  </si>
  <si>
    <r>
      <rPr>
        <sz val="12"/>
        <rFont val="新細明體"/>
        <family val="1"/>
        <charset val="136"/>
      </rPr>
      <t>件</t>
    </r>
    <phoneticPr fontId="8" type="noConversion"/>
  </si>
  <si>
    <r>
      <rPr>
        <sz val="12"/>
        <rFont val="新細明體"/>
        <family val="1"/>
        <charset val="136"/>
      </rPr>
      <t>總計</t>
    </r>
    <phoneticPr fontId="8" type="noConversion"/>
  </si>
  <si>
    <r>
      <rPr>
        <sz val="12"/>
        <rFont val="新細明體"/>
        <family val="1"/>
        <charset val="136"/>
      </rPr>
      <t>普通刑法案件</t>
    </r>
    <phoneticPr fontId="8" type="noConversion"/>
  </si>
  <si>
    <r>
      <rPr>
        <sz val="12"/>
        <rFont val="新細明體"/>
        <family val="1"/>
        <charset val="136"/>
      </rPr>
      <t>特別刑法案件</t>
    </r>
    <phoneticPr fontId="8" type="noConversion"/>
  </si>
  <si>
    <r>
      <t>106</t>
    </r>
    <r>
      <rPr>
        <sz val="12"/>
        <rFont val="新細明體"/>
        <family val="1"/>
        <charset val="136"/>
      </rPr>
      <t>年</t>
    </r>
    <phoneticPr fontId="6" type="noConversion"/>
  </si>
  <si>
    <r>
      <rPr>
        <sz val="12"/>
        <rFont val="新細明體"/>
        <family val="1"/>
        <charset val="136"/>
      </rPr>
      <t>與上年比較增減</t>
    </r>
    <phoneticPr fontId="8" type="noConversion"/>
  </si>
  <si>
    <r>
      <t>107</t>
    </r>
    <r>
      <rPr>
        <sz val="12"/>
        <rFont val="新細明體"/>
        <family val="1"/>
        <charset val="136"/>
      </rPr>
      <t>年</t>
    </r>
    <phoneticPr fontId="6" type="noConversion"/>
  </si>
  <si>
    <r>
      <t>108</t>
    </r>
    <r>
      <rPr>
        <sz val="12"/>
        <rFont val="新細明體"/>
        <family val="1"/>
        <charset val="136"/>
      </rPr>
      <t>年</t>
    </r>
    <phoneticPr fontId="6" type="noConversion"/>
  </si>
  <si>
    <r>
      <t>108</t>
    </r>
    <r>
      <rPr>
        <sz val="12"/>
        <rFont val="新細明體"/>
        <family val="1"/>
        <charset val="136"/>
      </rPr>
      <t>年</t>
    </r>
    <phoneticPr fontId="6" type="noConversion"/>
  </si>
  <si>
    <t>%</t>
    <phoneticPr fontId="8" type="noConversion"/>
  </si>
  <si>
    <r>
      <rPr>
        <sz val="12"/>
        <rFont val="新細明體"/>
        <family val="1"/>
        <charset val="136"/>
      </rPr>
      <t>總計</t>
    </r>
    <phoneticPr fontId="8" type="noConversion"/>
  </si>
  <si>
    <r>
      <rPr>
        <sz val="12"/>
        <rFont val="新細明體"/>
        <family val="1"/>
        <charset val="136"/>
      </rPr>
      <t>普通刑法案件</t>
    </r>
    <phoneticPr fontId="8" type="noConversion"/>
  </si>
  <si>
    <r>
      <t>104</t>
    </r>
    <r>
      <rPr>
        <sz val="12"/>
        <rFont val="新細明體"/>
        <family val="1"/>
        <charset val="136"/>
      </rPr>
      <t>年</t>
    </r>
    <phoneticPr fontId="8" type="noConversion"/>
  </si>
  <si>
    <r>
      <t>107</t>
    </r>
    <r>
      <rPr>
        <sz val="12"/>
        <rFont val="新細明體"/>
        <family val="1"/>
        <charset val="136"/>
      </rPr>
      <t>年</t>
    </r>
    <phoneticPr fontId="8" type="noConversion"/>
  </si>
  <si>
    <r>
      <rPr>
        <sz val="12"/>
        <rFont val="新細明體"/>
        <family val="1"/>
        <charset val="136"/>
      </rPr>
      <t>件</t>
    </r>
    <r>
      <rPr>
        <sz val="12"/>
        <rFont val="Times New Roman"/>
        <family val="1"/>
      </rPr>
      <t xml:space="preserve">  </t>
    </r>
    <phoneticPr fontId="8" type="noConversion"/>
  </si>
  <si>
    <r>
      <rPr>
        <sz val="12"/>
        <rFont val="新細明體"/>
        <family val="1"/>
        <charset val="136"/>
      </rPr>
      <t>總計</t>
    </r>
    <phoneticPr fontId="8" type="noConversion"/>
  </si>
  <si>
    <r>
      <rPr>
        <sz val="12"/>
        <rFont val="新細明體"/>
        <family val="1"/>
        <charset val="136"/>
      </rPr>
      <t>偽造文書印文罪</t>
    </r>
    <phoneticPr fontId="8" type="noConversion"/>
  </si>
  <si>
    <r>
      <rPr>
        <sz val="12"/>
        <rFont val="新細明體"/>
        <family val="1"/>
        <charset val="136"/>
      </rPr>
      <t>賭博罪</t>
    </r>
    <phoneticPr fontId="8" type="noConversion"/>
  </si>
  <si>
    <r>
      <rPr>
        <sz val="12"/>
        <rFont val="新細明體"/>
        <family val="1"/>
        <charset val="136"/>
      </rPr>
      <t>妨害性自主罪</t>
    </r>
    <phoneticPr fontId="8" type="noConversion"/>
  </si>
  <si>
    <r>
      <rPr>
        <sz val="12"/>
        <rFont val="新細明體"/>
        <family val="1"/>
        <charset val="136"/>
      </rPr>
      <t>妨害性自主罪</t>
    </r>
    <phoneticPr fontId="8" type="noConversion"/>
  </si>
  <si>
    <r>
      <rPr>
        <sz val="12"/>
        <rFont val="新細明體"/>
        <family val="1"/>
        <charset val="136"/>
      </rPr>
      <t>偽證及誣告罪</t>
    </r>
    <phoneticPr fontId="8" type="noConversion"/>
  </si>
  <si>
    <r>
      <rPr>
        <sz val="12"/>
        <rFont val="新細明體"/>
        <family val="1"/>
        <charset val="136"/>
      </rPr>
      <t>妨害公務罪</t>
    </r>
    <phoneticPr fontId="8" type="noConversion"/>
  </si>
  <si>
    <r>
      <rPr>
        <sz val="12"/>
        <rFont val="新細明體"/>
        <family val="1"/>
        <charset val="136"/>
      </rPr>
      <t>妨害婚姻及家庭罪</t>
    </r>
    <phoneticPr fontId="8" type="noConversion"/>
  </si>
  <si>
    <r>
      <rPr>
        <sz val="12"/>
        <rFont val="新細明體"/>
        <family val="1"/>
        <charset val="136"/>
      </rPr>
      <t>妨害婚姻及家庭罪</t>
    </r>
    <phoneticPr fontId="8" type="noConversion"/>
  </si>
  <si>
    <r>
      <rPr>
        <sz val="12"/>
        <rFont val="新細明體"/>
        <family val="1"/>
        <charset val="136"/>
      </rPr>
      <t>妨害妨害風化罪</t>
    </r>
    <phoneticPr fontId="8" type="noConversion"/>
  </si>
  <si>
    <r>
      <rPr>
        <sz val="12"/>
        <rFont val="新細明體"/>
        <family val="1"/>
        <charset val="136"/>
      </rPr>
      <t>恐嚇及擄人勒贖罪</t>
    </r>
    <phoneticPr fontId="8" type="noConversion"/>
  </si>
  <si>
    <r>
      <rPr>
        <sz val="12"/>
        <rFont val="新細明體"/>
        <family val="1"/>
        <charset val="136"/>
      </rPr>
      <t>搶奪強盜及海盜罪</t>
    </r>
    <phoneticPr fontId="8" type="noConversion"/>
  </si>
  <si>
    <r>
      <rPr>
        <sz val="12"/>
        <rFont val="新細明體"/>
        <family val="1"/>
        <charset val="136"/>
      </rPr>
      <t>家庭暴力防治法</t>
    </r>
    <phoneticPr fontId="8" type="noConversion"/>
  </si>
  <si>
    <r>
      <rPr>
        <sz val="12"/>
        <rFont val="新細明體"/>
        <family val="1"/>
        <charset val="136"/>
      </rPr>
      <t>兒童及少年性剝削防制條例</t>
    </r>
    <phoneticPr fontId="8" type="noConversion"/>
  </si>
  <si>
    <r>
      <rPr>
        <sz val="12"/>
        <rFont val="新細明體"/>
        <family val="1"/>
        <charset val="136"/>
      </rPr>
      <t>稅捐稽徵法</t>
    </r>
    <phoneticPr fontId="8" type="noConversion"/>
  </si>
  <si>
    <r>
      <rPr>
        <sz val="12"/>
        <rFont val="新細明體"/>
        <family val="1"/>
        <charset val="136"/>
      </rPr>
      <t>臺灣地區與大陸地區人民關係條例</t>
    </r>
    <phoneticPr fontId="8" type="noConversion"/>
  </si>
  <si>
    <r>
      <t>103</t>
    </r>
    <r>
      <rPr>
        <sz val="12"/>
        <rFont val="新細明體"/>
        <family val="1"/>
        <charset val="136"/>
      </rPr>
      <t>年</t>
    </r>
    <phoneticPr fontId="6" type="noConversion"/>
  </si>
  <si>
    <r>
      <rPr>
        <sz val="11"/>
        <rFont val="新細明體"/>
        <family val="1"/>
        <charset val="136"/>
      </rPr>
      <t>總計</t>
    </r>
    <phoneticPr fontId="8" type="noConversion"/>
  </si>
  <si>
    <r>
      <rPr>
        <sz val="11"/>
        <rFont val="新細明體"/>
        <family val="1"/>
        <charset val="136"/>
      </rPr>
      <t>普通刑法</t>
    </r>
    <phoneticPr fontId="8" type="noConversion"/>
  </si>
  <si>
    <r>
      <rPr>
        <sz val="11"/>
        <rFont val="新細明體"/>
        <family val="1"/>
        <charset val="136"/>
      </rPr>
      <t>特別刑法</t>
    </r>
    <phoneticPr fontId="8" type="noConversion"/>
  </si>
  <si>
    <r>
      <rPr>
        <sz val="11"/>
        <rFont val="新細明體"/>
        <family val="1"/>
        <charset val="136"/>
      </rPr>
      <t>總計</t>
    </r>
    <phoneticPr fontId="8" type="noConversion"/>
  </si>
  <si>
    <r>
      <rPr>
        <sz val="11"/>
        <rFont val="新細明體"/>
        <family val="1"/>
        <charset val="136"/>
      </rPr>
      <t>普通刑法</t>
    </r>
    <phoneticPr fontId="8" type="noConversion"/>
  </si>
  <si>
    <r>
      <rPr>
        <sz val="11"/>
        <rFont val="新細明體"/>
        <family val="1"/>
        <charset val="136"/>
      </rPr>
      <t>件數</t>
    </r>
    <phoneticPr fontId="8" type="noConversion"/>
  </si>
  <si>
    <r>
      <rPr>
        <sz val="11"/>
        <rFont val="新細明體"/>
        <family val="1"/>
        <charset val="136"/>
      </rPr>
      <t>人數</t>
    </r>
    <phoneticPr fontId="8" type="noConversion"/>
  </si>
  <si>
    <r>
      <rPr>
        <sz val="11"/>
        <rFont val="新細明體"/>
        <family val="1"/>
        <charset val="136"/>
      </rPr>
      <t>人數</t>
    </r>
    <phoneticPr fontId="8" type="noConversion"/>
  </si>
  <si>
    <r>
      <rPr>
        <sz val="11"/>
        <rFont val="新細明體"/>
        <family val="1"/>
        <charset val="136"/>
      </rPr>
      <t>件數</t>
    </r>
    <phoneticPr fontId="8" type="noConversion"/>
  </si>
  <si>
    <r>
      <rPr>
        <sz val="11"/>
        <rFont val="新細明體"/>
        <family val="1"/>
        <charset val="136"/>
      </rPr>
      <t>通常程序
提起公訴</t>
    </r>
    <phoneticPr fontId="8" type="noConversion"/>
  </si>
  <si>
    <r>
      <rPr>
        <sz val="11"/>
        <rFont val="新細明體"/>
        <family val="1"/>
        <charset val="136"/>
      </rPr>
      <t>聲請簡易
判決處刑</t>
    </r>
    <phoneticPr fontId="8" type="noConversion"/>
  </si>
  <si>
    <t xml:space="preserve"> </t>
    <phoneticPr fontId="8" type="noConversion"/>
  </si>
  <si>
    <t xml:space="preserve"> </t>
    <phoneticPr fontId="8" type="noConversion"/>
  </si>
  <si>
    <r>
      <t>100</t>
    </r>
    <r>
      <rPr>
        <sz val="12"/>
        <rFont val="新細明體"/>
        <family val="1"/>
        <charset val="136"/>
      </rPr>
      <t>年</t>
    </r>
    <phoneticPr fontId="6" type="noConversion"/>
  </si>
  <si>
    <r>
      <rPr>
        <sz val="15"/>
        <rFont val="新細明體"/>
        <family val="1"/>
        <charset val="136"/>
      </rPr>
      <t>表</t>
    </r>
    <r>
      <rPr>
        <sz val="15"/>
        <rFont val="Times New Roman"/>
        <family val="1"/>
      </rPr>
      <t xml:space="preserve">2-1-8   </t>
    </r>
    <r>
      <rPr>
        <sz val="15"/>
        <rFont val="新細明體"/>
        <family val="1"/>
        <charset val="136"/>
      </rPr>
      <t>近</t>
    </r>
    <r>
      <rPr>
        <sz val="15"/>
        <rFont val="Times New Roman"/>
        <family val="1"/>
      </rPr>
      <t>10</t>
    </r>
    <r>
      <rPr>
        <sz val="15"/>
        <rFont val="新細明體"/>
        <family val="1"/>
        <charset val="136"/>
      </rPr>
      <t>年地方檢察署刑事案件偵查終結起訴比率</t>
    </r>
    <phoneticPr fontId="8" type="noConversion"/>
  </si>
  <si>
    <r>
      <rPr>
        <sz val="12"/>
        <rFont val="新細明體"/>
        <family val="1"/>
        <charset val="136"/>
      </rPr>
      <t>偵</t>
    </r>
    <r>
      <rPr>
        <sz val="12"/>
        <rFont val="Times New Roman"/>
        <family val="1"/>
      </rPr>
      <t xml:space="preserve"> </t>
    </r>
    <r>
      <rPr>
        <sz val="12"/>
        <rFont val="新細明體"/>
        <family val="1"/>
        <charset val="136"/>
      </rPr>
      <t>查</t>
    </r>
    <r>
      <rPr>
        <sz val="12"/>
        <rFont val="Times New Roman"/>
        <family val="1"/>
      </rPr>
      <t xml:space="preserve"> </t>
    </r>
    <r>
      <rPr>
        <sz val="12"/>
        <rFont val="新細明體"/>
        <family val="1"/>
        <charset val="136"/>
      </rPr>
      <t>終</t>
    </r>
    <r>
      <rPr>
        <sz val="12"/>
        <rFont val="Times New Roman"/>
        <family val="1"/>
      </rPr>
      <t xml:space="preserve"> </t>
    </r>
    <r>
      <rPr>
        <sz val="12"/>
        <rFont val="新細明體"/>
        <family val="1"/>
        <charset val="136"/>
      </rPr>
      <t>結</t>
    </r>
    <r>
      <rPr>
        <sz val="12"/>
        <rFont val="Times New Roman"/>
        <family val="1"/>
      </rPr>
      <t xml:space="preserve"> </t>
    </r>
    <r>
      <rPr>
        <sz val="12"/>
        <rFont val="新細明體"/>
        <family val="1"/>
        <charset val="136"/>
      </rPr>
      <t>總</t>
    </r>
    <r>
      <rPr>
        <sz val="12"/>
        <rFont val="Times New Roman"/>
        <family val="1"/>
      </rPr>
      <t xml:space="preserve"> </t>
    </r>
    <r>
      <rPr>
        <sz val="12"/>
        <rFont val="新細明體"/>
        <family val="1"/>
        <charset val="136"/>
      </rPr>
      <t>人</t>
    </r>
    <r>
      <rPr>
        <sz val="12"/>
        <rFont val="Times New Roman"/>
        <family val="1"/>
      </rPr>
      <t xml:space="preserve"> </t>
    </r>
    <r>
      <rPr>
        <sz val="12"/>
        <rFont val="新細明體"/>
        <family val="1"/>
        <charset val="136"/>
      </rPr>
      <t>數</t>
    </r>
    <phoneticPr fontId="8" type="noConversion"/>
  </si>
  <si>
    <r>
      <rPr>
        <sz val="12"/>
        <rFont val="新細明體"/>
        <family val="1"/>
        <charset val="136"/>
      </rPr>
      <t>普</t>
    </r>
    <r>
      <rPr>
        <sz val="12"/>
        <rFont val="Times New Roman"/>
        <family val="1"/>
      </rPr>
      <t xml:space="preserve"> </t>
    </r>
    <r>
      <rPr>
        <sz val="12"/>
        <rFont val="新細明體"/>
        <family val="1"/>
        <charset val="136"/>
      </rPr>
      <t>通</t>
    </r>
    <r>
      <rPr>
        <sz val="12"/>
        <rFont val="Times New Roman"/>
        <family val="1"/>
      </rPr>
      <t xml:space="preserve"> </t>
    </r>
    <r>
      <rPr>
        <sz val="12"/>
        <rFont val="新細明體"/>
        <family val="1"/>
        <charset val="136"/>
      </rPr>
      <t>刑</t>
    </r>
    <r>
      <rPr>
        <sz val="12"/>
        <rFont val="Times New Roman"/>
        <family val="1"/>
      </rPr>
      <t xml:space="preserve"> </t>
    </r>
    <r>
      <rPr>
        <sz val="12"/>
        <rFont val="新細明體"/>
        <family val="1"/>
        <charset val="136"/>
      </rPr>
      <t>法</t>
    </r>
    <r>
      <rPr>
        <sz val="12"/>
        <rFont val="Times New Roman"/>
        <family val="1"/>
      </rPr>
      <t xml:space="preserve"> </t>
    </r>
    <r>
      <rPr>
        <sz val="12"/>
        <rFont val="新細明體"/>
        <family val="1"/>
        <charset val="136"/>
      </rPr>
      <t>偵</t>
    </r>
    <r>
      <rPr>
        <sz val="12"/>
        <rFont val="Times New Roman"/>
        <family val="1"/>
      </rPr>
      <t xml:space="preserve"> </t>
    </r>
    <r>
      <rPr>
        <sz val="12"/>
        <rFont val="新細明體"/>
        <family val="1"/>
        <charset val="136"/>
      </rPr>
      <t>結</t>
    </r>
    <r>
      <rPr>
        <sz val="12"/>
        <rFont val="Times New Roman"/>
        <family val="1"/>
      </rPr>
      <t xml:space="preserve"> </t>
    </r>
    <r>
      <rPr>
        <sz val="12"/>
        <rFont val="新細明體"/>
        <family val="1"/>
        <charset val="136"/>
      </rPr>
      <t>人</t>
    </r>
    <r>
      <rPr>
        <sz val="12"/>
        <rFont val="Times New Roman"/>
        <family val="1"/>
      </rPr>
      <t xml:space="preserve"> </t>
    </r>
    <r>
      <rPr>
        <sz val="12"/>
        <rFont val="新細明體"/>
        <family val="1"/>
        <charset val="136"/>
      </rPr>
      <t>數</t>
    </r>
    <phoneticPr fontId="8" type="noConversion"/>
  </si>
  <si>
    <r>
      <t xml:space="preserve"> </t>
    </r>
    <r>
      <rPr>
        <sz val="12"/>
        <rFont val="新細明體"/>
        <family val="1"/>
        <charset val="136"/>
      </rPr>
      <t>起</t>
    </r>
    <r>
      <rPr>
        <sz val="12"/>
        <rFont val="Times New Roman"/>
        <family val="1"/>
      </rPr>
      <t xml:space="preserve">    </t>
    </r>
    <r>
      <rPr>
        <sz val="12"/>
        <rFont val="新細明體"/>
        <family val="1"/>
        <charset val="136"/>
      </rPr>
      <t>訴</t>
    </r>
    <r>
      <rPr>
        <sz val="12"/>
        <rFont val="Times New Roman"/>
        <family val="1"/>
      </rPr>
      <t xml:space="preserve"> </t>
    </r>
    <r>
      <rPr>
        <sz val="12"/>
        <color theme="1"/>
        <rFont val="新細明體"/>
        <family val="1"/>
        <charset val="136"/>
        <scheme val="minor"/>
      </rPr>
      <t/>
    </r>
    <phoneticPr fontId="8" type="noConversion"/>
  </si>
  <si>
    <r>
      <t>99</t>
    </r>
    <r>
      <rPr>
        <sz val="12"/>
        <rFont val="新細明體"/>
        <family val="1"/>
        <charset val="136"/>
      </rPr>
      <t>年</t>
    </r>
    <phoneticPr fontId="6" type="noConversion"/>
  </si>
  <si>
    <r>
      <t>101</t>
    </r>
    <r>
      <rPr>
        <sz val="12"/>
        <rFont val="新細明體"/>
        <family val="1"/>
        <charset val="136"/>
      </rPr>
      <t>年</t>
    </r>
    <phoneticPr fontId="6" type="noConversion"/>
  </si>
  <si>
    <r>
      <t>104</t>
    </r>
    <r>
      <rPr>
        <sz val="12"/>
        <rFont val="新細明體"/>
        <family val="1"/>
        <charset val="136"/>
      </rPr>
      <t>年</t>
    </r>
    <phoneticPr fontId="6" type="noConversion"/>
  </si>
  <si>
    <r>
      <t>107</t>
    </r>
    <r>
      <rPr>
        <sz val="12"/>
        <rFont val="新細明體"/>
        <family val="1"/>
        <charset val="136"/>
      </rPr>
      <t>年</t>
    </r>
    <phoneticPr fontId="6" type="noConversion"/>
  </si>
  <si>
    <r>
      <t>108</t>
    </r>
    <r>
      <rPr>
        <sz val="12"/>
        <rFont val="新細明體"/>
        <family val="1"/>
        <charset val="136"/>
      </rPr>
      <t>年</t>
    </r>
    <phoneticPr fontId="6" type="noConversion"/>
  </si>
  <si>
    <r>
      <rPr>
        <sz val="10"/>
        <rFont val="新細明體"/>
        <family val="1"/>
        <charset val="136"/>
      </rPr>
      <t>資料來源：法務部統計處</t>
    </r>
    <phoneticPr fontId="8" type="noConversion"/>
  </si>
  <si>
    <r>
      <rPr>
        <sz val="10"/>
        <rFont val="新細明體"/>
        <family val="1"/>
        <charset val="136"/>
      </rPr>
      <t>說　　明：</t>
    </r>
    <r>
      <rPr>
        <sz val="10"/>
        <rFont val="Times New Roman"/>
        <family val="1"/>
      </rPr>
      <t xml:space="preserve">1. </t>
    </r>
    <r>
      <rPr>
        <sz val="10"/>
        <rFont val="新細明體"/>
        <family val="1"/>
        <charset val="136"/>
      </rPr>
      <t>起訴包括通常程序提起公訴及聲請簡易判決處刑。</t>
    </r>
    <phoneticPr fontId="8" type="noConversion"/>
  </si>
  <si>
    <r>
      <rPr>
        <sz val="11"/>
        <rFont val="新細明體"/>
        <family val="1"/>
        <charset val="136"/>
      </rPr>
      <t>單位：人、</t>
    </r>
    <r>
      <rPr>
        <sz val="11"/>
        <rFont val="Times New Roman"/>
        <family val="1"/>
      </rPr>
      <t>%</t>
    </r>
  </si>
  <si>
    <r>
      <rPr>
        <sz val="12"/>
        <rFont val="新細明體"/>
        <family val="1"/>
        <charset val="136"/>
      </rPr>
      <t>年</t>
    </r>
    <r>
      <rPr>
        <sz val="12"/>
        <rFont val="Times New Roman"/>
        <family val="1"/>
      </rPr>
      <t xml:space="preserve"> </t>
    </r>
    <r>
      <rPr>
        <sz val="12"/>
        <rFont val="新細明體"/>
        <family val="1"/>
        <charset val="136"/>
      </rPr>
      <t>偵</t>
    </r>
    <r>
      <rPr>
        <sz val="12"/>
        <rFont val="Times New Roman"/>
        <family val="1"/>
      </rPr>
      <t xml:space="preserve"> </t>
    </r>
    <r>
      <rPr>
        <sz val="12"/>
        <rFont val="新細明體"/>
        <family val="1"/>
        <charset val="136"/>
      </rPr>
      <t>結</t>
    </r>
    <r>
      <rPr>
        <sz val="12"/>
        <rFont val="Times New Roman"/>
        <family val="1"/>
      </rPr>
      <t xml:space="preserve"> </t>
    </r>
    <r>
      <rPr>
        <sz val="12"/>
        <rFont val="新細明體"/>
        <family val="1"/>
        <charset val="136"/>
      </rPr>
      <t>總</t>
    </r>
    <r>
      <rPr>
        <sz val="12"/>
        <rFont val="Times New Roman"/>
        <family val="1"/>
      </rPr>
      <t xml:space="preserve"> </t>
    </r>
    <r>
      <rPr>
        <sz val="12"/>
        <rFont val="新細明體"/>
        <family val="1"/>
        <charset val="136"/>
      </rPr>
      <t>人</t>
    </r>
    <r>
      <rPr>
        <sz val="12"/>
        <rFont val="Times New Roman"/>
        <family val="1"/>
      </rPr>
      <t xml:space="preserve"> </t>
    </r>
    <r>
      <rPr>
        <sz val="12"/>
        <rFont val="新細明體"/>
        <family val="1"/>
        <charset val="136"/>
      </rPr>
      <t>數</t>
    </r>
    <phoneticPr fontId="8" type="noConversion"/>
  </si>
  <si>
    <r>
      <rPr>
        <sz val="12"/>
        <rFont val="新細明體"/>
        <family val="1"/>
        <charset val="136"/>
      </rPr>
      <t>起訴
人數</t>
    </r>
    <phoneticPr fontId="8" type="noConversion"/>
  </si>
  <si>
    <r>
      <rPr>
        <sz val="12"/>
        <rFont val="新細明體"/>
        <family val="1"/>
        <charset val="136"/>
      </rPr>
      <t>起訴
比率</t>
    </r>
    <phoneticPr fontId="8" type="noConversion"/>
  </si>
  <si>
    <r>
      <rPr>
        <sz val="12"/>
        <rFont val="新細明體"/>
        <family val="1"/>
        <charset val="136"/>
      </rPr>
      <t>起訴
比率</t>
    </r>
    <phoneticPr fontId="8" type="noConversion"/>
  </si>
  <si>
    <r>
      <rPr>
        <sz val="12"/>
        <rFont val="新細明體"/>
        <family val="1"/>
        <charset val="136"/>
      </rPr>
      <t>起訴
人數</t>
    </r>
    <phoneticPr fontId="8" type="noConversion"/>
  </si>
  <si>
    <r>
      <rPr>
        <sz val="12"/>
        <rFont val="新細明體"/>
        <family val="1"/>
        <charset val="136"/>
      </rPr>
      <t>女</t>
    </r>
    <phoneticPr fontId="8" type="noConversion"/>
  </si>
  <si>
    <r>
      <rPr>
        <sz val="12"/>
        <rFont val="新細明體"/>
        <family val="1"/>
        <charset val="136"/>
      </rPr>
      <t>妨害性自主</t>
    </r>
    <phoneticPr fontId="8" type="noConversion"/>
  </si>
  <si>
    <r>
      <rPr>
        <sz val="12"/>
        <rFont val="新細明體"/>
        <family val="1"/>
        <charset val="136"/>
      </rPr>
      <t>瀆職罪</t>
    </r>
    <phoneticPr fontId="8" type="noConversion"/>
  </si>
  <si>
    <t xml:space="preserve"> </t>
    <phoneticPr fontId="8" type="noConversion"/>
  </si>
  <si>
    <r>
      <rPr>
        <sz val="15"/>
        <rFont val="新細明體"/>
        <family val="1"/>
        <charset val="136"/>
      </rPr>
      <t>表</t>
    </r>
    <r>
      <rPr>
        <sz val="15"/>
        <rFont val="Times New Roman"/>
        <family val="1"/>
      </rPr>
      <t>2-1-9</t>
    </r>
    <r>
      <rPr>
        <sz val="15"/>
        <rFont val="新細明體"/>
        <family val="1"/>
        <charset val="136"/>
      </rPr>
      <t>　近</t>
    </r>
    <r>
      <rPr>
        <sz val="15"/>
        <rFont val="Times New Roman"/>
        <family val="1"/>
      </rPr>
      <t>5</t>
    </r>
    <r>
      <rPr>
        <sz val="15"/>
        <rFont val="新細明體"/>
        <family val="1"/>
        <charset val="136"/>
      </rPr>
      <t>年地方檢察署偵結起訴普通刑法犯罪人數主要罪名</t>
    </r>
    <phoneticPr fontId="8" type="noConversion"/>
  </si>
  <si>
    <r>
      <rPr>
        <sz val="15"/>
        <rFont val="新細明體"/>
        <family val="1"/>
        <charset val="136"/>
      </rPr>
      <t>表</t>
    </r>
    <r>
      <rPr>
        <sz val="15"/>
        <rFont val="Times New Roman"/>
        <family val="1"/>
      </rPr>
      <t xml:space="preserve">2-1-10   </t>
    </r>
    <r>
      <rPr>
        <sz val="15"/>
        <rFont val="新細明體"/>
        <family val="1"/>
        <charset val="136"/>
      </rPr>
      <t>近</t>
    </r>
    <r>
      <rPr>
        <sz val="15"/>
        <rFont val="Times New Roman"/>
        <family val="1"/>
      </rPr>
      <t>5</t>
    </r>
    <r>
      <rPr>
        <sz val="15"/>
        <rFont val="新細明體"/>
        <family val="1"/>
        <charset val="136"/>
      </rPr>
      <t>年地方檢察署偵結起訴特別刑法犯罪人數主要罪名</t>
    </r>
    <phoneticPr fontId="8" type="noConversion"/>
  </si>
  <si>
    <r>
      <rPr>
        <sz val="12"/>
        <rFont val="新細明體"/>
        <family val="1"/>
        <charset val="136"/>
      </rPr>
      <t>起訴
比率</t>
    </r>
    <phoneticPr fontId="8" type="noConversion"/>
  </si>
  <si>
    <r>
      <rPr>
        <sz val="12"/>
        <rFont val="新細明體"/>
        <family val="1"/>
        <charset val="136"/>
      </rPr>
      <t>男</t>
    </r>
    <phoneticPr fontId="8" type="noConversion"/>
  </si>
  <si>
    <r>
      <rPr>
        <sz val="12"/>
        <rFont val="新細明體"/>
        <family val="1"/>
        <charset val="136"/>
      </rPr>
      <t>女</t>
    </r>
    <phoneticPr fontId="8" type="noConversion"/>
  </si>
  <si>
    <r>
      <rPr>
        <sz val="11"/>
        <rFont val="新細明體"/>
        <family val="1"/>
        <charset val="136"/>
      </rPr>
      <t>臺灣地區與大陸地區人民關係條例</t>
    </r>
  </si>
  <si>
    <r>
      <rPr>
        <sz val="10"/>
        <rFont val="新細明體"/>
        <family val="1"/>
        <charset val="136"/>
      </rPr>
      <t>說　　明：</t>
    </r>
    <r>
      <rPr>
        <sz val="10"/>
        <rFont val="Times New Roman"/>
        <family val="1"/>
      </rPr>
      <t xml:space="preserve">1. </t>
    </r>
    <r>
      <rPr>
        <sz val="10"/>
        <rFont val="新細明體"/>
        <family val="1"/>
        <charset val="136"/>
      </rPr>
      <t>起訴包括通常程序提起公訴及聲請簡易判決處刑。</t>
    </r>
    <phoneticPr fontId="6" type="noConversion"/>
  </si>
  <si>
    <r>
      <rPr>
        <sz val="10"/>
        <rFont val="新細明體"/>
        <family val="1"/>
        <charset val="136"/>
      </rPr>
      <t>　　　　　</t>
    </r>
    <r>
      <rPr>
        <sz val="10"/>
        <rFont val="Times New Roman"/>
        <family val="1"/>
      </rPr>
      <t xml:space="preserve">3. </t>
    </r>
    <r>
      <rPr>
        <sz val="10"/>
        <rFont val="新細明體"/>
        <family val="1"/>
        <charset val="136"/>
      </rPr>
      <t>兒童及少年性交易防制條例自</t>
    </r>
    <r>
      <rPr>
        <sz val="10"/>
        <rFont val="Times New Roman"/>
        <family val="1"/>
      </rPr>
      <t>106</t>
    </r>
    <r>
      <rPr>
        <sz val="10"/>
        <rFont val="新細明體"/>
        <family val="1"/>
        <charset val="136"/>
      </rPr>
      <t>年</t>
    </r>
    <r>
      <rPr>
        <sz val="10"/>
        <rFont val="Times New Roman"/>
        <family val="1"/>
      </rPr>
      <t>1</t>
    </r>
    <r>
      <rPr>
        <sz val="10"/>
        <rFont val="新細明體"/>
        <family val="1"/>
        <charset val="136"/>
      </rPr>
      <t>月</t>
    </r>
    <r>
      <rPr>
        <sz val="10"/>
        <rFont val="Times New Roman"/>
        <family val="1"/>
      </rPr>
      <t>1</t>
    </r>
    <r>
      <rPr>
        <sz val="10"/>
        <rFont val="新細明體"/>
        <family val="1"/>
        <charset val="136"/>
      </rPr>
      <t>日起名稱修正為兒童及少年性剝削防制條例。</t>
    </r>
    <phoneticPr fontId="8" type="noConversion"/>
  </si>
  <si>
    <r>
      <rPr>
        <sz val="11"/>
        <rFont val="新細明體"/>
        <family val="1"/>
        <charset val="136"/>
      </rPr>
      <t>單位：人、</t>
    </r>
    <r>
      <rPr>
        <sz val="11"/>
        <rFont val="Times New Roman"/>
        <family val="1"/>
      </rPr>
      <t>%</t>
    </r>
    <phoneticPr fontId="8" type="noConversion"/>
  </si>
  <si>
    <r>
      <rPr>
        <sz val="12"/>
        <rFont val="新細明體"/>
        <family val="1"/>
        <charset val="136"/>
      </rPr>
      <t>不</t>
    </r>
    <r>
      <rPr>
        <sz val="12"/>
        <rFont val="Times New Roman"/>
        <family val="1"/>
      </rPr>
      <t xml:space="preserve"> </t>
    </r>
    <r>
      <rPr>
        <sz val="12"/>
        <rFont val="新細明體"/>
        <family val="1"/>
        <charset val="136"/>
      </rPr>
      <t>起</t>
    </r>
    <r>
      <rPr>
        <sz val="12"/>
        <rFont val="Times New Roman"/>
        <family val="1"/>
      </rPr>
      <t xml:space="preserve"> </t>
    </r>
    <r>
      <rPr>
        <sz val="12"/>
        <rFont val="新細明體"/>
        <family val="1"/>
        <charset val="136"/>
      </rPr>
      <t>訴</t>
    </r>
    <r>
      <rPr>
        <sz val="12"/>
        <rFont val="Times New Roman"/>
        <family val="1"/>
      </rPr>
      <t xml:space="preserve"> </t>
    </r>
    <r>
      <rPr>
        <sz val="12"/>
        <rFont val="新細明體"/>
        <family val="1"/>
        <charset val="136"/>
      </rPr>
      <t>處</t>
    </r>
    <r>
      <rPr>
        <sz val="12"/>
        <rFont val="Times New Roman"/>
        <family val="1"/>
      </rPr>
      <t xml:space="preserve"> </t>
    </r>
    <r>
      <rPr>
        <sz val="12"/>
        <rFont val="新細明體"/>
        <family val="1"/>
        <charset val="136"/>
      </rPr>
      <t>分</t>
    </r>
    <phoneticPr fontId="8" type="noConversion"/>
  </si>
  <si>
    <r>
      <rPr>
        <sz val="12"/>
        <rFont val="新細明體"/>
        <family val="1"/>
        <charset val="136"/>
      </rPr>
      <t>不</t>
    </r>
    <r>
      <rPr>
        <sz val="12"/>
        <rFont val="Times New Roman"/>
        <family val="1"/>
      </rPr>
      <t xml:space="preserve"> </t>
    </r>
    <r>
      <rPr>
        <sz val="12"/>
        <rFont val="新細明體"/>
        <family val="1"/>
        <charset val="136"/>
      </rPr>
      <t>起</t>
    </r>
    <r>
      <rPr>
        <sz val="12"/>
        <rFont val="Times New Roman"/>
        <family val="1"/>
      </rPr>
      <t xml:space="preserve"> </t>
    </r>
    <r>
      <rPr>
        <sz val="12"/>
        <rFont val="新細明體"/>
        <family val="1"/>
        <charset val="136"/>
      </rPr>
      <t>訴</t>
    </r>
    <r>
      <rPr>
        <sz val="12"/>
        <rFont val="Times New Roman"/>
        <family val="1"/>
      </rPr>
      <t xml:space="preserve"> </t>
    </r>
    <r>
      <rPr>
        <sz val="12"/>
        <rFont val="新細明體"/>
        <family val="1"/>
        <charset val="136"/>
      </rPr>
      <t>處</t>
    </r>
    <r>
      <rPr>
        <sz val="12"/>
        <rFont val="Times New Roman"/>
        <family val="1"/>
      </rPr>
      <t xml:space="preserve"> </t>
    </r>
    <r>
      <rPr>
        <sz val="12"/>
        <rFont val="新細明體"/>
        <family val="1"/>
        <charset val="136"/>
      </rPr>
      <t>分</t>
    </r>
    <phoneticPr fontId="8" type="noConversion"/>
  </si>
  <si>
    <r>
      <t>101</t>
    </r>
    <r>
      <rPr>
        <sz val="12"/>
        <rFont val="新細明體"/>
        <family val="1"/>
        <charset val="136"/>
      </rPr>
      <t>年</t>
    </r>
    <phoneticPr fontId="8" type="noConversion"/>
  </si>
  <si>
    <r>
      <t>102</t>
    </r>
    <r>
      <rPr>
        <sz val="12"/>
        <rFont val="新細明體"/>
        <family val="1"/>
        <charset val="136"/>
      </rPr>
      <t>年</t>
    </r>
    <phoneticPr fontId="8" type="noConversion"/>
  </si>
  <si>
    <r>
      <t>104</t>
    </r>
    <r>
      <rPr>
        <sz val="12"/>
        <rFont val="新細明體"/>
        <family val="1"/>
        <charset val="136"/>
      </rPr>
      <t>年</t>
    </r>
    <phoneticPr fontId="8" type="noConversion"/>
  </si>
  <si>
    <r>
      <rPr>
        <sz val="10"/>
        <rFont val="新細明體"/>
        <family val="1"/>
        <charset val="136"/>
      </rPr>
      <t>資料來源：法務部統計處</t>
    </r>
    <phoneticPr fontId="8" type="noConversion"/>
  </si>
  <si>
    <r>
      <rPr>
        <sz val="12"/>
        <rFont val="新細明體"/>
        <family val="1"/>
        <charset val="136"/>
      </rPr>
      <t>年</t>
    </r>
    <r>
      <rPr>
        <sz val="12"/>
        <rFont val="Times New Roman"/>
        <family val="1"/>
      </rPr>
      <t xml:space="preserve"> </t>
    </r>
    <r>
      <rPr>
        <sz val="12"/>
        <rFont val="新細明體"/>
        <family val="1"/>
        <charset val="136"/>
      </rPr>
      <t>偵</t>
    </r>
    <r>
      <rPr>
        <sz val="12"/>
        <rFont val="Times New Roman"/>
        <family val="1"/>
      </rPr>
      <t xml:space="preserve"> </t>
    </r>
    <r>
      <rPr>
        <sz val="12"/>
        <rFont val="新細明體"/>
        <family val="1"/>
        <charset val="136"/>
      </rPr>
      <t>結</t>
    </r>
    <r>
      <rPr>
        <sz val="12"/>
        <rFont val="Times New Roman"/>
        <family val="1"/>
      </rPr>
      <t xml:space="preserve"> </t>
    </r>
    <r>
      <rPr>
        <sz val="12"/>
        <rFont val="新細明體"/>
        <family val="1"/>
        <charset val="136"/>
      </rPr>
      <t>總</t>
    </r>
    <r>
      <rPr>
        <sz val="12"/>
        <rFont val="Times New Roman"/>
        <family val="1"/>
      </rPr>
      <t xml:space="preserve"> </t>
    </r>
    <r>
      <rPr>
        <sz val="12"/>
        <rFont val="新細明體"/>
        <family val="1"/>
        <charset val="136"/>
      </rPr>
      <t>人</t>
    </r>
    <r>
      <rPr>
        <sz val="12"/>
        <rFont val="Times New Roman"/>
        <family val="1"/>
      </rPr>
      <t xml:space="preserve"> </t>
    </r>
    <r>
      <rPr>
        <sz val="12"/>
        <rFont val="新細明體"/>
        <family val="1"/>
        <charset val="136"/>
      </rPr>
      <t>數</t>
    </r>
    <phoneticPr fontId="8" type="noConversion"/>
  </si>
  <si>
    <r>
      <rPr>
        <sz val="12"/>
        <rFont val="新細明體"/>
        <family val="1"/>
        <charset val="136"/>
      </rPr>
      <t>不起訴處分</t>
    </r>
    <phoneticPr fontId="8" type="noConversion"/>
  </si>
  <si>
    <r>
      <rPr>
        <sz val="12"/>
        <rFont val="新細明體"/>
        <family val="1"/>
        <charset val="136"/>
      </rPr>
      <t>不起訴處分</t>
    </r>
    <phoneticPr fontId="8" type="noConversion"/>
  </si>
  <si>
    <r>
      <rPr>
        <sz val="12"/>
        <rFont val="新細明體"/>
        <family val="1"/>
        <charset val="136"/>
      </rPr>
      <t>偽證及誣告罪</t>
    </r>
    <phoneticPr fontId="8" type="noConversion"/>
  </si>
  <si>
    <r>
      <rPr>
        <sz val="12"/>
        <rFont val="新細明體"/>
        <family val="1"/>
        <charset val="136"/>
      </rPr>
      <t>贓物罪</t>
    </r>
    <phoneticPr fontId="8" type="noConversion"/>
  </si>
  <si>
    <r>
      <rPr>
        <sz val="12"/>
        <rFont val="新細明體"/>
        <family val="1"/>
        <charset val="136"/>
      </rPr>
      <t>竊</t>
    </r>
    <r>
      <rPr>
        <sz val="12"/>
        <rFont val="Times New Roman"/>
        <family val="1"/>
      </rPr>
      <t xml:space="preserve">    </t>
    </r>
    <r>
      <rPr>
        <sz val="12"/>
        <rFont val="新細明體"/>
        <family val="1"/>
        <charset val="136"/>
      </rPr>
      <t>盜罪</t>
    </r>
    <phoneticPr fontId="8" type="noConversion"/>
  </si>
  <si>
    <r>
      <rPr>
        <sz val="10"/>
        <rFont val="新細明體"/>
        <family val="1"/>
        <charset val="136"/>
      </rPr>
      <t>資料來源：法務部統計處</t>
    </r>
    <phoneticPr fontId="8" type="noConversion"/>
  </si>
  <si>
    <r>
      <rPr>
        <sz val="12"/>
        <rFont val="新細明體"/>
        <family val="1"/>
        <charset val="136"/>
      </rPr>
      <t>食品安全衛生管理法</t>
    </r>
    <phoneticPr fontId="8" type="noConversion"/>
  </si>
  <si>
    <r>
      <rPr>
        <sz val="12"/>
        <rFont val="新細明體"/>
        <family val="1"/>
        <charset val="136"/>
      </rPr>
      <t>商標法</t>
    </r>
    <phoneticPr fontId="8" type="noConversion"/>
  </si>
  <si>
    <r>
      <rPr>
        <sz val="12"/>
        <rFont val="新細明體"/>
        <family val="1"/>
        <charset val="136"/>
      </rPr>
      <t>政府採購法</t>
    </r>
    <phoneticPr fontId="8" type="noConversion"/>
  </si>
  <si>
    <r>
      <rPr>
        <sz val="12"/>
        <rFont val="新細明體"/>
        <family val="1"/>
        <charset val="136"/>
      </rPr>
      <t>毒品危害防制條例</t>
    </r>
    <phoneticPr fontId="8" type="noConversion"/>
  </si>
  <si>
    <r>
      <rPr>
        <sz val="10"/>
        <rFont val="新細明體"/>
        <family val="1"/>
        <charset val="136"/>
      </rPr>
      <t>　　　　　</t>
    </r>
    <r>
      <rPr>
        <sz val="10"/>
        <rFont val="Times New Roman"/>
        <family val="1"/>
      </rPr>
      <t xml:space="preserve">2. </t>
    </r>
    <r>
      <rPr>
        <sz val="10"/>
        <rFont val="新細明體"/>
        <family val="1"/>
        <charset val="136"/>
      </rPr>
      <t>兒童及少年性交易防制條例自</t>
    </r>
    <r>
      <rPr>
        <sz val="10"/>
        <rFont val="Times New Roman"/>
        <family val="1"/>
      </rPr>
      <t>106</t>
    </r>
    <r>
      <rPr>
        <sz val="10"/>
        <rFont val="新細明體"/>
        <family val="1"/>
        <charset val="136"/>
      </rPr>
      <t>年</t>
    </r>
    <r>
      <rPr>
        <sz val="10"/>
        <rFont val="Times New Roman"/>
        <family val="1"/>
      </rPr>
      <t>1</t>
    </r>
    <r>
      <rPr>
        <sz val="10"/>
        <rFont val="新細明體"/>
        <family val="1"/>
        <charset val="136"/>
      </rPr>
      <t>月</t>
    </r>
    <r>
      <rPr>
        <sz val="10"/>
        <rFont val="Times New Roman"/>
        <family val="1"/>
      </rPr>
      <t>1</t>
    </r>
    <r>
      <rPr>
        <sz val="10"/>
        <rFont val="新細明體"/>
        <family val="1"/>
        <charset val="136"/>
      </rPr>
      <t>日起名稱修正為兒童及少年性剝削防制條例。</t>
    </r>
    <phoneticPr fontId="8" type="noConversion"/>
  </si>
  <si>
    <r>
      <rPr>
        <sz val="15"/>
        <rFont val="新細明體"/>
        <family val="1"/>
        <charset val="136"/>
      </rPr>
      <t>表</t>
    </r>
    <r>
      <rPr>
        <sz val="15"/>
        <rFont val="Times New Roman"/>
        <family val="1"/>
      </rPr>
      <t xml:space="preserve">2-1-14   </t>
    </r>
    <r>
      <rPr>
        <sz val="15"/>
        <rFont val="新細明體"/>
        <family val="1"/>
        <charset val="136"/>
      </rPr>
      <t>近</t>
    </r>
    <r>
      <rPr>
        <sz val="15"/>
        <rFont val="Times New Roman"/>
        <family val="1"/>
      </rPr>
      <t>10</t>
    </r>
    <r>
      <rPr>
        <sz val="15"/>
        <rFont val="新細明體"/>
        <family val="1"/>
        <charset val="136"/>
      </rPr>
      <t>年地方檢察署偵查終結依職權不起訴處分比率</t>
    </r>
    <phoneticPr fontId="8" type="noConversion"/>
  </si>
  <si>
    <r>
      <rPr>
        <sz val="11"/>
        <rFont val="新細明體"/>
        <family val="1"/>
        <charset val="136"/>
      </rPr>
      <t>單位：件、</t>
    </r>
    <r>
      <rPr>
        <sz val="11"/>
        <rFont val="Times New Roman"/>
        <family val="1"/>
      </rPr>
      <t>%</t>
    </r>
    <phoneticPr fontId="8" type="noConversion"/>
  </si>
  <si>
    <r>
      <rPr>
        <sz val="12"/>
        <rFont val="新細明體"/>
        <family val="1"/>
        <charset val="136"/>
      </rPr>
      <t>檢察官依職權
不起訴處分件數</t>
    </r>
    <phoneticPr fontId="8" type="noConversion"/>
  </si>
  <si>
    <r>
      <rPr>
        <sz val="12"/>
        <rFont val="新細明體"/>
        <family val="1"/>
        <charset val="136"/>
      </rPr>
      <t>依職權不起訴處分比率</t>
    </r>
    <phoneticPr fontId="8" type="noConversion"/>
  </si>
  <si>
    <r>
      <rPr>
        <sz val="15"/>
        <rFont val="新細明體"/>
        <family val="1"/>
        <charset val="136"/>
      </rPr>
      <t>表</t>
    </r>
    <r>
      <rPr>
        <sz val="15"/>
        <rFont val="Times New Roman"/>
        <family val="1"/>
      </rPr>
      <t>2-1-15   108</t>
    </r>
    <r>
      <rPr>
        <sz val="15"/>
        <rFont val="新細明體"/>
        <family val="1"/>
        <charset val="136"/>
      </rPr>
      <t>年地方檢察署刑事案件偵查終結主要罪名</t>
    </r>
    <phoneticPr fontId="8" type="noConversion"/>
  </si>
  <si>
    <r>
      <rPr>
        <sz val="12"/>
        <rFont val="新細明體"/>
        <family val="1"/>
        <charset val="136"/>
      </rPr>
      <t>總</t>
    </r>
    <r>
      <rPr>
        <sz val="12"/>
        <rFont val="Times New Roman"/>
        <family val="1"/>
      </rPr>
      <t xml:space="preserve">         </t>
    </r>
    <r>
      <rPr>
        <sz val="12"/>
        <rFont val="新細明體"/>
        <family val="1"/>
        <charset val="136"/>
      </rPr>
      <t>計</t>
    </r>
    <phoneticPr fontId="8" type="noConversion"/>
  </si>
  <si>
    <r>
      <rPr>
        <sz val="12"/>
        <rFont val="新細明體"/>
        <family val="1"/>
        <charset val="136"/>
      </rPr>
      <t>妨害名譽及信用罪</t>
    </r>
    <phoneticPr fontId="8" type="noConversion"/>
  </si>
  <si>
    <r>
      <rPr>
        <sz val="12"/>
        <rFont val="新細明體"/>
        <family val="1"/>
        <charset val="136"/>
      </rPr>
      <t>妨害自由罪</t>
    </r>
    <phoneticPr fontId="8" type="noConversion"/>
  </si>
  <si>
    <r>
      <rPr>
        <sz val="12"/>
        <rFont val="新細明體"/>
        <family val="1"/>
        <charset val="136"/>
      </rPr>
      <t>毀棄損壞罪</t>
    </r>
    <phoneticPr fontId="8" type="noConversion"/>
  </si>
  <si>
    <r>
      <rPr>
        <sz val="12"/>
        <rFont val="新細明體"/>
        <family val="1"/>
        <charset val="136"/>
      </rPr>
      <t>妨害性自主罪</t>
    </r>
    <phoneticPr fontId="8" type="noConversion"/>
  </si>
  <si>
    <r>
      <rPr>
        <sz val="12"/>
        <rFont val="新細明體"/>
        <family val="1"/>
        <charset val="136"/>
      </rPr>
      <t>妨害公務罪</t>
    </r>
    <phoneticPr fontId="8" type="noConversion"/>
  </si>
  <si>
    <r>
      <rPr>
        <sz val="10"/>
        <rFont val="新細明體"/>
        <family val="1"/>
        <charset val="136"/>
      </rPr>
      <t>資料來源：法務部統計處</t>
    </r>
    <phoneticPr fontId="8" type="noConversion"/>
  </si>
  <si>
    <r>
      <rPr>
        <sz val="15"/>
        <rFont val="新細明體"/>
        <family val="1"/>
        <charset val="136"/>
      </rPr>
      <t>表</t>
    </r>
    <r>
      <rPr>
        <sz val="15"/>
        <rFont val="Times New Roman"/>
        <family val="1"/>
      </rPr>
      <t xml:space="preserve">2-1-16    </t>
    </r>
    <r>
      <rPr>
        <sz val="15"/>
        <rFont val="新細明體"/>
        <family val="1"/>
        <charset val="136"/>
      </rPr>
      <t>近</t>
    </r>
    <r>
      <rPr>
        <sz val="15"/>
        <rFont val="Times New Roman"/>
        <family val="1"/>
      </rPr>
      <t>10</t>
    </r>
    <r>
      <rPr>
        <sz val="15"/>
        <rFont val="新細明體"/>
        <family val="1"/>
        <charset val="136"/>
      </rPr>
      <t>年地方檢察署檢察官命被告於緩起訴期間應遵守或履行多款事項統計</t>
    </r>
    <phoneticPr fontId="8" type="noConversion"/>
  </si>
  <si>
    <r>
      <rPr>
        <sz val="10"/>
        <rFont val="新細明體"/>
        <family val="1"/>
        <charset val="136"/>
      </rPr>
      <t>單位：人次</t>
    </r>
    <phoneticPr fontId="8" type="noConversion"/>
  </si>
  <si>
    <r>
      <rPr>
        <sz val="11"/>
        <rFont val="新細明體"/>
        <family val="1"/>
        <charset val="136"/>
      </rPr>
      <t>產上之損害賠償
數額之財產或非財
向被害人支付相當</t>
    </r>
    <phoneticPr fontId="8" type="noConversion"/>
  </si>
  <si>
    <r>
      <t>99</t>
    </r>
    <r>
      <rPr>
        <sz val="12"/>
        <rFont val="新細明體"/>
        <family val="1"/>
        <charset val="136"/>
      </rPr>
      <t>年</t>
    </r>
    <phoneticPr fontId="8" type="noConversion"/>
  </si>
  <si>
    <r>
      <rPr>
        <sz val="10"/>
        <rFont val="新細明體"/>
        <family val="1"/>
        <charset val="136"/>
      </rPr>
      <t>資料來源：法務部統計處</t>
    </r>
    <phoneticPr fontId="8" type="noConversion"/>
  </si>
  <si>
    <r>
      <rPr>
        <sz val="11"/>
        <rFont val="新細明體"/>
        <family val="1"/>
        <charset val="136"/>
      </rPr>
      <t>人</t>
    </r>
    <r>
      <rPr>
        <sz val="11"/>
        <rFont val="Times New Roman"/>
        <family val="1"/>
      </rPr>
      <t xml:space="preserve"> </t>
    </r>
    <r>
      <rPr>
        <sz val="11"/>
        <rFont val="新細明體"/>
        <family val="1"/>
        <charset val="136"/>
      </rPr>
      <t>次</t>
    </r>
    <phoneticPr fontId="8" type="noConversion"/>
  </si>
  <si>
    <r>
      <rPr>
        <sz val="12"/>
        <rFont val="新細明體"/>
        <family val="1"/>
        <charset val="136"/>
      </rPr>
      <t>不起訴
處　分</t>
    </r>
    <phoneticPr fontId="56" type="noConversion"/>
  </si>
  <si>
    <r>
      <rPr>
        <sz val="10"/>
        <rFont val="新細明體"/>
        <family val="1"/>
        <charset val="136"/>
      </rPr>
      <t>資料來源：法務部統計處</t>
    </r>
    <phoneticPr fontId="8" type="noConversion"/>
  </si>
  <si>
    <r>
      <rPr>
        <sz val="15"/>
        <rFont val="新細明體"/>
        <family val="1"/>
        <charset val="136"/>
      </rPr>
      <t>表</t>
    </r>
    <r>
      <rPr>
        <sz val="15"/>
        <rFont val="Times New Roman"/>
        <family val="1"/>
      </rPr>
      <t xml:space="preserve">2-1-19    </t>
    </r>
    <r>
      <rPr>
        <sz val="15"/>
        <rFont val="新細明體"/>
        <family val="1"/>
        <charset val="136"/>
      </rPr>
      <t>近</t>
    </r>
    <r>
      <rPr>
        <sz val="15"/>
        <rFont val="Times New Roman"/>
        <family val="1"/>
      </rPr>
      <t>10</t>
    </r>
    <r>
      <rPr>
        <sz val="15"/>
        <rFont val="新細明體"/>
        <family val="1"/>
        <charset val="136"/>
      </rPr>
      <t>年地方檢察署再議案件辦理情形</t>
    </r>
    <phoneticPr fontId="8" type="noConversion"/>
  </si>
  <si>
    <r>
      <rPr>
        <sz val="11"/>
        <rFont val="新細明體"/>
        <family val="1"/>
        <charset val="136"/>
      </rPr>
      <t>單位：件、</t>
    </r>
    <r>
      <rPr>
        <sz val="11"/>
        <rFont val="Times New Roman"/>
        <family val="1"/>
      </rPr>
      <t>%</t>
    </r>
    <phoneticPr fontId="8" type="noConversion"/>
  </si>
  <si>
    <r>
      <rPr>
        <sz val="12"/>
        <rFont val="新細明體"/>
        <family val="1"/>
        <charset val="136"/>
      </rPr>
      <t>總計</t>
    </r>
    <phoneticPr fontId="8" type="noConversion"/>
  </si>
  <si>
    <r>
      <rPr>
        <sz val="12"/>
        <rFont val="新細明體"/>
        <family val="1"/>
        <charset val="136"/>
      </rPr>
      <t>終</t>
    </r>
    <r>
      <rPr>
        <sz val="12"/>
        <rFont val="Times New Roman"/>
        <family val="1"/>
      </rPr>
      <t xml:space="preserve">   </t>
    </r>
    <r>
      <rPr>
        <sz val="12"/>
        <rFont val="新細明體"/>
        <family val="1"/>
        <charset val="136"/>
      </rPr>
      <t>結</t>
    </r>
    <r>
      <rPr>
        <sz val="12"/>
        <rFont val="Times New Roman"/>
        <family val="1"/>
      </rPr>
      <t xml:space="preserve">   </t>
    </r>
    <r>
      <rPr>
        <sz val="12"/>
        <rFont val="新細明體"/>
        <family val="1"/>
        <charset val="136"/>
      </rPr>
      <t>件</t>
    </r>
    <r>
      <rPr>
        <sz val="12"/>
        <rFont val="Times New Roman"/>
        <family val="1"/>
      </rPr>
      <t xml:space="preserve">   </t>
    </r>
    <r>
      <rPr>
        <sz val="12"/>
        <rFont val="新細明體"/>
        <family val="1"/>
        <charset val="136"/>
      </rPr>
      <t>數</t>
    </r>
    <phoneticPr fontId="8" type="noConversion"/>
  </si>
  <si>
    <r>
      <rPr>
        <sz val="12"/>
        <rFont val="新細明體"/>
        <family val="1"/>
        <charset val="136"/>
      </rPr>
      <t>年底未結件數</t>
    </r>
    <phoneticPr fontId="8" type="noConversion"/>
  </si>
  <si>
    <r>
      <rPr>
        <sz val="12"/>
        <rFont val="新細明體"/>
        <family val="1"/>
        <charset val="136"/>
      </rPr>
      <t>聲請駁回</t>
    </r>
    <phoneticPr fontId="8" type="noConversion"/>
  </si>
  <si>
    <r>
      <rPr>
        <sz val="12"/>
        <rFont val="新細明體"/>
        <family val="1"/>
        <charset val="136"/>
      </rPr>
      <t>續行偵查
命令</t>
    </r>
    <phoneticPr fontId="8" type="noConversion"/>
  </si>
  <si>
    <r>
      <rPr>
        <sz val="12"/>
        <rFont val="新細明體"/>
        <family val="1"/>
        <charset val="136"/>
      </rPr>
      <t>其他</t>
    </r>
    <phoneticPr fontId="8" type="noConversion"/>
  </si>
  <si>
    <r>
      <rPr>
        <sz val="12"/>
        <rFont val="新細明體"/>
        <family val="1"/>
        <charset val="136"/>
      </rPr>
      <t>撤回聲請</t>
    </r>
    <r>
      <rPr>
        <sz val="12"/>
        <rFont val="Times New Roman"/>
        <family val="1"/>
      </rPr>
      <t xml:space="preserve">   </t>
    </r>
    <r>
      <rPr>
        <sz val="12"/>
        <rFont val="新細明體"/>
        <family val="1"/>
        <charset val="136"/>
      </rPr>
      <t>由聲請人</t>
    </r>
    <phoneticPr fontId="8" type="noConversion"/>
  </si>
  <si>
    <r>
      <rPr>
        <sz val="12"/>
        <rFont val="新細明體"/>
        <family val="1"/>
        <charset val="136"/>
      </rPr>
      <t>檢察署檢察長
送交上級法院</t>
    </r>
    <phoneticPr fontId="8" type="noConversion"/>
  </si>
  <si>
    <r>
      <rPr>
        <sz val="12"/>
        <rFont val="新細明體"/>
        <family val="1"/>
        <charset val="136"/>
      </rPr>
      <t>件</t>
    </r>
    <phoneticPr fontId="8" type="noConversion"/>
  </si>
  <si>
    <t>%</t>
    <phoneticPr fontId="8" type="noConversion"/>
  </si>
  <si>
    <t>100.00</t>
    <phoneticPr fontId="8" type="noConversion"/>
  </si>
  <si>
    <r>
      <t>99</t>
    </r>
    <r>
      <rPr>
        <sz val="12"/>
        <rFont val="新細明體"/>
        <family val="1"/>
        <charset val="136"/>
      </rPr>
      <t>年</t>
    </r>
    <phoneticPr fontId="8" type="noConversion"/>
  </si>
  <si>
    <t>100.00</t>
    <phoneticPr fontId="8" type="noConversion"/>
  </si>
  <si>
    <t>100.00</t>
    <phoneticPr fontId="8" type="noConversion"/>
  </si>
  <si>
    <r>
      <rPr>
        <sz val="12"/>
        <rFont val="新細明體"/>
        <family val="1"/>
        <charset val="136"/>
      </rPr>
      <t>件</t>
    </r>
    <phoneticPr fontId="8" type="noConversion"/>
  </si>
  <si>
    <t>100.00</t>
    <phoneticPr fontId="8" type="noConversion"/>
  </si>
  <si>
    <r>
      <rPr>
        <sz val="12"/>
        <rFont val="新細明體"/>
        <family val="1"/>
        <charset val="136"/>
      </rPr>
      <t>件</t>
    </r>
    <phoneticPr fontId="8" type="noConversion"/>
  </si>
  <si>
    <t>%</t>
    <phoneticPr fontId="8" type="noConversion"/>
  </si>
  <si>
    <t>100.00</t>
    <phoneticPr fontId="8" type="noConversion"/>
  </si>
  <si>
    <t>100.00</t>
    <phoneticPr fontId="8" type="noConversion"/>
  </si>
  <si>
    <r>
      <rPr>
        <sz val="12"/>
        <rFont val="新細明體"/>
        <family val="1"/>
        <charset val="136"/>
      </rPr>
      <t>件</t>
    </r>
    <phoneticPr fontId="8" type="noConversion"/>
  </si>
  <si>
    <t>100.00</t>
    <phoneticPr fontId="8" type="noConversion"/>
  </si>
  <si>
    <r>
      <rPr>
        <sz val="10"/>
        <rFont val="新細明體"/>
        <family val="1"/>
        <charset val="136"/>
      </rPr>
      <t>資料來源：法務部統計處</t>
    </r>
    <phoneticPr fontId="8" type="noConversion"/>
  </si>
  <si>
    <r>
      <rPr>
        <sz val="10"/>
        <rFont val="新細明體"/>
        <family val="1"/>
        <charset val="136"/>
      </rPr>
      <t>說　　明：再議案件送交上級檢察署檢察長後發回件數，若一案數名被告發回情形不同時，各情形按被告人數比例統計；
　　　　　發回件數之其他包括撤回原處分已自訴、退回補資料、函查鑑定簽結、不合法簽結、逾期駁回、撤銷原處分及撤回告訴等。</t>
    </r>
    <phoneticPr fontId="8" type="noConversion"/>
  </si>
  <si>
    <r>
      <rPr>
        <sz val="10"/>
        <rFont val="新細明體"/>
        <family val="1"/>
        <charset val="136"/>
      </rPr>
      <t>　　　　　</t>
    </r>
    <phoneticPr fontId="6" type="noConversion"/>
  </si>
  <si>
    <r>
      <t xml:space="preserve">     </t>
    </r>
    <r>
      <rPr>
        <sz val="15"/>
        <rFont val="新細明體"/>
        <family val="1"/>
        <charset val="136"/>
      </rPr>
      <t>表</t>
    </r>
    <r>
      <rPr>
        <sz val="15"/>
        <rFont val="Times New Roman"/>
        <family val="1"/>
      </rPr>
      <t xml:space="preserve">2-1-20    </t>
    </r>
    <r>
      <rPr>
        <sz val="15"/>
        <rFont val="新細明體"/>
        <family val="1"/>
        <charset val="136"/>
      </rPr>
      <t>近</t>
    </r>
    <r>
      <rPr>
        <sz val="15"/>
        <rFont val="Times New Roman"/>
        <family val="1"/>
      </rPr>
      <t>10</t>
    </r>
    <r>
      <rPr>
        <sz val="15"/>
        <rFont val="新細明體"/>
        <family val="1"/>
        <charset val="136"/>
      </rPr>
      <t>年最高檢察署辦理非常上訴案件收結情形</t>
    </r>
    <r>
      <rPr>
        <sz val="15"/>
        <rFont val="Times New Roman"/>
        <family val="1"/>
      </rPr>
      <t xml:space="preserve"> </t>
    </r>
    <phoneticPr fontId="8" type="noConversion"/>
  </si>
  <si>
    <r>
      <rPr>
        <sz val="11"/>
        <rFont val="新細明體"/>
        <family val="1"/>
        <charset val="136"/>
      </rPr>
      <t>單位：件</t>
    </r>
    <phoneticPr fontId="8" type="noConversion"/>
  </si>
  <si>
    <r>
      <rPr>
        <sz val="12"/>
        <rFont val="新細明體"/>
        <family val="1"/>
        <charset val="136"/>
      </rPr>
      <t>新收件數</t>
    </r>
    <phoneticPr fontId="8" type="noConversion"/>
  </si>
  <si>
    <r>
      <rPr>
        <sz val="12"/>
        <rFont val="新細明體"/>
        <family val="1"/>
        <charset val="136"/>
      </rPr>
      <t>終</t>
    </r>
    <r>
      <rPr>
        <sz val="12"/>
        <rFont val="Times New Roman"/>
        <family val="1"/>
      </rPr>
      <t xml:space="preserve">     </t>
    </r>
    <r>
      <rPr>
        <sz val="12"/>
        <rFont val="新細明體"/>
        <family val="1"/>
        <charset val="136"/>
      </rPr>
      <t>結</t>
    </r>
    <r>
      <rPr>
        <sz val="12"/>
        <rFont val="Times New Roman"/>
        <family val="1"/>
      </rPr>
      <t xml:space="preserve">      </t>
    </r>
    <r>
      <rPr>
        <sz val="12"/>
        <rFont val="新細明體"/>
        <family val="1"/>
        <charset val="136"/>
      </rPr>
      <t>件</t>
    </r>
    <r>
      <rPr>
        <sz val="12"/>
        <rFont val="Times New Roman"/>
        <family val="1"/>
      </rPr>
      <t xml:space="preserve">     </t>
    </r>
    <r>
      <rPr>
        <sz val="12"/>
        <rFont val="新細明體"/>
        <family val="1"/>
        <charset val="136"/>
      </rPr>
      <t>數</t>
    </r>
    <phoneticPr fontId="8" type="noConversion"/>
  </si>
  <si>
    <r>
      <rPr>
        <sz val="12"/>
        <rFont val="新細明體"/>
        <family val="1"/>
        <charset val="136"/>
      </rPr>
      <t>未結件數
年底</t>
    </r>
    <phoneticPr fontId="8" type="noConversion"/>
  </si>
  <si>
    <r>
      <rPr>
        <sz val="12"/>
        <rFont val="新細明體"/>
        <family val="1"/>
        <charset val="136"/>
      </rPr>
      <t>提</t>
    </r>
    <r>
      <rPr>
        <sz val="12"/>
        <rFont val="Times New Roman"/>
        <family val="1"/>
      </rPr>
      <t xml:space="preserve"> </t>
    </r>
    <r>
      <rPr>
        <sz val="12"/>
        <rFont val="新細明體"/>
        <family val="1"/>
        <charset val="136"/>
      </rPr>
      <t>起</t>
    </r>
    <r>
      <rPr>
        <sz val="12"/>
        <rFont val="Times New Roman"/>
        <family val="1"/>
      </rPr>
      <t xml:space="preserve"> </t>
    </r>
    <r>
      <rPr>
        <sz val="12"/>
        <rFont val="新細明體"/>
        <family val="1"/>
        <charset val="136"/>
      </rPr>
      <t>非</t>
    </r>
    <r>
      <rPr>
        <sz val="12"/>
        <rFont val="Times New Roman"/>
        <family val="1"/>
      </rPr>
      <t xml:space="preserve"> </t>
    </r>
    <r>
      <rPr>
        <sz val="12"/>
        <rFont val="新細明體"/>
        <family val="1"/>
        <charset val="136"/>
      </rPr>
      <t>常</t>
    </r>
    <r>
      <rPr>
        <sz val="12"/>
        <rFont val="Times New Roman"/>
        <family val="1"/>
      </rPr>
      <t xml:space="preserve"> </t>
    </r>
    <r>
      <rPr>
        <sz val="12"/>
        <rFont val="新細明體"/>
        <family val="1"/>
        <charset val="136"/>
      </rPr>
      <t>上</t>
    </r>
    <r>
      <rPr>
        <sz val="12"/>
        <rFont val="Times New Roman"/>
        <family val="1"/>
      </rPr>
      <t xml:space="preserve"> </t>
    </r>
    <r>
      <rPr>
        <sz val="12"/>
        <rFont val="新細明體"/>
        <family val="1"/>
        <charset val="136"/>
      </rPr>
      <t>訴</t>
    </r>
    <r>
      <rPr>
        <sz val="12"/>
        <rFont val="Times New Roman"/>
        <family val="1"/>
      </rPr>
      <t xml:space="preserve"> </t>
    </r>
    <r>
      <rPr>
        <sz val="12"/>
        <rFont val="新細明體"/>
        <family val="1"/>
        <charset val="136"/>
      </rPr>
      <t>案</t>
    </r>
    <r>
      <rPr>
        <sz val="12"/>
        <rFont val="Times New Roman"/>
        <family val="1"/>
      </rPr>
      <t xml:space="preserve"> </t>
    </r>
    <r>
      <rPr>
        <sz val="12"/>
        <rFont val="新細明體"/>
        <family val="1"/>
        <charset val="136"/>
      </rPr>
      <t>件</t>
    </r>
    <r>
      <rPr>
        <sz val="12"/>
        <rFont val="Times New Roman"/>
        <family val="1"/>
      </rPr>
      <t xml:space="preserve"> </t>
    </r>
    <r>
      <rPr>
        <sz val="12"/>
        <rFont val="新細明體"/>
        <family val="1"/>
        <charset val="136"/>
      </rPr>
      <t>判</t>
    </r>
    <r>
      <rPr>
        <sz val="12"/>
        <rFont val="Times New Roman"/>
        <family val="1"/>
      </rPr>
      <t xml:space="preserve"> </t>
    </r>
    <r>
      <rPr>
        <sz val="12"/>
        <rFont val="新細明體"/>
        <family val="1"/>
        <charset val="136"/>
      </rPr>
      <t>決</t>
    </r>
    <r>
      <rPr>
        <sz val="12"/>
        <rFont val="Times New Roman"/>
        <family val="1"/>
      </rPr>
      <t xml:space="preserve"> </t>
    </r>
    <r>
      <rPr>
        <sz val="12"/>
        <rFont val="新細明體"/>
        <family val="1"/>
        <charset val="136"/>
      </rPr>
      <t>結</t>
    </r>
    <r>
      <rPr>
        <sz val="12"/>
        <rFont val="Times New Roman"/>
        <family val="1"/>
      </rPr>
      <t xml:space="preserve"> </t>
    </r>
    <r>
      <rPr>
        <sz val="12"/>
        <rFont val="新細明體"/>
        <family val="1"/>
        <charset val="136"/>
      </rPr>
      <t>果</t>
    </r>
    <phoneticPr fontId="8" type="noConversion"/>
  </si>
  <si>
    <r>
      <rPr>
        <sz val="12"/>
        <rFont val="新細明體"/>
        <family val="1"/>
        <charset val="136"/>
      </rPr>
      <t>撤銷原判決</t>
    </r>
    <phoneticPr fontId="8" type="noConversion"/>
  </si>
  <si>
    <r>
      <rPr>
        <sz val="12"/>
        <rFont val="新細明體"/>
        <family val="1"/>
        <charset val="136"/>
      </rPr>
      <t>並發回更審
撤銷原判決</t>
    </r>
    <phoneticPr fontId="8" type="noConversion"/>
  </si>
  <si>
    <r>
      <rPr>
        <sz val="12"/>
        <rFont val="新細明體"/>
        <family val="1"/>
        <charset val="136"/>
      </rPr>
      <t>聲請
檢察官</t>
    </r>
    <phoneticPr fontId="8" type="noConversion"/>
  </si>
  <si>
    <t>不予提起
非常上訴</t>
    <phoneticPr fontId="6" type="noConversion"/>
  </si>
  <si>
    <r>
      <rPr>
        <sz val="11"/>
        <rFont val="新細明體"/>
        <family val="1"/>
        <charset val="136"/>
      </rPr>
      <t>單位：件</t>
    </r>
    <phoneticPr fontId="8" type="noConversion"/>
  </si>
  <si>
    <r>
      <rPr>
        <sz val="12"/>
        <rFont val="新細明體"/>
        <family val="1"/>
        <charset val="136"/>
      </rPr>
      <t>總計</t>
    </r>
    <phoneticPr fontId="8" type="noConversion"/>
  </si>
  <si>
    <r>
      <rPr>
        <sz val="12"/>
        <rFont val="新細明體"/>
        <family val="1"/>
        <charset val="136"/>
      </rPr>
      <t>　</t>
    </r>
    <phoneticPr fontId="8" type="noConversion"/>
  </si>
  <si>
    <r>
      <rPr>
        <sz val="12"/>
        <rFont val="新細明體"/>
        <family val="1"/>
        <charset val="136"/>
      </rPr>
      <t>　</t>
    </r>
    <phoneticPr fontId="8" type="noConversion"/>
  </si>
  <si>
    <r>
      <rPr>
        <sz val="12"/>
        <color indexed="55"/>
        <rFont val="新細明體"/>
        <family val="1"/>
        <charset val="136"/>
      </rPr>
      <t>妨害風化罪</t>
    </r>
    <phoneticPr fontId="8" type="noConversion"/>
  </si>
  <si>
    <r>
      <rPr>
        <sz val="12"/>
        <color indexed="55"/>
        <rFont val="新細明體"/>
        <family val="1"/>
        <charset val="136"/>
      </rPr>
      <t>刀械管制條例
槍砲彈藥</t>
    </r>
    <phoneticPr fontId="8" type="noConversion"/>
  </si>
  <si>
    <r>
      <rPr>
        <sz val="12"/>
        <color indexed="55"/>
        <rFont val="新細明體"/>
        <family val="1"/>
        <charset val="136"/>
      </rPr>
      <t>其他</t>
    </r>
    <phoneticPr fontId="8" type="noConversion"/>
  </si>
  <si>
    <t>82</t>
    <phoneticPr fontId="8" type="noConversion"/>
  </si>
  <si>
    <r>
      <t>91</t>
    </r>
    <r>
      <rPr>
        <sz val="12"/>
        <color indexed="55"/>
        <rFont val="新細明體"/>
        <family val="1"/>
        <charset val="136"/>
      </rPr>
      <t>年</t>
    </r>
    <phoneticPr fontId="8" type="noConversion"/>
  </si>
  <si>
    <r>
      <t>95</t>
    </r>
    <r>
      <rPr>
        <sz val="12"/>
        <color indexed="55"/>
        <rFont val="新細明體"/>
        <family val="1"/>
        <charset val="136"/>
      </rPr>
      <t>年</t>
    </r>
    <r>
      <rPr>
        <sz val="12"/>
        <rFont val="新細明體"/>
        <family val="1"/>
        <charset val="136"/>
      </rPr>
      <t/>
    </r>
    <phoneticPr fontId="8" type="noConversion"/>
  </si>
  <si>
    <r>
      <t>98</t>
    </r>
    <r>
      <rPr>
        <sz val="12"/>
        <color indexed="55"/>
        <rFont val="新細明體"/>
        <family val="1"/>
        <charset val="136"/>
      </rPr>
      <t>年</t>
    </r>
    <r>
      <rPr>
        <sz val="12"/>
        <rFont val="新細明體"/>
        <family val="1"/>
        <charset val="136"/>
      </rPr>
      <t/>
    </r>
    <phoneticPr fontId="8" type="noConversion"/>
  </si>
  <si>
    <r>
      <rPr>
        <sz val="12"/>
        <rFont val="新細明體"/>
        <family val="1"/>
        <charset val="136"/>
      </rPr>
      <t>防制條例</t>
    </r>
    <r>
      <rPr>
        <sz val="13"/>
        <rFont val="Times New Roman"/>
        <family val="1"/>
      </rPr>
      <t xml:space="preserve">
</t>
    </r>
    <r>
      <rPr>
        <sz val="13"/>
        <rFont val="新細明體"/>
        <family val="1"/>
        <charset val="136"/>
      </rPr>
      <t>毒品危害</t>
    </r>
    <phoneticPr fontId="8" type="noConversion"/>
  </si>
  <si>
    <r>
      <t>106</t>
    </r>
    <r>
      <rPr>
        <sz val="12"/>
        <rFont val="新細明體"/>
        <family val="1"/>
        <charset val="136"/>
      </rPr>
      <t>年</t>
    </r>
    <phoneticPr fontId="8" type="noConversion"/>
  </si>
  <si>
    <r>
      <rPr>
        <sz val="12"/>
        <rFont val="新細明體"/>
        <family val="1"/>
        <charset val="136"/>
      </rPr>
      <t>件</t>
    </r>
    <phoneticPr fontId="8" type="noConversion"/>
  </si>
  <si>
    <t>%</t>
    <phoneticPr fontId="8" type="noConversion"/>
  </si>
  <si>
    <r>
      <rPr>
        <sz val="12"/>
        <rFont val="新細明體"/>
        <family val="1"/>
        <charset val="136"/>
      </rPr>
      <t>總計</t>
    </r>
    <phoneticPr fontId="8" type="noConversion"/>
  </si>
  <si>
    <r>
      <rPr>
        <sz val="12"/>
        <rFont val="新細明體"/>
        <family val="1"/>
        <charset val="136"/>
      </rPr>
      <t>一月未滿</t>
    </r>
    <phoneticPr fontId="8" type="noConversion"/>
  </si>
  <si>
    <r>
      <rPr>
        <sz val="12"/>
        <rFont val="新細明體"/>
        <family val="1"/>
        <charset val="136"/>
      </rPr>
      <t>四月以上八月未滿</t>
    </r>
    <phoneticPr fontId="8" type="noConversion"/>
  </si>
  <si>
    <r>
      <rPr>
        <sz val="12"/>
        <rFont val="新細明體"/>
        <family val="1"/>
        <charset val="136"/>
      </rPr>
      <t>八月以上一年未滿</t>
    </r>
    <phoneticPr fontId="8" type="noConversion"/>
  </si>
  <si>
    <r>
      <rPr>
        <sz val="10"/>
        <rFont val="新細明體"/>
        <family val="1"/>
        <charset val="136"/>
      </rPr>
      <t>資料來源：</t>
    </r>
    <r>
      <rPr>
        <sz val="10"/>
        <rFont val="Times New Roman"/>
        <family val="1"/>
      </rPr>
      <t xml:space="preserve"> </t>
    </r>
    <r>
      <rPr>
        <sz val="10"/>
        <rFont val="新細明體"/>
        <family val="1"/>
        <charset val="136"/>
      </rPr>
      <t>法務部統計處</t>
    </r>
    <phoneticPr fontId="8" type="noConversion"/>
  </si>
  <si>
    <r>
      <rPr>
        <sz val="11"/>
        <rFont val="新細明體"/>
        <family val="1"/>
        <charset val="136"/>
      </rPr>
      <t>平均每位檢察官每月新收檢察案件數</t>
    </r>
    <r>
      <rPr>
        <sz val="11"/>
        <rFont val="Times New Roman"/>
        <family val="1"/>
      </rPr>
      <t>(</t>
    </r>
    <r>
      <rPr>
        <sz val="11"/>
        <rFont val="新細明體"/>
        <family val="1"/>
        <charset val="136"/>
      </rPr>
      <t>件</t>
    </r>
    <r>
      <rPr>
        <sz val="11"/>
        <rFont val="Times New Roman"/>
        <family val="1"/>
      </rPr>
      <t>)</t>
    </r>
    <phoneticPr fontId="8" type="noConversion"/>
  </si>
  <si>
    <r>
      <rPr>
        <sz val="11"/>
        <rFont val="新細明體"/>
        <family val="1"/>
        <charset val="136"/>
      </rPr>
      <t>檢察官向法院聲請羈押人數</t>
    </r>
    <r>
      <rPr>
        <sz val="11"/>
        <rFont val="Times New Roman"/>
        <family val="1"/>
      </rPr>
      <t>(</t>
    </r>
    <r>
      <rPr>
        <sz val="11"/>
        <rFont val="新細明體"/>
        <family val="1"/>
        <charset val="136"/>
      </rPr>
      <t>人</t>
    </r>
    <r>
      <rPr>
        <sz val="11"/>
        <rFont val="Times New Roman"/>
        <family val="1"/>
      </rPr>
      <t>)</t>
    </r>
    <phoneticPr fontId="8" type="noConversion"/>
  </si>
  <si>
    <r>
      <rPr>
        <sz val="11"/>
        <rFont val="新細明體"/>
        <family val="1"/>
        <charset val="136"/>
      </rPr>
      <t>法院裁定准許羈押人數</t>
    </r>
    <r>
      <rPr>
        <sz val="12"/>
        <rFont val="Times New Roman"/>
        <family val="1"/>
      </rPr>
      <t>(</t>
    </r>
    <r>
      <rPr>
        <sz val="12"/>
        <rFont val="新細明體"/>
        <family val="1"/>
        <charset val="136"/>
      </rPr>
      <t>人</t>
    </r>
    <r>
      <rPr>
        <sz val="12"/>
        <rFont val="Times New Roman"/>
        <family val="1"/>
      </rPr>
      <t>)</t>
    </r>
    <phoneticPr fontId="8" type="noConversion"/>
  </si>
  <si>
    <r>
      <rPr>
        <sz val="11"/>
        <rFont val="新細明體"/>
        <family val="1"/>
        <charset val="136"/>
      </rPr>
      <t>法院許可羈押人數比率</t>
    </r>
    <r>
      <rPr>
        <sz val="11"/>
        <rFont val="Times New Roman"/>
        <family val="1"/>
      </rPr>
      <t>(%)</t>
    </r>
    <phoneticPr fontId="8" type="noConversion"/>
  </si>
  <si>
    <r>
      <rPr>
        <sz val="11"/>
        <rFont val="新細明體"/>
        <family val="1"/>
        <charset val="136"/>
      </rPr>
      <t>執行裁判確定案件定罪率</t>
    </r>
    <r>
      <rPr>
        <sz val="11"/>
        <rFont val="Times New Roman"/>
        <family val="1"/>
      </rPr>
      <t>(%)</t>
    </r>
    <phoneticPr fontId="8" type="noConversion"/>
  </si>
  <si>
    <r>
      <rPr>
        <sz val="10"/>
        <rFont val="新細明體"/>
        <family val="1"/>
        <charset val="136"/>
      </rPr>
      <t>資料提供：法務部統計處</t>
    </r>
    <phoneticPr fontId="8" type="noConversion"/>
  </si>
  <si>
    <r>
      <rPr>
        <sz val="10"/>
        <rFont val="新細明體"/>
        <family val="1"/>
        <charset val="136"/>
      </rPr>
      <t>說　　明：</t>
    </r>
    <r>
      <rPr>
        <sz val="10"/>
        <rFont val="Times New Roman"/>
        <family val="1"/>
      </rPr>
      <t>1.</t>
    </r>
    <r>
      <rPr>
        <sz val="10"/>
        <rFont val="新細明體"/>
        <family val="1"/>
        <charset val="136"/>
      </rPr>
      <t>法院許可羈押人數比率</t>
    </r>
    <r>
      <rPr>
        <sz val="10"/>
        <rFont val="Times New Roman"/>
        <family val="1"/>
      </rPr>
      <t>=(</t>
    </r>
    <r>
      <rPr>
        <sz val="10"/>
        <rFont val="新細明體"/>
        <family val="1"/>
        <charset val="136"/>
      </rPr>
      <t>法院裁定准許羈押人數</t>
    </r>
    <r>
      <rPr>
        <sz val="10"/>
        <rFont val="Times New Roman"/>
        <family val="1"/>
      </rPr>
      <t>/</t>
    </r>
    <r>
      <rPr>
        <sz val="10"/>
        <rFont val="新細明體"/>
        <family val="1"/>
        <charset val="136"/>
      </rPr>
      <t>檢察官向法院聲請羈押人數</t>
    </r>
    <r>
      <rPr>
        <sz val="10"/>
        <rFont val="Times New Roman"/>
        <family val="1"/>
      </rPr>
      <t>)×100</t>
    </r>
    <r>
      <rPr>
        <sz val="10"/>
        <rFont val="新細明體"/>
        <family val="1"/>
        <charset val="136"/>
      </rPr>
      <t>。</t>
    </r>
    <phoneticPr fontId="8" type="noConversion"/>
  </si>
  <si>
    <r>
      <rPr>
        <sz val="10"/>
        <rFont val="新細明體"/>
        <family val="1"/>
        <charset val="136"/>
      </rPr>
      <t>　</t>
    </r>
    <r>
      <rPr>
        <sz val="10"/>
        <rFont val="Times New Roman"/>
        <family val="1"/>
      </rPr>
      <t xml:space="preserve"> </t>
    </r>
    <r>
      <rPr>
        <sz val="10"/>
        <rFont val="新細明體"/>
        <family val="1"/>
        <charset val="136"/>
      </rPr>
      <t>　</t>
    </r>
    <r>
      <rPr>
        <sz val="10"/>
        <rFont val="Times New Roman"/>
        <family val="1"/>
      </rPr>
      <t xml:space="preserve">   </t>
    </r>
    <phoneticPr fontId="8" type="noConversion"/>
  </si>
  <si>
    <t>%</t>
    <phoneticPr fontId="8" type="noConversion"/>
  </si>
  <si>
    <t>%</t>
    <phoneticPr fontId="8" type="noConversion"/>
  </si>
  <si>
    <r>
      <t>106</t>
    </r>
    <r>
      <rPr>
        <sz val="12"/>
        <rFont val="新細明體"/>
        <family val="1"/>
        <charset val="136"/>
      </rPr>
      <t>年</t>
    </r>
    <phoneticPr fontId="57" type="noConversion"/>
  </si>
  <si>
    <r>
      <t xml:space="preserve"> </t>
    </r>
    <r>
      <rPr>
        <sz val="12"/>
        <rFont val="新細明體"/>
        <family val="1"/>
        <charset val="136"/>
      </rPr>
      <t>總</t>
    </r>
    <r>
      <rPr>
        <sz val="12"/>
        <rFont val="Times New Roman"/>
        <family val="1"/>
      </rPr>
      <t xml:space="preserve">                                 </t>
    </r>
    <r>
      <rPr>
        <sz val="12"/>
        <rFont val="新細明體"/>
        <family val="1"/>
        <charset val="136"/>
      </rPr>
      <t>計</t>
    </r>
    <phoneticPr fontId="57" type="noConversion"/>
  </si>
  <si>
    <r>
      <rPr>
        <sz val="12"/>
        <rFont val="新細明體"/>
        <family val="1"/>
        <charset val="136"/>
      </rPr>
      <t>第</t>
    </r>
    <r>
      <rPr>
        <sz val="12"/>
        <rFont val="Times New Roman"/>
        <family val="1"/>
      </rPr>
      <t xml:space="preserve"> 226 </t>
    </r>
    <r>
      <rPr>
        <sz val="12"/>
        <rFont val="新細明體"/>
        <family val="1"/>
        <charset val="136"/>
      </rPr>
      <t>條</t>
    </r>
    <r>
      <rPr>
        <sz val="12"/>
        <rFont val="Times New Roman"/>
        <family val="1"/>
      </rPr>
      <t xml:space="preserve"> </t>
    </r>
    <r>
      <rPr>
        <sz val="12"/>
        <rFont val="新細明體"/>
        <family val="1"/>
        <charset val="136"/>
      </rPr>
      <t>第</t>
    </r>
    <r>
      <rPr>
        <sz val="12"/>
        <rFont val="Times New Roman"/>
        <family val="1"/>
      </rPr>
      <t xml:space="preserve"> 1 </t>
    </r>
    <r>
      <rPr>
        <sz val="12"/>
        <rFont val="新細明體"/>
        <family val="1"/>
        <charset val="136"/>
      </rPr>
      <t>項</t>
    </r>
    <r>
      <rPr>
        <sz val="12"/>
        <rFont val="Times New Roman"/>
        <family val="1"/>
      </rPr>
      <t xml:space="preserve">  </t>
    </r>
    <phoneticPr fontId="8" type="noConversion"/>
  </si>
  <si>
    <r>
      <rPr>
        <sz val="12"/>
        <rFont val="新細明體"/>
        <family val="1"/>
        <charset val="136"/>
      </rPr>
      <t>第</t>
    </r>
    <r>
      <rPr>
        <sz val="12"/>
        <rFont val="Times New Roman"/>
        <family val="1"/>
      </rPr>
      <t xml:space="preserve"> 226 </t>
    </r>
    <r>
      <rPr>
        <sz val="12"/>
        <rFont val="新細明體"/>
        <family val="1"/>
        <charset val="136"/>
      </rPr>
      <t>條</t>
    </r>
    <r>
      <rPr>
        <sz val="12"/>
        <rFont val="Times New Roman"/>
        <family val="1"/>
      </rPr>
      <t xml:space="preserve"> </t>
    </r>
    <r>
      <rPr>
        <sz val="12"/>
        <rFont val="新細明體"/>
        <family val="1"/>
        <charset val="136"/>
      </rPr>
      <t>之</t>
    </r>
    <r>
      <rPr>
        <sz val="12"/>
        <rFont val="Times New Roman"/>
        <family val="1"/>
      </rPr>
      <t xml:space="preserve"> 1 </t>
    </r>
    <phoneticPr fontId="8" type="noConversion"/>
  </si>
  <si>
    <r>
      <rPr>
        <sz val="12"/>
        <rFont val="新細明體"/>
        <family val="1"/>
        <charset val="136"/>
      </rPr>
      <t>第</t>
    </r>
    <r>
      <rPr>
        <sz val="12"/>
        <rFont val="Times New Roman"/>
        <family val="1"/>
      </rPr>
      <t xml:space="preserve"> 271 </t>
    </r>
    <r>
      <rPr>
        <sz val="12"/>
        <rFont val="新細明體"/>
        <family val="1"/>
        <charset val="136"/>
      </rPr>
      <t>條</t>
    </r>
    <r>
      <rPr>
        <sz val="12"/>
        <rFont val="Times New Roman"/>
        <family val="1"/>
      </rPr>
      <t xml:space="preserve"> </t>
    </r>
    <r>
      <rPr>
        <sz val="12"/>
        <rFont val="新細明體"/>
        <family val="1"/>
        <charset val="136"/>
      </rPr>
      <t>第</t>
    </r>
    <r>
      <rPr>
        <sz val="12"/>
        <rFont val="Times New Roman"/>
        <family val="1"/>
      </rPr>
      <t xml:space="preserve"> 1 </t>
    </r>
    <r>
      <rPr>
        <sz val="12"/>
        <rFont val="新細明體"/>
        <family val="1"/>
        <charset val="136"/>
      </rPr>
      <t>項</t>
    </r>
    <r>
      <rPr>
        <sz val="12"/>
        <rFont val="Times New Roman"/>
        <family val="1"/>
      </rPr>
      <t xml:space="preserve">  </t>
    </r>
    <phoneticPr fontId="8" type="noConversion"/>
  </si>
  <si>
    <r>
      <rPr>
        <sz val="12"/>
        <rFont val="新細明體"/>
        <family val="1"/>
        <charset val="136"/>
      </rPr>
      <t>第</t>
    </r>
    <r>
      <rPr>
        <sz val="12"/>
        <rFont val="Times New Roman"/>
        <family val="1"/>
      </rPr>
      <t xml:space="preserve"> 272 </t>
    </r>
    <r>
      <rPr>
        <sz val="12"/>
        <rFont val="新細明體"/>
        <family val="1"/>
        <charset val="136"/>
      </rPr>
      <t>條</t>
    </r>
    <r>
      <rPr>
        <sz val="12"/>
        <rFont val="Times New Roman"/>
        <family val="1"/>
      </rPr>
      <t xml:space="preserve"> </t>
    </r>
    <r>
      <rPr>
        <sz val="12"/>
        <rFont val="新細明體"/>
        <family val="1"/>
        <charset val="136"/>
      </rPr>
      <t>第</t>
    </r>
    <r>
      <rPr>
        <sz val="12"/>
        <rFont val="Times New Roman"/>
        <family val="1"/>
      </rPr>
      <t xml:space="preserve"> 1 </t>
    </r>
    <r>
      <rPr>
        <sz val="12"/>
        <rFont val="新細明體"/>
        <family val="1"/>
        <charset val="136"/>
      </rPr>
      <t>項</t>
    </r>
    <r>
      <rPr>
        <sz val="12"/>
        <rFont val="Times New Roman"/>
        <family val="1"/>
      </rPr>
      <t xml:space="preserve">  </t>
    </r>
    <phoneticPr fontId="8" type="noConversion"/>
  </si>
  <si>
    <r>
      <t xml:space="preserve">   -  </t>
    </r>
    <r>
      <rPr>
        <sz val="12"/>
        <rFont val="新細明體"/>
        <family val="1"/>
        <charset val="136"/>
      </rPr>
      <t>第</t>
    </r>
    <r>
      <rPr>
        <sz val="12"/>
        <rFont val="Times New Roman"/>
        <family val="1"/>
      </rPr>
      <t xml:space="preserve"> 332 </t>
    </r>
    <r>
      <rPr>
        <sz val="12"/>
        <rFont val="新細明體"/>
        <family val="1"/>
        <charset val="136"/>
      </rPr>
      <t>條</t>
    </r>
    <phoneticPr fontId="8" type="noConversion"/>
  </si>
  <si>
    <r>
      <rPr>
        <sz val="12"/>
        <rFont val="新細明體"/>
        <family val="1"/>
        <charset val="136"/>
      </rPr>
      <t>第</t>
    </r>
    <r>
      <rPr>
        <sz val="12"/>
        <rFont val="Times New Roman"/>
        <family val="1"/>
      </rPr>
      <t xml:space="preserve"> 347 </t>
    </r>
    <r>
      <rPr>
        <sz val="12"/>
        <rFont val="新細明體"/>
        <family val="1"/>
        <charset val="136"/>
      </rPr>
      <t>條</t>
    </r>
    <r>
      <rPr>
        <sz val="12"/>
        <rFont val="Times New Roman"/>
        <family val="1"/>
      </rPr>
      <t xml:space="preserve"> </t>
    </r>
    <r>
      <rPr>
        <sz val="12"/>
        <rFont val="新細明體"/>
        <family val="1"/>
        <charset val="136"/>
      </rPr>
      <t>第</t>
    </r>
    <r>
      <rPr>
        <sz val="12"/>
        <rFont val="Times New Roman"/>
        <family val="1"/>
      </rPr>
      <t xml:space="preserve"> 1 </t>
    </r>
    <r>
      <rPr>
        <sz val="12"/>
        <rFont val="新細明體"/>
        <family val="1"/>
        <charset val="136"/>
      </rPr>
      <t>項</t>
    </r>
    <r>
      <rPr>
        <sz val="12"/>
        <rFont val="Times New Roman"/>
        <family val="1"/>
      </rPr>
      <t xml:space="preserve">  </t>
    </r>
    <phoneticPr fontId="8" type="noConversion"/>
  </si>
  <si>
    <r>
      <rPr>
        <sz val="12"/>
        <rFont val="新細明體"/>
        <family val="1"/>
        <charset val="136"/>
      </rPr>
      <t>第</t>
    </r>
    <r>
      <rPr>
        <sz val="12"/>
        <rFont val="Times New Roman"/>
        <family val="1"/>
      </rPr>
      <t xml:space="preserve"> 348 </t>
    </r>
    <r>
      <rPr>
        <sz val="12"/>
        <rFont val="新細明體"/>
        <family val="1"/>
        <charset val="136"/>
      </rPr>
      <t>條</t>
    </r>
    <r>
      <rPr>
        <sz val="12"/>
        <rFont val="Times New Roman"/>
        <family val="1"/>
      </rPr>
      <t xml:space="preserve"> </t>
    </r>
    <r>
      <rPr>
        <sz val="12"/>
        <rFont val="新細明體"/>
        <family val="1"/>
        <charset val="136"/>
      </rPr>
      <t>第</t>
    </r>
    <r>
      <rPr>
        <sz val="12"/>
        <rFont val="Times New Roman"/>
        <family val="1"/>
      </rPr>
      <t xml:space="preserve"> 1 </t>
    </r>
    <r>
      <rPr>
        <sz val="12"/>
        <rFont val="新細明體"/>
        <family val="1"/>
        <charset val="136"/>
      </rPr>
      <t>項</t>
    </r>
    <r>
      <rPr>
        <sz val="12"/>
        <rFont val="Times New Roman"/>
        <family val="1"/>
      </rPr>
      <t xml:space="preserve">  </t>
    </r>
    <phoneticPr fontId="8" type="noConversion"/>
  </si>
  <si>
    <r>
      <rPr>
        <sz val="12"/>
        <rFont val="新細明體"/>
        <family val="1"/>
        <charset val="136"/>
      </rPr>
      <t>第</t>
    </r>
    <r>
      <rPr>
        <sz val="12"/>
        <rFont val="Times New Roman"/>
        <family val="1"/>
      </rPr>
      <t xml:space="preserve"> 348 </t>
    </r>
    <r>
      <rPr>
        <sz val="12"/>
        <rFont val="新細明體"/>
        <family val="1"/>
        <charset val="136"/>
      </rPr>
      <t>條</t>
    </r>
    <r>
      <rPr>
        <sz val="12"/>
        <rFont val="Times New Roman"/>
        <family val="1"/>
      </rPr>
      <t xml:space="preserve"> </t>
    </r>
    <r>
      <rPr>
        <sz val="12"/>
        <rFont val="新細明體"/>
        <family val="1"/>
        <charset val="136"/>
      </rPr>
      <t>第</t>
    </r>
    <r>
      <rPr>
        <sz val="12"/>
        <rFont val="Times New Roman"/>
        <family val="1"/>
      </rPr>
      <t xml:space="preserve"> 2 </t>
    </r>
    <r>
      <rPr>
        <sz val="12"/>
        <rFont val="新細明體"/>
        <family val="1"/>
        <charset val="136"/>
      </rPr>
      <t>項</t>
    </r>
    <r>
      <rPr>
        <sz val="12"/>
        <rFont val="Times New Roman"/>
        <family val="1"/>
      </rPr>
      <t xml:space="preserve">  </t>
    </r>
    <phoneticPr fontId="8" type="noConversion"/>
  </si>
  <si>
    <r>
      <rPr>
        <sz val="12"/>
        <rFont val="新細明體"/>
        <family val="1"/>
        <charset val="136"/>
      </rPr>
      <t>第</t>
    </r>
    <r>
      <rPr>
        <sz val="12"/>
        <rFont val="Times New Roman"/>
        <family val="1"/>
      </rPr>
      <t xml:space="preserve"> 348 </t>
    </r>
    <r>
      <rPr>
        <sz val="12"/>
        <rFont val="新細明體"/>
        <family val="1"/>
        <charset val="136"/>
      </rPr>
      <t>條</t>
    </r>
    <r>
      <rPr>
        <sz val="12"/>
        <rFont val="Times New Roman"/>
        <family val="1"/>
      </rPr>
      <t xml:space="preserve"> </t>
    </r>
    <r>
      <rPr>
        <sz val="12"/>
        <rFont val="新細明體"/>
        <family val="1"/>
        <charset val="136"/>
      </rPr>
      <t>之</t>
    </r>
    <r>
      <rPr>
        <sz val="12"/>
        <rFont val="Times New Roman"/>
        <family val="1"/>
      </rPr>
      <t xml:space="preserve"> 1</t>
    </r>
    <phoneticPr fontId="8" type="noConversion"/>
  </si>
  <si>
    <r>
      <rPr>
        <sz val="12"/>
        <rFont val="新細明體"/>
        <family val="1"/>
        <charset val="136"/>
      </rPr>
      <t>第</t>
    </r>
    <r>
      <rPr>
        <sz val="12"/>
        <rFont val="Times New Roman"/>
        <family val="1"/>
      </rPr>
      <t xml:space="preserve"> 4 </t>
    </r>
    <r>
      <rPr>
        <sz val="12"/>
        <rFont val="新細明體"/>
        <family val="1"/>
        <charset val="136"/>
      </rPr>
      <t>條</t>
    </r>
    <r>
      <rPr>
        <sz val="12"/>
        <rFont val="Times New Roman"/>
        <family val="1"/>
      </rPr>
      <t xml:space="preserve"> </t>
    </r>
    <r>
      <rPr>
        <sz val="12"/>
        <rFont val="新細明體"/>
        <family val="1"/>
        <charset val="136"/>
      </rPr>
      <t>第</t>
    </r>
    <r>
      <rPr>
        <sz val="12"/>
        <rFont val="Times New Roman"/>
        <family val="1"/>
      </rPr>
      <t xml:space="preserve"> 1 </t>
    </r>
    <r>
      <rPr>
        <sz val="12"/>
        <rFont val="新細明體"/>
        <family val="1"/>
        <charset val="136"/>
      </rPr>
      <t>項</t>
    </r>
    <r>
      <rPr>
        <sz val="12"/>
        <rFont val="Times New Roman"/>
        <family val="1"/>
      </rPr>
      <t xml:space="preserve"> </t>
    </r>
    <phoneticPr fontId="8" type="noConversion"/>
  </si>
  <si>
    <r>
      <rPr>
        <sz val="12"/>
        <rFont val="新細明體"/>
        <family val="1"/>
        <charset val="136"/>
      </rPr>
      <t>第</t>
    </r>
    <r>
      <rPr>
        <sz val="12"/>
        <rFont val="Times New Roman"/>
        <family val="1"/>
      </rPr>
      <t xml:space="preserve"> 4 </t>
    </r>
    <r>
      <rPr>
        <sz val="12"/>
        <rFont val="新細明體"/>
        <family val="1"/>
        <charset val="136"/>
      </rPr>
      <t>條</t>
    </r>
    <r>
      <rPr>
        <sz val="12"/>
        <rFont val="Times New Roman"/>
        <family val="1"/>
      </rPr>
      <t xml:space="preserve"> </t>
    </r>
    <r>
      <rPr>
        <sz val="12"/>
        <rFont val="新細明體"/>
        <family val="1"/>
        <charset val="136"/>
      </rPr>
      <t>第</t>
    </r>
    <r>
      <rPr>
        <sz val="12"/>
        <rFont val="Times New Roman"/>
        <family val="1"/>
      </rPr>
      <t xml:space="preserve"> 2 </t>
    </r>
    <r>
      <rPr>
        <sz val="12"/>
        <rFont val="新細明體"/>
        <family val="1"/>
        <charset val="136"/>
      </rPr>
      <t>項</t>
    </r>
    <phoneticPr fontId="8" type="noConversion"/>
  </si>
  <si>
    <r>
      <rPr>
        <sz val="12"/>
        <rFont val="新細明體"/>
        <family val="1"/>
        <charset val="136"/>
      </rPr>
      <t>第</t>
    </r>
    <r>
      <rPr>
        <sz val="12"/>
        <rFont val="Times New Roman"/>
        <family val="1"/>
      </rPr>
      <t xml:space="preserve"> 5 </t>
    </r>
    <r>
      <rPr>
        <sz val="12"/>
        <rFont val="新細明體"/>
        <family val="1"/>
        <charset val="136"/>
      </rPr>
      <t>條</t>
    </r>
    <r>
      <rPr>
        <sz val="12"/>
        <rFont val="Times New Roman"/>
        <family val="1"/>
      </rPr>
      <t xml:space="preserve"> </t>
    </r>
    <r>
      <rPr>
        <sz val="12"/>
        <rFont val="新細明體"/>
        <family val="1"/>
        <charset val="136"/>
      </rPr>
      <t>第</t>
    </r>
    <r>
      <rPr>
        <sz val="12"/>
        <rFont val="Times New Roman"/>
        <family val="1"/>
      </rPr>
      <t xml:space="preserve"> 1 </t>
    </r>
    <r>
      <rPr>
        <sz val="12"/>
        <rFont val="新細明體"/>
        <family val="1"/>
        <charset val="136"/>
      </rPr>
      <t>項</t>
    </r>
    <r>
      <rPr>
        <sz val="12"/>
        <rFont val="Times New Roman"/>
        <family val="1"/>
      </rPr>
      <t xml:space="preserve"> </t>
    </r>
    <phoneticPr fontId="8" type="noConversion"/>
  </si>
  <si>
    <r>
      <rPr>
        <sz val="12"/>
        <rFont val="新細明體"/>
        <family val="1"/>
        <charset val="136"/>
      </rPr>
      <t>第</t>
    </r>
    <r>
      <rPr>
        <sz val="12"/>
        <rFont val="Times New Roman"/>
        <family val="1"/>
      </rPr>
      <t xml:space="preserve"> 6 </t>
    </r>
    <r>
      <rPr>
        <sz val="12"/>
        <rFont val="新細明體"/>
        <family val="1"/>
        <charset val="136"/>
      </rPr>
      <t>條</t>
    </r>
    <r>
      <rPr>
        <sz val="12"/>
        <rFont val="Times New Roman"/>
        <family val="1"/>
      </rPr>
      <t xml:space="preserve"> </t>
    </r>
    <r>
      <rPr>
        <sz val="12"/>
        <rFont val="新細明體"/>
        <family val="1"/>
        <charset val="136"/>
      </rPr>
      <t>第</t>
    </r>
    <r>
      <rPr>
        <sz val="12"/>
        <rFont val="Times New Roman"/>
        <family val="1"/>
      </rPr>
      <t xml:space="preserve"> 1 </t>
    </r>
    <r>
      <rPr>
        <sz val="12"/>
        <rFont val="新細明體"/>
        <family val="1"/>
        <charset val="136"/>
      </rPr>
      <t>項</t>
    </r>
    <r>
      <rPr>
        <sz val="12"/>
        <rFont val="Times New Roman"/>
        <family val="1"/>
      </rPr>
      <t xml:space="preserve"> </t>
    </r>
    <phoneticPr fontId="8" type="noConversion"/>
  </si>
  <si>
    <r>
      <rPr>
        <sz val="12"/>
        <rFont val="新細明體"/>
        <family val="1"/>
        <charset val="136"/>
      </rPr>
      <t>第</t>
    </r>
    <r>
      <rPr>
        <sz val="12"/>
        <rFont val="Times New Roman"/>
        <family val="1"/>
      </rPr>
      <t xml:space="preserve"> 6 </t>
    </r>
    <r>
      <rPr>
        <sz val="12"/>
        <rFont val="新細明體"/>
        <family val="1"/>
        <charset val="136"/>
      </rPr>
      <t>條</t>
    </r>
    <r>
      <rPr>
        <sz val="12"/>
        <rFont val="Times New Roman"/>
        <family val="1"/>
      </rPr>
      <t xml:space="preserve"> </t>
    </r>
    <r>
      <rPr>
        <sz val="12"/>
        <rFont val="新細明體"/>
        <family val="1"/>
        <charset val="136"/>
      </rPr>
      <t>第</t>
    </r>
    <r>
      <rPr>
        <sz val="12"/>
        <rFont val="Times New Roman"/>
        <family val="1"/>
      </rPr>
      <t xml:space="preserve"> 2 </t>
    </r>
    <r>
      <rPr>
        <sz val="12"/>
        <rFont val="新細明體"/>
        <family val="1"/>
        <charset val="136"/>
      </rPr>
      <t>項</t>
    </r>
    <r>
      <rPr>
        <sz val="12"/>
        <rFont val="Times New Roman"/>
        <family val="1"/>
      </rPr>
      <t xml:space="preserve"> </t>
    </r>
    <phoneticPr fontId="8" type="noConversion"/>
  </si>
  <si>
    <r>
      <rPr>
        <sz val="12"/>
        <rFont val="新細明體"/>
        <family val="1"/>
        <charset val="136"/>
      </rPr>
      <t>第</t>
    </r>
    <r>
      <rPr>
        <sz val="12"/>
        <rFont val="Times New Roman"/>
        <family val="1"/>
      </rPr>
      <t xml:space="preserve"> 7 </t>
    </r>
    <r>
      <rPr>
        <sz val="12"/>
        <rFont val="新細明體"/>
        <family val="1"/>
        <charset val="136"/>
      </rPr>
      <t>條</t>
    </r>
    <r>
      <rPr>
        <sz val="12"/>
        <rFont val="Times New Roman"/>
        <family val="1"/>
      </rPr>
      <t xml:space="preserve"> </t>
    </r>
    <r>
      <rPr>
        <sz val="12"/>
        <rFont val="新細明體"/>
        <family val="1"/>
        <charset val="136"/>
      </rPr>
      <t>第</t>
    </r>
    <r>
      <rPr>
        <sz val="12"/>
        <rFont val="Times New Roman"/>
        <family val="1"/>
      </rPr>
      <t xml:space="preserve"> 1 </t>
    </r>
    <r>
      <rPr>
        <sz val="12"/>
        <rFont val="新細明體"/>
        <family val="1"/>
        <charset val="136"/>
      </rPr>
      <t>項</t>
    </r>
    <phoneticPr fontId="8" type="noConversion"/>
  </si>
  <si>
    <r>
      <rPr>
        <sz val="12"/>
        <rFont val="新細明體"/>
        <family val="1"/>
        <charset val="136"/>
      </rPr>
      <t>第</t>
    </r>
    <r>
      <rPr>
        <sz val="12"/>
        <rFont val="Times New Roman"/>
        <family val="1"/>
      </rPr>
      <t xml:space="preserve"> 7 </t>
    </r>
    <r>
      <rPr>
        <sz val="12"/>
        <rFont val="新細明體"/>
        <family val="1"/>
        <charset val="136"/>
      </rPr>
      <t>條</t>
    </r>
    <r>
      <rPr>
        <sz val="12"/>
        <rFont val="Times New Roman"/>
        <family val="1"/>
      </rPr>
      <t xml:space="preserve"> </t>
    </r>
    <r>
      <rPr>
        <sz val="12"/>
        <rFont val="新細明體"/>
        <family val="1"/>
        <charset val="136"/>
      </rPr>
      <t>第</t>
    </r>
    <r>
      <rPr>
        <sz val="12"/>
        <rFont val="Times New Roman"/>
        <family val="1"/>
      </rPr>
      <t xml:space="preserve"> 3 </t>
    </r>
    <r>
      <rPr>
        <sz val="12"/>
        <rFont val="新細明體"/>
        <family val="1"/>
        <charset val="136"/>
      </rPr>
      <t>項</t>
    </r>
    <phoneticPr fontId="8" type="noConversion"/>
  </si>
  <si>
    <r>
      <rPr>
        <sz val="12"/>
        <rFont val="新細明體"/>
        <family val="1"/>
        <charset val="136"/>
      </rPr>
      <t>第</t>
    </r>
    <r>
      <rPr>
        <sz val="12"/>
        <rFont val="Times New Roman"/>
        <family val="1"/>
      </rPr>
      <t xml:space="preserve"> 33 </t>
    </r>
    <r>
      <rPr>
        <sz val="12"/>
        <rFont val="新細明體"/>
        <family val="1"/>
        <charset val="136"/>
      </rPr>
      <t>條</t>
    </r>
    <r>
      <rPr>
        <sz val="12"/>
        <rFont val="Times New Roman"/>
        <family val="1"/>
      </rPr>
      <t xml:space="preserve"> </t>
    </r>
    <r>
      <rPr>
        <sz val="12"/>
        <rFont val="新細明體"/>
        <family val="1"/>
        <charset val="136"/>
      </rPr>
      <t>第</t>
    </r>
    <r>
      <rPr>
        <sz val="12"/>
        <rFont val="Times New Roman"/>
        <family val="1"/>
      </rPr>
      <t xml:space="preserve"> 1 </t>
    </r>
    <r>
      <rPr>
        <sz val="12"/>
        <rFont val="新細明體"/>
        <family val="1"/>
        <charset val="136"/>
      </rPr>
      <t>項</t>
    </r>
    <phoneticPr fontId="8" type="noConversion"/>
  </si>
  <si>
    <r>
      <rPr>
        <sz val="12"/>
        <rFont val="新細明體"/>
        <family val="1"/>
        <charset val="136"/>
      </rPr>
      <t>第</t>
    </r>
    <r>
      <rPr>
        <sz val="12"/>
        <rFont val="Times New Roman"/>
        <family val="1"/>
      </rPr>
      <t xml:space="preserve"> 33 </t>
    </r>
    <r>
      <rPr>
        <sz val="12"/>
        <rFont val="新細明體"/>
        <family val="1"/>
        <charset val="136"/>
      </rPr>
      <t>條</t>
    </r>
    <r>
      <rPr>
        <sz val="12"/>
        <rFont val="Times New Roman"/>
        <family val="1"/>
      </rPr>
      <t xml:space="preserve"> </t>
    </r>
    <r>
      <rPr>
        <sz val="12"/>
        <rFont val="新細明體"/>
        <family val="1"/>
        <charset val="136"/>
      </rPr>
      <t>第</t>
    </r>
    <r>
      <rPr>
        <sz val="12"/>
        <rFont val="Times New Roman"/>
        <family val="1"/>
      </rPr>
      <t xml:space="preserve"> 2 </t>
    </r>
    <r>
      <rPr>
        <sz val="12"/>
        <rFont val="新細明體"/>
        <family val="1"/>
        <charset val="136"/>
      </rPr>
      <t>項</t>
    </r>
    <phoneticPr fontId="8" type="noConversion"/>
  </si>
  <si>
    <r>
      <rPr>
        <sz val="12"/>
        <rFont val="新細明體"/>
        <family val="1"/>
        <charset val="136"/>
      </rPr>
      <t>第</t>
    </r>
    <r>
      <rPr>
        <sz val="12"/>
        <rFont val="Times New Roman"/>
        <family val="1"/>
      </rPr>
      <t xml:space="preserve"> 34 </t>
    </r>
    <r>
      <rPr>
        <sz val="12"/>
        <rFont val="新細明體"/>
        <family val="1"/>
        <charset val="136"/>
      </rPr>
      <t>條</t>
    </r>
    <r>
      <rPr>
        <sz val="12"/>
        <rFont val="Times New Roman"/>
        <family val="1"/>
      </rPr>
      <t xml:space="preserve"> </t>
    </r>
    <r>
      <rPr>
        <sz val="12"/>
        <rFont val="新細明體"/>
        <family val="1"/>
        <charset val="136"/>
      </rPr>
      <t>第</t>
    </r>
    <r>
      <rPr>
        <sz val="12"/>
        <rFont val="Times New Roman"/>
        <family val="1"/>
      </rPr>
      <t xml:space="preserve"> 2 </t>
    </r>
    <r>
      <rPr>
        <sz val="12"/>
        <rFont val="新細明體"/>
        <family val="1"/>
        <charset val="136"/>
      </rPr>
      <t>項</t>
    </r>
    <phoneticPr fontId="8" type="noConversion"/>
  </si>
  <si>
    <r>
      <t xml:space="preserve"> </t>
    </r>
    <r>
      <rPr>
        <sz val="12"/>
        <rFont val="新細明體"/>
        <family val="1"/>
        <charset val="136"/>
      </rPr>
      <t>其</t>
    </r>
    <r>
      <rPr>
        <sz val="12"/>
        <rFont val="Times New Roman"/>
        <family val="1"/>
      </rPr>
      <t xml:space="preserve">   </t>
    </r>
    <r>
      <rPr>
        <sz val="12"/>
        <rFont val="新細明體"/>
        <family val="1"/>
        <charset val="136"/>
      </rPr>
      <t>他</t>
    </r>
    <r>
      <rPr>
        <sz val="12"/>
        <rFont val="Times New Roman"/>
        <family val="1"/>
      </rPr>
      <t xml:space="preserve">   </t>
    </r>
    <r>
      <rPr>
        <sz val="12"/>
        <rFont val="新細明體"/>
        <family val="1"/>
        <charset val="136"/>
      </rPr>
      <t>重</t>
    </r>
    <r>
      <rPr>
        <sz val="12"/>
        <rFont val="Times New Roman"/>
        <family val="1"/>
      </rPr>
      <t xml:space="preserve">   </t>
    </r>
    <r>
      <rPr>
        <sz val="12"/>
        <rFont val="新細明體"/>
        <family val="1"/>
        <charset val="136"/>
      </rPr>
      <t>大</t>
    </r>
    <r>
      <rPr>
        <sz val="12"/>
        <rFont val="Times New Roman"/>
        <family val="1"/>
      </rPr>
      <t xml:space="preserve">   </t>
    </r>
    <r>
      <rPr>
        <sz val="12"/>
        <rFont val="新細明體"/>
        <family val="1"/>
        <charset val="136"/>
      </rPr>
      <t>刑</t>
    </r>
    <r>
      <rPr>
        <sz val="12"/>
        <rFont val="Times New Roman"/>
        <family val="1"/>
      </rPr>
      <t xml:space="preserve">   </t>
    </r>
    <r>
      <rPr>
        <sz val="12"/>
        <rFont val="新細明體"/>
        <family val="1"/>
        <charset val="136"/>
      </rPr>
      <t>事</t>
    </r>
    <r>
      <rPr>
        <sz val="12"/>
        <rFont val="Times New Roman"/>
        <family val="1"/>
      </rPr>
      <t xml:space="preserve">   </t>
    </r>
    <r>
      <rPr>
        <sz val="12"/>
        <rFont val="新細明體"/>
        <family val="1"/>
        <charset val="136"/>
      </rPr>
      <t>案</t>
    </r>
    <r>
      <rPr>
        <sz val="12"/>
        <rFont val="Times New Roman"/>
        <family val="1"/>
      </rPr>
      <t xml:space="preserve">   </t>
    </r>
    <r>
      <rPr>
        <sz val="12"/>
        <rFont val="新細明體"/>
        <family val="1"/>
        <charset val="136"/>
      </rPr>
      <t>件</t>
    </r>
    <phoneticPr fontId="8" type="noConversion"/>
  </si>
  <si>
    <r>
      <rPr>
        <sz val="12"/>
        <rFont val="新細明體"/>
        <family val="1"/>
        <charset val="136"/>
      </rPr>
      <t>涉外案件</t>
    </r>
    <phoneticPr fontId="8" type="noConversion"/>
  </si>
  <si>
    <r>
      <rPr>
        <sz val="12"/>
        <rFont val="新細明體"/>
        <family val="1"/>
        <charset val="136"/>
      </rPr>
      <t>有罪人數</t>
    </r>
    <phoneticPr fontId="8" type="noConversion"/>
  </si>
  <si>
    <r>
      <rPr>
        <sz val="12"/>
        <rFont val="新細明體"/>
        <family val="1"/>
        <charset val="136"/>
      </rPr>
      <t>總計</t>
    </r>
    <phoneticPr fontId="8" type="noConversion"/>
  </si>
  <si>
    <r>
      <rPr>
        <sz val="12"/>
        <rFont val="新細明體"/>
        <family val="1"/>
        <charset val="136"/>
      </rPr>
      <t>男</t>
    </r>
    <phoneticPr fontId="8" type="noConversion"/>
  </si>
  <si>
    <r>
      <rPr>
        <sz val="12"/>
        <rFont val="新細明體"/>
        <family val="1"/>
        <charset val="136"/>
      </rPr>
      <t>女</t>
    </r>
    <phoneticPr fontId="8" type="noConversion"/>
  </si>
  <si>
    <r>
      <rPr>
        <sz val="12"/>
        <rFont val="新細明體"/>
        <family val="1"/>
        <charset val="136"/>
      </rPr>
      <t>法人</t>
    </r>
    <phoneticPr fontId="8" type="noConversion"/>
  </si>
  <si>
    <r>
      <rPr>
        <sz val="12"/>
        <rFont val="新細明體"/>
        <family val="1"/>
        <charset val="136"/>
      </rPr>
      <t>計</t>
    </r>
    <phoneticPr fontId="8" type="noConversion"/>
  </si>
  <si>
    <r>
      <rPr>
        <sz val="12"/>
        <rFont val="新細明體"/>
        <family val="1"/>
        <charset val="136"/>
      </rPr>
      <t>女</t>
    </r>
    <phoneticPr fontId="8" type="noConversion"/>
  </si>
  <si>
    <r>
      <rPr>
        <sz val="12"/>
        <rFont val="新細明體"/>
        <family val="1"/>
        <charset val="136"/>
      </rPr>
      <t>法人</t>
    </r>
    <phoneticPr fontId="8" type="noConversion"/>
  </si>
  <si>
    <r>
      <rPr>
        <sz val="12"/>
        <rFont val="新細明體"/>
        <family val="1"/>
        <charset val="136"/>
      </rPr>
      <t>小計</t>
    </r>
    <phoneticPr fontId="8" type="noConversion"/>
  </si>
  <si>
    <r>
      <rPr>
        <sz val="12"/>
        <rFont val="新細明體"/>
        <family val="1"/>
        <charset val="136"/>
      </rPr>
      <t>法人</t>
    </r>
    <phoneticPr fontId="8" type="noConversion"/>
  </si>
  <si>
    <r>
      <t>99</t>
    </r>
    <r>
      <rPr>
        <sz val="12"/>
        <rFont val="新細明體"/>
        <family val="1"/>
        <charset val="136"/>
      </rPr>
      <t>年</t>
    </r>
    <phoneticPr fontId="8" type="noConversion"/>
  </si>
  <si>
    <r>
      <rPr>
        <sz val="15"/>
        <rFont val="新細明體"/>
        <family val="1"/>
        <charset val="136"/>
      </rPr>
      <t>表</t>
    </r>
    <r>
      <rPr>
        <sz val="15"/>
        <rFont val="Times New Roman"/>
        <family val="1"/>
      </rPr>
      <t>2-5-2</t>
    </r>
    <r>
      <rPr>
        <sz val="15"/>
        <rFont val="新細明體"/>
        <family val="1"/>
        <charset val="136"/>
      </rPr>
      <t>　近</t>
    </r>
    <r>
      <rPr>
        <sz val="15"/>
        <rFont val="Times New Roman"/>
        <family val="1"/>
      </rPr>
      <t>10</t>
    </r>
    <r>
      <rPr>
        <sz val="15"/>
        <rFont val="新細明體"/>
        <family val="1"/>
        <charset val="136"/>
      </rPr>
      <t>年地方檢察署執行涉外案件裁判確定有罪人數</t>
    </r>
    <phoneticPr fontId="8" type="noConversion"/>
  </si>
  <si>
    <r>
      <rPr>
        <sz val="12"/>
        <rFont val="新細明體"/>
        <family val="1"/>
        <charset val="136"/>
      </rPr>
      <t>本國</t>
    </r>
    <phoneticPr fontId="8" type="noConversion"/>
  </si>
  <si>
    <r>
      <rPr>
        <sz val="12"/>
        <rFont val="新細明體"/>
        <family val="1"/>
        <charset val="136"/>
      </rPr>
      <t>非本國</t>
    </r>
    <phoneticPr fontId="8" type="noConversion"/>
  </si>
  <si>
    <r>
      <rPr>
        <sz val="12"/>
        <rFont val="新細明體"/>
        <family val="1"/>
        <charset val="136"/>
      </rPr>
      <t>泰國</t>
    </r>
    <phoneticPr fontId="8" type="noConversion"/>
  </si>
  <si>
    <r>
      <rPr>
        <sz val="12"/>
        <rFont val="新細明體"/>
        <family val="1"/>
        <charset val="136"/>
      </rPr>
      <t>印尼</t>
    </r>
    <phoneticPr fontId="8" type="noConversion"/>
  </si>
  <si>
    <r>
      <rPr>
        <sz val="12"/>
        <rFont val="新細明體"/>
        <family val="1"/>
        <charset val="136"/>
      </rPr>
      <t>越南</t>
    </r>
    <phoneticPr fontId="8" type="noConversion"/>
  </si>
  <si>
    <r>
      <rPr>
        <sz val="12"/>
        <rFont val="新細明體"/>
        <family val="1"/>
        <charset val="136"/>
      </rPr>
      <t>著作權法及商標法</t>
    </r>
  </si>
  <si>
    <r>
      <rPr>
        <sz val="12"/>
        <rFont val="新細明體"/>
        <family val="1"/>
        <charset val="136"/>
      </rPr>
      <t>詐欺背信及重利罪</t>
    </r>
  </si>
  <si>
    <r>
      <rPr>
        <sz val="12"/>
        <rFont val="新細明體"/>
        <family val="1"/>
        <charset val="136"/>
      </rPr>
      <t>其他</t>
    </r>
    <phoneticPr fontId="6" type="noConversion"/>
  </si>
  <si>
    <r>
      <rPr>
        <sz val="10"/>
        <rFont val="新細明體"/>
        <family val="1"/>
        <charset val="136"/>
      </rPr>
      <t>說　　明：</t>
    </r>
    <r>
      <rPr>
        <sz val="10"/>
        <rFont val="Times New Roman"/>
        <family val="1"/>
      </rPr>
      <t xml:space="preserve">1. </t>
    </r>
    <r>
      <rPr>
        <sz val="10"/>
        <rFont val="新細明體"/>
        <family val="1"/>
        <charset val="136"/>
      </rPr>
      <t>本表不含法人。</t>
    </r>
    <phoneticPr fontId="8" type="noConversion"/>
  </si>
  <si>
    <r>
      <rPr>
        <sz val="10"/>
        <rFont val="新細明體"/>
        <family val="1"/>
        <charset val="136"/>
      </rPr>
      <t>　　　　　</t>
    </r>
    <r>
      <rPr>
        <sz val="10"/>
        <rFont val="Times New Roman"/>
        <family val="1"/>
      </rPr>
      <t xml:space="preserve">2. </t>
    </r>
    <r>
      <rPr>
        <sz val="10"/>
        <rFont val="新細明體"/>
        <family val="1"/>
        <charset val="136"/>
      </rPr>
      <t>本表統計期間為</t>
    </r>
    <r>
      <rPr>
        <sz val="10"/>
        <rFont val="Times New Roman"/>
        <family val="1"/>
      </rPr>
      <t>99</t>
    </r>
    <r>
      <rPr>
        <sz val="10"/>
        <rFont val="新細明體"/>
        <family val="1"/>
        <charset val="136"/>
      </rPr>
      <t>年至</t>
    </r>
    <r>
      <rPr>
        <sz val="10"/>
        <rFont val="Times New Roman"/>
        <family val="1"/>
      </rPr>
      <t>108</t>
    </r>
    <r>
      <rPr>
        <sz val="10"/>
        <rFont val="新細明體"/>
        <family val="1"/>
        <charset val="136"/>
      </rPr>
      <t>年。</t>
    </r>
    <phoneticPr fontId="6" type="noConversion"/>
  </si>
  <si>
    <r>
      <rPr>
        <sz val="15"/>
        <rFont val="新細明體"/>
        <family val="1"/>
        <charset val="136"/>
      </rPr>
      <t>表</t>
    </r>
    <r>
      <rPr>
        <sz val="15"/>
        <rFont val="Times New Roman"/>
        <family val="1"/>
      </rPr>
      <t>2-4-12</t>
    </r>
    <r>
      <rPr>
        <sz val="15"/>
        <rFont val="新細明體"/>
        <family val="1"/>
        <charset val="136"/>
      </rPr>
      <t>　近</t>
    </r>
    <r>
      <rPr>
        <sz val="15"/>
        <rFont val="Times New Roman"/>
        <family val="1"/>
      </rPr>
      <t>5</t>
    </r>
    <r>
      <rPr>
        <sz val="15"/>
        <rFont val="新細明體"/>
        <family val="1"/>
        <charset val="136"/>
      </rPr>
      <t>年受刑人出獄後再犯罪情形</t>
    </r>
    <phoneticPr fontId="56" type="noConversion"/>
  </si>
  <si>
    <r>
      <rPr>
        <sz val="12"/>
        <rFont val="新細明體"/>
        <family val="1"/>
        <charset val="136"/>
      </rPr>
      <t>截至</t>
    </r>
    <r>
      <rPr>
        <sz val="12"/>
        <rFont val="Times New Roman"/>
        <family val="1"/>
      </rPr>
      <t>108</t>
    </r>
    <r>
      <rPr>
        <sz val="12"/>
        <rFont val="新細明體"/>
        <family val="1"/>
        <charset val="136"/>
      </rPr>
      <t>年底止</t>
    </r>
    <phoneticPr fontId="6" type="noConversion"/>
  </si>
  <si>
    <r>
      <rPr>
        <sz val="12"/>
        <rFont val="新細明體"/>
        <family val="1"/>
        <charset val="136"/>
      </rPr>
      <t>單位：人、</t>
    </r>
    <r>
      <rPr>
        <sz val="12"/>
        <rFont val="Times New Roman"/>
        <family val="1"/>
      </rPr>
      <t xml:space="preserve">%  </t>
    </r>
    <phoneticPr fontId="8" type="noConversion"/>
  </si>
  <si>
    <r>
      <rPr>
        <sz val="12"/>
        <rFont val="新細明體"/>
        <family val="1"/>
        <charset val="136"/>
      </rPr>
      <t>出獄人數</t>
    </r>
  </si>
  <si>
    <r>
      <rPr>
        <sz val="12"/>
        <rFont val="新細明體"/>
        <family val="1"/>
        <charset val="136"/>
      </rPr>
      <t>計</t>
    </r>
    <phoneticPr fontId="56" type="noConversion"/>
  </si>
  <si>
    <r>
      <rPr>
        <sz val="12"/>
        <rFont val="新細明體"/>
        <family val="1"/>
        <charset val="136"/>
      </rPr>
      <t>六月以下</t>
    </r>
    <phoneticPr fontId="56" type="noConversion"/>
  </si>
  <si>
    <r>
      <rPr>
        <sz val="12"/>
        <rFont val="新細明體"/>
        <family val="1"/>
        <charset val="136"/>
      </rPr>
      <t>一年未滿
逾六月</t>
    </r>
    <phoneticPr fontId="56" type="noConversion"/>
  </si>
  <si>
    <r>
      <rPr>
        <sz val="12"/>
        <rFont val="新細明體"/>
        <family val="1"/>
        <charset val="136"/>
      </rPr>
      <t>二年未滿
一年以上</t>
    </r>
    <phoneticPr fontId="56" type="noConversion"/>
  </si>
  <si>
    <r>
      <rPr>
        <sz val="12"/>
        <rFont val="新細明體"/>
        <family val="1"/>
        <charset val="136"/>
      </rPr>
      <t>三年未滿
二年以上</t>
    </r>
    <phoneticPr fontId="56" type="noConversion"/>
  </si>
  <si>
    <r>
      <rPr>
        <sz val="12"/>
        <rFont val="新細明體"/>
        <family val="1"/>
        <charset val="136"/>
      </rPr>
      <t>四年未滿
三年以上</t>
    </r>
    <phoneticPr fontId="56" type="noConversion"/>
  </si>
  <si>
    <r>
      <rPr>
        <sz val="12"/>
        <rFont val="新細明體"/>
        <family val="1"/>
        <charset val="136"/>
      </rPr>
      <t>四年以上</t>
    </r>
    <phoneticPr fontId="56" type="noConversion"/>
  </si>
  <si>
    <r>
      <t>104</t>
    </r>
    <r>
      <rPr>
        <sz val="12"/>
        <rFont val="新細明體"/>
        <family val="1"/>
        <charset val="136"/>
      </rPr>
      <t>年</t>
    </r>
    <phoneticPr fontId="56" type="noConversion"/>
  </si>
  <si>
    <r>
      <rPr>
        <sz val="12"/>
        <rFont val="新細明體"/>
        <family val="1"/>
        <charset val="136"/>
      </rPr>
      <t>執行完畢</t>
    </r>
    <phoneticPr fontId="8" type="noConversion"/>
  </si>
  <si>
    <r>
      <t>105</t>
    </r>
    <r>
      <rPr>
        <sz val="12"/>
        <rFont val="新細明體"/>
        <family val="1"/>
        <charset val="136"/>
      </rPr>
      <t>年</t>
    </r>
    <phoneticPr fontId="56" type="noConversion"/>
  </si>
  <si>
    <r>
      <t>106</t>
    </r>
    <r>
      <rPr>
        <sz val="12"/>
        <rFont val="新細明體"/>
        <family val="1"/>
        <charset val="136"/>
      </rPr>
      <t>年</t>
    </r>
    <phoneticPr fontId="56" type="noConversion"/>
  </si>
  <si>
    <r>
      <t>107</t>
    </r>
    <r>
      <rPr>
        <sz val="12"/>
        <rFont val="新細明體"/>
        <family val="1"/>
        <charset val="136"/>
      </rPr>
      <t>年</t>
    </r>
    <phoneticPr fontId="56" type="noConversion"/>
  </si>
  <si>
    <r>
      <t>108</t>
    </r>
    <r>
      <rPr>
        <sz val="12"/>
        <rFont val="新細明體"/>
        <family val="1"/>
        <charset val="136"/>
      </rPr>
      <t>年</t>
    </r>
    <phoneticPr fontId="56" type="noConversion"/>
  </si>
  <si>
    <r>
      <rPr>
        <sz val="10"/>
        <rFont val="新細明體"/>
        <family val="1"/>
        <charset val="136"/>
      </rPr>
      <t>資料來源：法務部統計處</t>
    </r>
    <phoneticPr fontId="6" type="noConversion"/>
  </si>
  <si>
    <r>
      <rPr>
        <sz val="10"/>
        <rFont val="新細明體"/>
        <family val="1"/>
        <charset val="136"/>
      </rPr>
      <t>說　　明：</t>
    </r>
    <r>
      <rPr>
        <sz val="10"/>
        <rFont val="Times New Roman"/>
        <family val="1"/>
      </rPr>
      <t>1.</t>
    </r>
    <r>
      <rPr>
        <sz val="10"/>
        <rFont val="新細明體"/>
        <family val="1"/>
        <charset val="136"/>
      </rPr>
      <t>本表再犯人數為受刑人出獄後再犯罪，至統計截止日止經檢察官偵查終結，被提起公訴、聲請簡易判決處刑、緩起訴處分、職權不起訴處分及移送觀察勒戒</t>
    </r>
    <phoneticPr fontId="56" type="noConversion"/>
  </si>
  <si>
    <r>
      <rPr>
        <sz val="10"/>
        <rFont val="新細明體"/>
        <family val="1"/>
        <charset val="136"/>
      </rPr>
      <t>　　　　　　或戒治等有犯罪嫌疑者。</t>
    </r>
    <phoneticPr fontId="56" type="noConversion"/>
  </si>
  <si>
    <r>
      <rPr>
        <sz val="10"/>
        <color rgb="FF000000"/>
        <rFont val="新細明體"/>
        <family val="1"/>
        <charset val="136"/>
      </rPr>
      <t>　　　　　</t>
    </r>
    <r>
      <rPr>
        <sz val="10"/>
        <color indexed="8"/>
        <rFont val="Times New Roman"/>
        <family val="1"/>
      </rPr>
      <t>2.</t>
    </r>
    <r>
      <rPr>
        <sz val="10"/>
        <color indexed="8"/>
        <rFont val="新細明體"/>
        <family val="1"/>
        <charset val="136"/>
      </rPr>
      <t>「</t>
    </r>
    <r>
      <rPr>
        <sz val="10"/>
        <rFont val="新細明體"/>
        <family val="1"/>
        <charset val="136"/>
      </rPr>
      <t>再犯經過時間」係指自出獄日至偵查案件新收分案日之時間。而再犯人數則僅限於統計截止日前已偵查終結者，爰各年再犯經過時間之最後一個區間組，</t>
    </r>
    <phoneticPr fontId="56" type="noConversion"/>
  </si>
  <si>
    <r>
      <rPr>
        <sz val="10"/>
        <rFont val="新細明體"/>
        <family val="1"/>
        <charset val="136"/>
      </rPr>
      <t>　　　　　　恐未能涵括該區間全部實際再犯人數。</t>
    </r>
    <phoneticPr fontId="56" type="noConversion"/>
  </si>
  <si>
    <r>
      <rPr>
        <sz val="10"/>
        <rFont val="新細明體"/>
        <family val="1"/>
        <charset val="136"/>
      </rPr>
      <t>　　　　　</t>
    </r>
    <r>
      <rPr>
        <sz val="10"/>
        <rFont val="Times New Roman"/>
        <family val="1"/>
      </rPr>
      <t>3.</t>
    </r>
    <r>
      <rPr>
        <sz val="10"/>
        <rFont val="新細明體"/>
        <family val="1"/>
        <charset val="136"/>
      </rPr>
      <t>本表假釋出獄再犯人數，包含假釋期間再犯及假釋期滿再犯。</t>
    </r>
    <phoneticPr fontId="56" type="noConversion"/>
  </si>
  <si>
    <t>說　　明：1.98年9月1日開始實施易服社會勞動制度。 
　　　　　2.本表各項類別，係依研究需求汲取，非代表各項目之所有類別。</t>
    <phoneticPr fontId="8" type="noConversion"/>
  </si>
  <si>
    <t>218 (1.9%)</t>
    <phoneticPr fontId="6" type="noConversion"/>
  </si>
  <si>
    <t>23 (0.2%)</t>
    <phoneticPr fontId="6" type="noConversion"/>
  </si>
  <si>
    <t>842 (8.4%)</t>
    <phoneticPr fontId="6" type="noConversion"/>
  </si>
  <si>
    <t>86 (0.2%)</t>
    <phoneticPr fontId="6" type="noConversion"/>
  </si>
  <si>
    <t>63 (0.2%)</t>
    <phoneticPr fontId="6" type="noConversion"/>
  </si>
  <si>
    <t>966 (9.6%)</t>
    <phoneticPr fontId="6" type="noConversion"/>
  </si>
  <si>
    <t>994 (3.9%)</t>
    <phoneticPr fontId="6" type="noConversion"/>
  </si>
  <si>
    <t>195 (1.7%)</t>
    <phoneticPr fontId="6" type="noConversion"/>
  </si>
  <si>
    <t>876 (2.5%)</t>
    <phoneticPr fontId="6" type="noConversion"/>
  </si>
  <si>
    <t>632 (2.5%)</t>
    <phoneticPr fontId="6" type="noConversion"/>
  </si>
  <si>
    <t>244 (2.4%)</t>
    <phoneticPr fontId="6" type="noConversion"/>
  </si>
  <si>
    <t>834 (7.5%)</t>
    <phoneticPr fontId="6" type="noConversion"/>
  </si>
  <si>
    <t>680 (6.0%)</t>
    <phoneticPr fontId="6" type="noConversion"/>
  </si>
  <si>
    <t>423 (1.2%)</t>
    <phoneticPr fontId="6" type="noConversion"/>
  </si>
  <si>
    <t>299 (1.2%)</t>
    <phoneticPr fontId="6" type="noConversion"/>
  </si>
  <si>
    <t>124 (1.1%)</t>
    <phoneticPr fontId="6" type="noConversion"/>
  </si>
  <si>
    <t>967 (4.0%)</t>
    <phoneticPr fontId="6" type="noConversion"/>
  </si>
  <si>
    <t>351 (3.2%)</t>
    <phoneticPr fontId="6" type="noConversion"/>
  </si>
  <si>
    <t>283 (0.8%)</t>
    <phoneticPr fontId="6" type="noConversion"/>
  </si>
  <si>
    <t>218 (0.9%)</t>
    <phoneticPr fontId="6" type="noConversion"/>
  </si>
  <si>
    <t>65 (0.6%)</t>
    <phoneticPr fontId="6" type="noConversion"/>
  </si>
  <si>
    <t>222 (0.6%)</t>
    <phoneticPr fontId="6" type="noConversion"/>
  </si>
  <si>
    <t>168 (0.7%)</t>
    <phoneticPr fontId="6" type="noConversion"/>
  </si>
  <si>
    <t>54 (0.5%)</t>
    <phoneticPr fontId="6" type="noConversion"/>
  </si>
  <si>
    <r>
      <t xml:space="preserve">    </t>
    </r>
    <r>
      <rPr>
        <sz val="12"/>
        <rFont val="新細明體"/>
        <family val="1"/>
        <charset val="136"/>
      </rPr>
      <t>出獄後再犯人數及比率</t>
    </r>
    <r>
      <rPr>
        <sz val="12"/>
        <rFont val="Times New Roman"/>
        <family val="1"/>
      </rPr>
      <t>-</t>
    </r>
    <r>
      <rPr>
        <sz val="12"/>
        <rFont val="新細明體"/>
        <family val="1"/>
        <charset val="136"/>
      </rPr>
      <t>按再犯經過時間分</t>
    </r>
    <phoneticPr fontId="56" type="noConversion"/>
  </si>
  <si>
    <r>
      <rPr>
        <sz val="10"/>
        <rFont val="新細明體"/>
        <family val="1"/>
        <charset val="136"/>
      </rPr>
      <t>資料來源：法務部統計處</t>
    </r>
    <phoneticPr fontId="8" type="noConversion"/>
  </si>
  <si>
    <r>
      <rPr>
        <sz val="10"/>
        <rFont val="新細明體"/>
        <family val="1"/>
        <charset val="136"/>
      </rPr>
      <t>說　　明：</t>
    </r>
    <r>
      <rPr>
        <sz val="10"/>
        <rFont val="Times New Roman"/>
        <family val="1"/>
      </rPr>
      <t xml:space="preserve">1. </t>
    </r>
    <r>
      <rPr>
        <sz val="10"/>
        <rFont val="新細明體"/>
        <family val="1"/>
        <charset val="136"/>
      </rPr>
      <t>其他重大刑事案件指其他嚴重侵害國家社會法益或於社會治安、經濟秩序有重大危害之刑事案件。</t>
    </r>
    <phoneticPr fontId="8" type="noConversion"/>
  </si>
  <si>
    <r>
      <t>99</t>
    </r>
    <r>
      <rPr>
        <sz val="11"/>
        <rFont val="新細明體"/>
        <family val="1"/>
        <charset val="136"/>
      </rPr>
      <t>年</t>
    </r>
    <phoneticPr fontId="6" type="noConversion"/>
  </si>
  <si>
    <r>
      <rPr>
        <sz val="10"/>
        <rFont val="新細明體"/>
        <family val="1"/>
        <charset val="136"/>
      </rPr>
      <t>說</t>
    </r>
    <r>
      <rPr>
        <sz val="10"/>
        <color indexed="9"/>
        <rFont val="新細明體"/>
        <family val="1"/>
        <charset val="136"/>
      </rPr>
      <t>明明</t>
    </r>
    <r>
      <rPr>
        <sz val="10"/>
        <rFont val="新細明體"/>
        <family val="1"/>
        <charset val="136"/>
      </rPr>
      <t>明：毒品危害防制條例包含</t>
    </r>
    <r>
      <rPr>
        <sz val="10"/>
        <rFont val="Times New Roman"/>
        <family val="1"/>
      </rPr>
      <t>87</t>
    </r>
    <r>
      <rPr>
        <sz val="10"/>
        <rFont val="新細明體"/>
        <family val="1"/>
        <charset val="136"/>
      </rPr>
      <t>年</t>
    </r>
    <r>
      <rPr>
        <sz val="10"/>
        <rFont val="Times New Roman"/>
        <family val="1"/>
      </rPr>
      <t>5</t>
    </r>
    <r>
      <rPr>
        <sz val="10"/>
        <rFont val="新細明體"/>
        <family val="1"/>
        <charset val="136"/>
      </rPr>
      <t>月</t>
    </r>
    <r>
      <rPr>
        <sz val="10"/>
        <rFont val="Times New Roman"/>
        <family val="1"/>
      </rPr>
      <t>20</t>
    </r>
    <r>
      <rPr>
        <sz val="10"/>
        <rFont val="新細明體"/>
        <family val="1"/>
        <charset val="136"/>
      </rPr>
      <t>日修正施行前之肅清煙毒條例及麻醉藥品管理條例。</t>
    </r>
    <phoneticPr fontId="8" type="noConversion"/>
  </si>
  <si>
    <r>
      <rPr>
        <sz val="12"/>
        <rFont val="新細明體"/>
        <family val="1"/>
        <charset val="136"/>
      </rPr>
      <t>施用毒品種類</t>
    </r>
    <phoneticPr fontId="62" type="noConversion"/>
  </si>
  <si>
    <r>
      <rPr>
        <sz val="10"/>
        <rFont val="新細明體"/>
        <family val="1"/>
        <charset val="136"/>
      </rPr>
      <t>說</t>
    </r>
    <r>
      <rPr>
        <sz val="10"/>
        <rFont val="Times New Roman"/>
        <family val="1"/>
      </rPr>
      <t xml:space="preserve">        </t>
    </r>
    <r>
      <rPr>
        <sz val="10"/>
        <rFont val="新細明體"/>
        <family val="1"/>
        <charset val="136"/>
      </rPr>
      <t>明：</t>
    </r>
    <r>
      <rPr>
        <sz val="10"/>
        <rFont val="Times New Roman"/>
        <family val="1"/>
      </rPr>
      <t>105</t>
    </r>
    <r>
      <rPr>
        <sz val="10"/>
        <rFont val="新細明體"/>
        <family val="1"/>
        <charset val="136"/>
      </rPr>
      <t>年</t>
    </r>
    <r>
      <rPr>
        <sz val="10"/>
        <rFont val="Times New Roman"/>
        <family val="1"/>
      </rPr>
      <t>6</t>
    </r>
    <r>
      <rPr>
        <sz val="10"/>
        <rFont val="新細明體"/>
        <family val="1"/>
        <charset val="136"/>
      </rPr>
      <t>月起新增「期滿疑似再犯」之終結情形</t>
    </r>
    <r>
      <rPr>
        <sz val="10"/>
        <rFont val="Times New Roman"/>
        <family val="1"/>
      </rPr>
      <t>(</t>
    </r>
    <r>
      <rPr>
        <sz val="10"/>
        <rFont val="新細明體"/>
        <family val="1"/>
        <charset val="136"/>
      </rPr>
      <t>由原撤銷項下分出</t>
    </r>
    <r>
      <rPr>
        <sz val="10"/>
        <rFont val="Times New Roman"/>
        <family val="1"/>
      </rPr>
      <t>)</t>
    </r>
    <r>
      <rPr>
        <sz val="10"/>
        <rFont val="新細明體"/>
        <family val="1"/>
        <charset val="136"/>
      </rPr>
      <t>，</t>
    </r>
    <r>
      <rPr>
        <sz val="10"/>
        <rFont val="Times New Roman"/>
        <family val="1"/>
      </rPr>
      <t>105</t>
    </r>
    <r>
      <rPr>
        <sz val="10"/>
        <rFont val="新細明體"/>
        <family val="1"/>
        <charset val="136"/>
      </rPr>
      <t>年撤銷件數降為</t>
    </r>
    <r>
      <rPr>
        <sz val="10"/>
        <rFont val="Times New Roman"/>
        <family val="1"/>
      </rPr>
      <t>2,319</t>
    </r>
    <r>
      <rPr>
        <sz val="10"/>
        <rFont val="新細明體"/>
        <family val="1"/>
        <charset val="136"/>
      </rPr>
      <t>件，</t>
    </r>
    <r>
      <rPr>
        <sz val="10"/>
        <rFont val="Times New Roman"/>
        <family val="1"/>
      </rPr>
      <t>106</t>
    </r>
    <r>
      <rPr>
        <sz val="10"/>
        <rFont val="新細明體"/>
        <family val="1"/>
        <charset val="136"/>
      </rPr>
      <t>、</t>
    </r>
    <r>
      <rPr>
        <sz val="10"/>
        <rFont val="Times New Roman"/>
        <family val="1"/>
      </rPr>
      <t>107</t>
    </r>
    <r>
      <rPr>
        <sz val="10"/>
        <rFont val="新細明體"/>
        <family val="1"/>
        <charset val="136"/>
      </rPr>
      <t>及</t>
    </r>
    <r>
      <rPr>
        <sz val="10"/>
        <rFont val="Times New Roman"/>
        <family val="1"/>
      </rPr>
      <t>108</t>
    </r>
    <r>
      <rPr>
        <sz val="10"/>
        <rFont val="新細明體"/>
        <family val="1"/>
        <charset val="136"/>
      </rPr>
      <t>年續降為</t>
    </r>
    <r>
      <rPr>
        <sz val="10"/>
        <rFont val="Times New Roman"/>
        <family val="1"/>
      </rPr>
      <t>2,090</t>
    </r>
    <r>
      <rPr>
        <sz val="10"/>
        <rFont val="新細明體"/>
        <family val="1"/>
        <charset val="136"/>
      </rPr>
      <t>、</t>
    </r>
    <r>
      <rPr>
        <sz val="10"/>
        <rFont val="Times New Roman"/>
        <family val="1"/>
      </rPr>
      <t>2,001</t>
    </r>
    <r>
      <rPr>
        <sz val="10"/>
        <rFont val="新細明體"/>
        <family val="1"/>
        <charset val="136"/>
      </rPr>
      <t>及</t>
    </r>
    <r>
      <rPr>
        <sz val="10"/>
        <rFont val="Times New Roman"/>
        <family val="1"/>
      </rPr>
      <t>1,828</t>
    </r>
    <r>
      <rPr>
        <sz val="10"/>
        <rFont val="新細明體"/>
        <family val="1"/>
        <charset val="136"/>
      </rPr>
      <t>件。</t>
    </r>
    <phoneticPr fontId="60" type="noConversion"/>
  </si>
  <si>
    <r>
      <t>全般</t>
    </r>
    <r>
      <rPr>
        <sz val="12"/>
        <rFont val="新細明體"/>
        <family val="1"/>
        <charset val="136"/>
      </rPr>
      <t>刑案人數</t>
    </r>
    <phoneticPr fontId="8" type="noConversion"/>
  </si>
  <si>
    <t>-</t>
    <phoneticPr fontId="6" type="noConversion"/>
  </si>
  <si>
    <r>
      <rPr>
        <sz val="10"/>
        <rFont val="新細明體"/>
        <family val="1"/>
        <charset val="136"/>
      </rPr>
      <t>說　　明：</t>
    </r>
    <r>
      <rPr>
        <sz val="10"/>
        <rFont val="Times New Roman"/>
        <family val="1"/>
      </rPr>
      <t xml:space="preserve">1. </t>
    </r>
    <r>
      <rPr>
        <sz val="10"/>
        <rFont val="新細明體"/>
        <family val="1"/>
        <charset val="136"/>
      </rPr>
      <t>本表係以「緩」字案件統計，若有案件因故撤銷又再度分案者，則以二人次計算。
　　　　　</t>
    </r>
    <r>
      <rPr>
        <sz val="10"/>
        <rFont val="Times New Roman"/>
        <family val="1"/>
      </rPr>
      <t xml:space="preserve">2. </t>
    </r>
    <r>
      <rPr>
        <sz val="10"/>
        <rFont val="新細明體"/>
        <family val="1"/>
        <charset val="136"/>
      </rPr>
      <t>檢察官得命被告遵守或履行刑事訴訟法第</t>
    </r>
    <r>
      <rPr>
        <sz val="10"/>
        <rFont val="Times New Roman"/>
        <family val="1"/>
      </rPr>
      <t>253</t>
    </r>
    <r>
      <rPr>
        <sz val="10"/>
        <rFont val="新細明體"/>
        <family val="1"/>
        <charset val="136"/>
      </rPr>
      <t>條之</t>
    </r>
    <r>
      <rPr>
        <sz val="10"/>
        <rFont val="Times New Roman"/>
        <family val="1"/>
      </rPr>
      <t>2</t>
    </r>
    <r>
      <rPr>
        <sz val="10"/>
        <rFont val="新細明體"/>
        <family val="1"/>
        <charset val="136"/>
      </rPr>
      <t>第</t>
    </r>
    <r>
      <rPr>
        <sz val="10"/>
        <rFont val="Times New Roman"/>
        <family val="1"/>
      </rPr>
      <t>1</t>
    </r>
    <r>
      <rPr>
        <sz val="10"/>
        <rFont val="新細明體"/>
        <family val="1"/>
        <charset val="136"/>
      </rPr>
      <t>項多款事項。　　　　
　　　　　</t>
    </r>
    <r>
      <rPr>
        <sz val="10"/>
        <rFont val="Times New Roman"/>
        <family val="1"/>
      </rPr>
      <t>3. 103</t>
    </r>
    <r>
      <rPr>
        <sz val="10"/>
        <rFont val="新細明體"/>
        <family val="1"/>
        <charset val="136"/>
      </rPr>
      <t>年</t>
    </r>
    <r>
      <rPr>
        <sz val="10"/>
        <rFont val="Times New Roman"/>
        <family val="1"/>
      </rPr>
      <t>6</t>
    </r>
    <r>
      <rPr>
        <sz val="10"/>
        <rFont val="新細明體"/>
        <family val="1"/>
        <charset val="136"/>
      </rPr>
      <t>月</t>
    </r>
    <r>
      <rPr>
        <sz val="10"/>
        <rFont val="Times New Roman"/>
        <family val="1"/>
      </rPr>
      <t>4</t>
    </r>
    <r>
      <rPr>
        <sz val="10"/>
        <rFont val="新細明體"/>
        <family val="1"/>
        <charset val="136"/>
      </rPr>
      <t>日修正公布刑事訴訟法第</t>
    </r>
    <r>
      <rPr>
        <sz val="10"/>
        <rFont val="Times New Roman"/>
        <family val="1"/>
      </rPr>
      <t>253</t>
    </r>
    <r>
      <rPr>
        <sz val="10"/>
        <rFont val="新細明體"/>
        <family val="1"/>
        <charset val="136"/>
      </rPr>
      <t>條之</t>
    </r>
    <r>
      <rPr>
        <sz val="10"/>
        <rFont val="Times New Roman"/>
        <family val="1"/>
      </rPr>
      <t>2</t>
    </r>
    <r>
      <rPr>
        <sz val="10"/>
        <rFont val="新細明體"/>
        <family val="1"/>
        <charset val="136"/>
      </rPr>
      <t>條文，緩起訴處分金之支付對象由公庫、公益團
                         體及地方自治團體，改僅限於公庫。</t>
    </r>
    <phoneticPr fontId="6" type="noConversion"/>
  </si>
  <si>
    <t>資料來源：法務部統計處</t>
    <phoneticPr fontId="8" type="noConversion"/>
  </si>
  <si>
    <r>
      <rPr>
        <sz val="10"/>
        <rFont val="新細明體"/>
        <family val="1"/>
        <charset val="136"/>
      </rPr>
      <t>　　　　　</t>
    </r>
    <r>
      <rPr>
        <sz val="10"/>
        <rFont val="Times New Roman"/>
        <family val="1"/>
      </rPr>
      <t xml:space="preserve">2. </t>
    </r>
    <r>
      <rPr>
        <sz val="10"/>
        <rFont val="新細明體"/>
        <family val="1"/>
        <charset val="136"/>
      </rPr>
      <t>本表其他欄內包括自訴駁回、管轄錯誤、行為不罰、易以訓誡及撤回等。</t>
    </r>
    <phoneticPr fontId="65" type="noConversion"/>
  </si>
  <si>
    <r>
      <rPr>
        <sz val="10"/>
        <rFont val="新細明體"/>
        <family val="1"/>
        <charset val="136"/>
      </rPr>
      <t>　　　　　　或死刑執行人數。</t>
    </r>
    <phoneticPr fontId="65" type="noConversion"/>
  </si>
  <si>
    <r>
      <rPr>
        <sz val="10"/>
        <rFont val="新細明體"/>
        <family val="1"/>
        <charset val="136"/>
      </rPr>
      <t>說　　明：</t>
    </r>
    <r>
      <rPr>
        <sz val="10"/>
        <rFont val="Times New Roman"/>
        <family val="1"/>
      </rPr>
      <t xml:space="preserve">1. </t>
    </r>
    <r>
      <rPr>
        <sz val="10"/>
        <rFont val="新細明體"/>
        <family val="1"/>
        <charset val="136"/>
      </rPr>
      <t>本表死刑人數係法院判決確定移送檢察機關執行後所發還案件資料，與實際執行數有時間差距。詳確資料參閱監獄受刑人死刑之宣告</t>
    </r>
    <phoneticPr fontId="65" type="noConversion"/>
  </si>
  <si>
    <r>
      <rPr>
        <sz val="10"/>
        <rFont val="新細明體"/>
        <family val="1"/>
        <charset val="136"/>
      </rPr>
      <t>資料來源：法務部統計處</t>
    </r>
    <phoneticPr fontId="65" type="noConversion"/>
  </si>
  <si>
    <r>
      <rPr>
        <sz val="11"/>
        <rFont val="新細明體"/>
        <family val="1"/>
        <charset val="136"/>
      </rPr>
      <t>逾十五年</t>
    </r>
    <phoneticPr fontId="8" type="noConversion"/>
  </si>
  <si>
    <r>
      <rPr>
        <sz val="11"/>
        <rFont val="新細明體"/>
        <family val="1"/>
        <charset val="136"/>
      </rPr>
      <t>七年以上十年未滿</t>
    </r>
  </si>
  <si>
    <r>
      <rPr>
        <sz val="11"/>
        <rFont val="新細明體"/>
        <family val="1"/>
        <charset val="136"/>
      </rPr>
      <t>五年以上七年未滿</t>
    </r>
  </si>
  <si>
    <r>
      <rPr>
        <sz val="11"/>
        <rFont val="新細明體"/>
        <family val="1"/>
        <charset val="136"/>
      </rPr>
      <t>三年以上五年未滿</t>
    </r>
  </si>
  <si>
    <r>
      <rPr>
        <sz val="11"/>
        <rFont val="新細明體"/>
        <family val="1"/>
        <charset val="136"/>
      </rPr>
      <t>二年以上三年未滿</t>
    </r>
  </si>
  <si>
    <r>
      <rPr>
        <sz val="11"/>
        <rFont val="新細明體"/>
        <family val="1"/>
        <charset val="136"/>
      </rPr>
      <t>一年以上二年未滿</t>
    </r>
  </si>
  <si>
    <r>
      <rPr>
        <sz val="11"/>
        <rFont val="新細明體"/>
        <family val="1"/>
        <charset val="136"/>
      </rPr>
      <t>逾六月一年未滿</t>
    </r>
    <phoneticPr fontId="8" type="noConversion"/>
  </si>
  <si>
    <r>
      <rPr>
        <sz val="11"/>
        <rFont val="新細明體"/>
        <family val="1"/>
        <charset val="136"/>
      </rPr>
      <t>六月以下</t>
    </r>
    <phoneticPr fontId="8" type="noConversion"/>
  </si>
  <si>
    <r>
      <rPr>
        <sz val="11"/>
        <rFont val="新細明體"/>
        <family val="1"/>
        <charset val="136"/>
      </rPr>
      <t>易服社會勞動</t>
    </r>
    <phoneticPr fontId="8" type="noConversion"/>
  </si>
  <si>
    <r>
      <rPr>
        <sz val="11"/>
        <rFont val="新細明體"/>
        <family val="1"/>
        <charset val="136"/>
      </rPr>
      <t>易科罰金</t>
    </r>
    <phoneticPr fontId="8" type="noConversion"/>
  </si>
  <si>
    <t>說　　明：1. 收容在監獄之受保安處分人含監護、禁戒及強制治療受處分人。
　　　　　2. 檢肅流氓條例於98年1月23日廢止失效後，矯正機關停止收容流氓感訓受處分人及留置流氓。</t>
    <phoneticPr fontId="8" type="noConversion"/>
  </si>
  <si>
    <t>1,057 (4.1%)</t>
    <phoneticPr fontId="6" type="noConversion"/>
  </si>
  <si>
    <t>1,189 (3.2%)</t>
    <phoneticPr fontId="6" type="noConversion"/>
  </si>
  <si>
    <t>1,275 (3.4%)</t>
    <phoneticPr fontId="6" type="noConversion"/>
  </si>
  <si>
    <t>2,052 (20.4%)</t>
    <phoneticPr fontId="6" type="noConversion"/>
  </si>
  <si>
    <t>2,069 (8.2%)</t>
    <phoneticPr fontId="6" type="noConversion"/>
  </si>
  <si>
    <t>3,839 (15.1%)</t>
    <phoneticPr fontId="6" type="noConversion"/>
  </si>
  <si>
    <t>6,540 (25.8%)</t>
    <phoneticPr fontId="6" type="noConversion"/>
  </si>
  <si>
    <t>2,911 (8.2%)</t>
    <phoneticPr fontId="6" type="noConversion"/>
  </si>
  <si>
    <t>4,805 (13.6%)</t>
    <phoneticPr fontId="6" type="noConversion"/>
  </si>
  <si>
    <t>8,592 (24.3%)</t>
    <phoneticPr fontId="6" type="noConversion"/>
  </si>
  <si>
    <t>1,188 (10.3%)</t>
    <phoneticPr fontId="6" type="noConversion"/>
  </si>
  <si>
    <t>1,291 (11.2%)</t>
    <phoneticPr fontId="6" type="noConversion"/>
  </si>
  <si>
    <t>1,082 (9.4%)</t>
    <phoneticPr fontId="6" type="noConversion"/>
  </si>
  <si>
    <t>3,685 (31.9%)</t>
    <phoneticPr fontId="6" type="noConversion"/>
  </si>
  <si>
    <t>2,750 (11.1%)</t>
    <phoneticPr fontId="6" type="noConversion"/>
  </si>
  <si>
    <t>3,076 (12.4%)</t>
    <phoneticPr fontId="6" type="noConversion"/>
  </si>
  <si>
    <t>4,285 (17.3%)</t>
    <phoneticPr fontId="6" type="noConversion"/>
  </si>
  <si>
    <t>10,410 (42.1%)</t>
    <phoneticPr fontId="6" type="noConversion"/>
  </si>
  <si>
    <t>3,938 (10.9%)</t>
    <phoneticPr fontId="6" type="noConversion"/>
  </si>
  <si>
    <t>4,367 (12.0%)</t>
    <phoneticPr fontId="6" type="noConversion"/>
  </si>
  <si>
    <t>5,367 (14.8%)</t>
    <phoneticPr fontId="6" type="noConversion"/>
  </si>
  <si>
    <t>14,095 (38.8%)</t>
    <phoneticPr fontId="6" type="noConversion"/>
  </si>
  <si>
    <t>1,553 (13.6%)</t>
    <phoneticPr fontId="6" type="noConversion"/>
  </si>
  <si>
    <t>1,259 (11.0%)</t>
    <phoneticPr fontId="6" type="noConversion"/>
  </si>
  <si>
    <t>1,046 (9.2%)</t>
    <phoneticPr fontId="6" type="noConversion"/>
  </si>
  <si>
    <t>4,603 (40.3%)</t>
    <phoneticPr fontId="6" type="noConversion"/>
  </si>
  <si>
    <t>1,499 (6.2%)</t>
    <phoneticPr fontId="6" type="noConversion"/>
  </si>
  <si>
    <t>3,532 (14.5%)</t>
    <phoneticPr fontId="6" type="noConversion"/>
  </si>
  <si>
    <t>3,096 (12.7%)</t>
    <phoneticPr fontId="6" type="noConversion"/>
  </si>
  <si>
    <t>4,036 (16.6%)</t>
    <phoneticPr fontId="6" type="noConversion"/>
  </si>
  <si>
    <t>12,381 (50.9%)</t>
    <phoneticPr fontId="6" type="noConversion"/>
  </si>
  <si>
    <t>2,179 (6.1%)</t>
    <phoneticPr fontId="6" type="noConversion"/>
  </si>
  <si>
    <t>5,085 (14.2%)</t>
    <phoneticPr fontId="6" type="noConversion"/>
  </si>
  <si>
    <t>4,355 (12.2%)</t>
    <phoneticPr fontId="6" type="noConversion"/>
  </si>
  <si>
    <t>5,082 (14.2%)</t>
    <phoneticPr fontId="6" type="noConversion"/>
  </si>
  <si>
    <t>16,984 (47.5%)</t>
    <phoneticPr fontId="6" type="noConversion"/>
  </si>
  <si>
    <t>1,561 (14.1%)</t>
    <phoneticPr fontId="6" type="noConversion"/>
  </si>
  <si>
    <t>1,205 (10.9%)</t>
    <phoneticPr fontId="6" type="noConversion"/>
  </si>
  <si>
    <t>1,022 (9.2%)</t>
    <phoneticPr fontId="6" type="noConversion"/>
  </si>
  <si>
    <t>5,027 (45.5%)</t>
    <phoneticPr fontId="6" type="noConversion"/>
  </si>
  <si>
    <t>1,924 (8.0%)</t>
    <phoneticPr fontId="6" type="noConversion"/>
  </si>
  <si>
    <t>3,574 (15.0%)</t>
    <phoneticPr fontId="6" type="noConversion"/>
  </si>
  <si>
    <t>2,983 (12.5%)</t>
    <phoneticPr fontId="6" type="noConversion"/>
  </si>
  <si>
    <t>3,576 (15.0%)</t>
    <phoneticPr fontId="6" type="noConversion"/>
  </si>
  <si>
    <t>13,192 (55.2%)</t>
    <phoneticPr fontId="6" type="noConversion"/>
  </si>
  <si>
    <t>1,318 (3.8%)</t>
    <phoneticPr fontId="6" type="noConversion"/>
  </si>
  <si>
    <t>2,758 (7.9%)</t>
    <phoneticPr fontId="6" type="noConversion"/>
  </si>
  <si>
    <t>5,135 (14.7%)</t>
    <phoneticPr fontId="6" type="noConversion"/>
  </si>
  <si>
    <t>4,188 (12.0%)</t>
    <phoneticPr fontId="6" type="noConversion"/>
  </si>
  <si>
    <t>4,598 (13.2%)</t>
    <phoneticPr fontId="6" type="noConversion"/>
  </si>
  <si>
    <t>18,219 (52.1%)</t>
    <phoneticPr fontId="6" type="noConversion"/>
  </si>
  <si>
    <t>資料來源：法務部統計處
說　　明：本表比率：各罪名自動檢舉件數/總自動檢舉件數。</t>
    <phoneticPr fontId="8" type="noConversion"/>
  </si>
  <si>
    <r>
      <rPr>
        <sz val="12"/>
        <color theme="1"/>
        <rFont val="新細明體"/>
        <family val="1"/>
        <charset val="136"/>
      </rPr>
      <t>總</t>
    </r>
    <r>
      <rPr>
        <sz val="12"/>
        <color theme="1"/>
        <rFont val="Times New Roman"/>
        <family val="1"/>
      </rPr>
      <t xml:space="preserve">             </t>
    </r>
    <r>
      <rPr>
        <sz val="12"/>
        <color theme="1"/>
        <rFont val="新細明體"/>
        <family val="1"/>
        <charset val="136"/>
      </rPr>
      <t>計</t>
    </r>
  </si>
  <si>
    <r>
      <rPr>
        <sz val="12"/>
        <color theme="1"/>
        <rFont val="新細明體"/>
        <family val="1"/>
        <charset val="136"/>
      </rPr>
      <t>槍砲彈藥刀械管制條例</t>
    </r>
  </si>
  <si>
    <r>
      <rPr>
        <sz val="12"/>
        <color theme="1"/>
        <rFont val="新細明體"/>
        <family val="1"/>
        <charset val="136"/>
      </rPr>
      <t>商標法</t>
    </r>
    <phoneticPr fontId="8" type="noConversion"/>
  </si>
  <si>
    <r>
      <rPr>
        <sz val="12"/>
        <color theme="1"/>
        <rFont val="新細明體"/>
        <family val="1"/>
        <charset val="136"/>
      </rPr>
      <t>妨害兵役治罪條例</t>
    </r>
  </si>
  <si>
    <r>
      <rPr>
        <sz val="12"/>
        <color theme="1"/>
        <rFont val="新細明體"/>
        <family val="1"/>
        <charset val="136"/>
      </rPr>
      <t>洗錢防制法</t>
    </r>
    <phoneticPr fontId="8" type="noConversion"/>
  </si>
  <si>
    <r>
      <rPr>
        <sz val="12"/>
        <color theme="1"/>
        <rFont val="新細明體"/>
        <family val="1"/>
        <charset val="136"/>
      </rPr>
      <t>銀行法</t>
    </r>
    <phoneticPr fontId="8" type="noConversion"/>
  </si>
  <si>
    <r>
      <rPr>
        <sz val="12"/>
        <color theme="1"/>
        <rFont val="新細明體"/>
        <family val="1"/>
        <charset val="136"/>
      </rPr>
      <t>組織犯罪防制條例</t>
    </r>
    <phoneticPr fontId="8" type="noConversion"/>
  </si>
  <si>
    <r>
      <rPr>
        <sz val="12"/>
        <color theme="1"/>
        <rFont val="新細明體"/>
        <family val="1"/>
        <charset val="136"/>
      </rPr>
      <t>貪污治罪條例</t>
    </r>
  </si>
  <si>
    <r>
      <rPr>
        <sz val="12"/>
        <color theme="1"/>
        <rFont val="新細明體"/>
        <family val="1"/>
        <charset val="136"/>
      </rPr>
      <t>政府採購法</t>
    </r>
    <phoneticPr fontId="8" type="noConversion"/>
  </si>
  <si>
    <r>
      <rPr>
        <sz val="12"/>
        <color theme="1"/>
        <rFont val="新細明體"/>
        <family val="1"/>
        <charset val="136"/>
      </rPr>
      <t>臺灣地區與大陸地區人民關係條例</t>
    </r>
    <phoneticPr fontId="8" type="noConversion"/>
  </si>
  <si>
    <r>
      <rPr>
        <sz val="12"/>
        <color theme="1"/>
        <rFont val="新細明體"/>
        <family val="1"/>
        <charset val="136"/>
      </rPr>
      <t>其</t>
    </r>
    <r>
      <rPr>
        <sz val="12"/>
        <color theme="1"/>
        <rFont val="Times New Roman"/>
        <family val="1"/>
      </rPr>
      <t xml:space="preserve">  </t>
    </r>
    <r>
      <rPr>
        <sz val="12"/>
        <color theme="1"/>
        <rFont val="新細明體"/>
        <family val="1"/>
        <charset val="136"/>
      </rPr>
      <t>他</t>
    </r>
  </si>
  <si>
    <r>
      <rPr>
        <sz val="12"/>
        <color theme="1"/>
        <rFont val="新細明體"/>
        <family val="1"/>
        <charset val="136"/>
      </rPr>
      <t>毒品危害防制條例</t>
    </r>
    <phoneticPr fontId="8" type="noConversion"/>
  </si>
  <si>
    <r>
      <rPr>
        <sz val="12"/>
        <color theme="1"/>
        <rFont val="新細明體"/>
        <family val="1"/>
        <charset val="136"/>
      </rPr>
      <t>家庭暴力防治法</t>
    </r>
    <phoneticPr fontId="8" type="noConversion"/>
  </si>
  <si>
    <r>
      <rPr>
        <sz val="12"/>
        <color theme="1"/>
        <rFont val="新細明體"/>
        <family val="1"/>
        <charset val="136"/>
      </rPr>
      <t>著作權法</t>
    </r>
    <phoneticPr fontId="8" type="noConversion"/>
  </si>
  <si>
    <r>
      <rPr>
        <sz val="12"/>
        <color theme="1"/>
        <rFont val="新細明體"/>
        <family val="1"/>
        <charset val="136"/>
      </rPr>
      <t>藥事法</t>
    </r>
    <phoneticPr fontId="8" type="noConversion"/>
  </si>
  <si>
    <r>
      <rPr>
        <sz val="12"/>
        <color theme="1"/>
        <rFont val="新細明體"/>
        <family val="1"/>
        <charset val="136"/>
      </rPr>
      <t>廢棄物清理法</t>
    </r>
    <phoneticPr fontId="8" type="noConversion"/>
  </si>
  <si>
    <r>
      <rPr>
        <sz val="12"/>
        <color theme="1"/>
        <rFont val="新細明體"/>
        <family val="1"/>
        <charset val="136"/>
      </rPr>
      <t>兒童及少年性剝削防制條例</t>
    </r>
    <phoneticPr fontId="8" type="noConversion"/>
  </si>
  <si>
    <r>
      <rPr>
        <sz val="12"/>
        <color theme="1"/>
        <rFont val="新細明體"/>
        <family val="1"/>
        <charset val="136"/>
      </rPr>
      <t>公職人員選舉罷免法</t>
    </r>
    <phoneticPr fontId="8" type="noConversion"/>
  </si>
  <si>
    <r>
      <rPr>
        <sz val="12"/>
        <color theme="1"/>
        <rFont val="新細明體"/>
        <family val="1"/>
        <charset val="136"/>
      </rPr>
      <t>個人資料保護法</t>
    </r>
    <phoneticPr fontId="8" type="noConversion"/>
  </si>
  <si>
    <r>
      <rPr>
        <sz val="12"/>
        <color theme="1"/>
        <rFont val="新細明體"/>
        <family val="1"/>
        <charset val="136"/>
      </rPr>
      <t>稅捐稽徵法</t>
    </r>
    <phoneticPr fontId="8" type="noConversion"/>
  </si>
  <si>
    <r>
      <rPr>
        <sz val="12"/>
        <color theme="1"/>
        <rFont val="新細明體"/>
        <family val="1"/>
        <charset val="136"/>
      </rPr>
      <t>就業服務法</t>
    </r>
    <phoneticPr fontId="8" type="noConversion"/>
  </si>
  <si>
    <r>
      <rPr>
        <sz val="12"/>
        <color theme="1"/>
        <rFont val="新細明體"/>
        <family val="1"/>
        <charset val="136"/>
      </rPr>
      <t>公司法</t>
    </r>
    <phoneticPr fontId="8" type="noConversion"/>
  </si>
  <si>
    <r>
      <rPr>
        <sz val="12"/>
        <color theme="1"/>
        <rFont val="新細明體"/>
        <family val="1"/>
        <charset val="136"/>
      </rPr>
      <t>森林法</t>
    </r>
    <phoneticPr fontId="8" type="noConversion"/>
  </si>
  <si>
    <t>資料來源：法務部統計處</t>
    <phoneticPr fontId="8" type="noConversion"/>
  </si>
  <si>
    <t>人</t>
    <phoneticPr fontId="8" type="noConversion"/>
  </si>
  <si>
    <t>%</t>
    <phoneticPr fontId="8" type="noConversion"/>
  </si>
  <si>
    <t>人</t>
    <phoneticPr fontId="8" type="noConversion"/>
  </si>
  <si>
    <t>人</t>
    <phoneticPr fontId="8" type="noConversion"/>
  </si>
  <si>
    <t>%</t>
    <phoneticPr fontId="8" type="noConversion"/>
  </si>
  <si>
    <t>起訴
比率</t>
    <phoneticPr fontId="8" type="noConversion"/>
  </si>
  <si>
    <t>人</t>
    <phoneticPr fontId="8" type="noConversion"/>
  </si>
  <si>
    <t>人</t>
    <phoneticPr fontId="8" type="noConversion"/>
  </si>
  <si>
    <t>人</t>
    <phoneticPr fontId="8" type="noConversion"/>
  </si>
  <si>
    <t>%</t>
    <phoneticPr fontId="8" type="noConversion"/>
  </si>
  <si>
    <r>
      <t xml:space="preserve">          2. </t>
    </r>
    <r>
      <rPr>
        <sz val="10"/>
        <rFont val="新細明體"/>
        <family val="1"/>
        <charset val="136"/>
      </rPr>
      <t>本表資料不含更審案件。</t>
    </r>
    <phoneticPr fontId="6" type="noConversion"/>
  </si>
  <si>
    <t>說　　明：1. 本表係緩起訴處分確定案件，並扣除重複分案後統計。
　　　　　2. 金額以新臺幣萬元為單位，因尾數採四捨五入計算，故細項之和與其總數間偶有些微差異。
　　　　　3. 公益團體包含犯罪被害人保護協會、更生保護會及榮譽觀護人協進會等；地方自治團體含地方政府及學校等。
　　　　　4. 103年6月4日修正公布刑事訴訟法第253條之2條文，緩起訴處分金之支付對象由公庫、公益團體及地方自治團體，
　　　　　　改僅限於公庫；103年尚未確定案件（例如：再議中），則仍依確定時點及原指定支付對象納入統計。</t>
    <phoneticPr fontId="8" type="noConversion"/>
  </si>
  <si>
    <r>
      <rPr>
        <sz val="13"/>
        <color theme="1"/>
        <rFont val="新細明體"/>
        <family val="1"/>
        <charset val="136"/>
      </rPr>
      <t>送交上級法院檢察署檢察長後發回件數</t>
    </r>
    <phoneticPr fontId="8" type="noConversion"/>
  </si>
  <si>
    <r>
      <t>99</t>
    </r>
    <r>
      <rPr>
        <sz val="12"/>
        <rFont val="新細明體"/>
        <family val="1"/>
        <charset val="136"/>
      </rPr>
      <t>年</t>
    </r>
    <phoneticPr fontId="8" type="noConversion"/>
  </si>
  <si>
    <r>
      <t>100</t>
    </r>
    <r>
      <rPr>
        <sz val="12"/>
        <rFont val="新細明體"/>
        <family val="1"/>
        <charset val="136"/>
      </rPr>
      <t>年</t>
    </r>
    <phoneticPr fontId="8" type="noConversion"/>
  </si>
  <si>
    <r>
      <t>101</t>
    </r>
    <r>
      <rPr>
        <sz val="12"/>
        <rFont val="新細明體"/>
        <family val="1"/>
        <charset val="136"/>
      </rPr>
      <t>年</t>
    </r>
    <phoneticPr fontId="8" type="noConversion"/>
  </si>
  <si>
    <r>
      <t>102</t>
    </r>
    <r>
      <rPr>
        <sz val="12"/>
        <rFont val="新細明體"/>
        <family val="1"/>
        <charset val="136"/>
      </rPr>
      <t>年</t>
    </r>
    <phoneticPr fontId="8" type="noConversion"/>
  </si>
  <si>
    <r>
      <t>103</t>
    </r>
    <r>
      <rPr>
        <sz val="12"/>
        <rFont val="新細明體"/>
        <family val="1"/>
        <charset val="136"/>
      </rPr>
      <t>年</t>
    </r>
    <phoneticPr fontId="8" type="noConversion"/>
  </si>
  <si>
    <r>
      <t>104</t>
    </r>
    <r>
      <rPr>
        <sz val="12"/>
        <rFont val="新細明體"/>
        <family val="1"/>
        <charset val="136"/>
      </rPr>
      <t>年</t>
    </r>
    <phoneticPr fontId="8" type="noConversion"/>
  </si>
  <si>
    <r>
      <t>105</t>
    </r>
    <r>
      <rPr>
        <sz val="12"/>
        <rFont val="新細明體"/>
        <family val="1"/>
        <charset val="136"/>
      </rPr>
      <t>年</t>
    </r>
    <phoneticPr fontId="8" type="noConversion"/>
  </si>
  <si>
    <r>
      <t>106</t>
    </r>
    <r>
      <rPr>
        <sz val="12"/>
        <rFont val="新細明體"/>
        <family val="1"/>
        <charset val="136"/>
      </rPr>
      <t>年</t>
    </r>
    <phoneticPr fontId="8" type="noConversion"/>
  </si>
  <si>
    <r>
      <t>107</t>
    </r>
    <r>
      <rPr>
        <sz val="12"/>
        <rFont val="新細明體"/>
        <family val="1"/>
        <charset val="136"/>
      </rPr>
      <t>年</t>
    </r>
    <phoneticPr fontId="8" type="noConversion"/>
  </si>
  <si>
    <r>
      <t>108</t>
    </r>
    <r>
      <rPr>
        <sz val="12"/>
        <rFont val="新細明體"/>
        <family val="1"/>
        <charset val="136"/>
      </rPr>
      <t>年</t>
    </r>
    <phoneticPr fontId="8" type="noConversion"/>
  </si>
  <si>
    <r>
      <rPr>
        <sz val="15"/>
        <rFont val="新細明體"/>
        <family val="1"/>
        <charset val="136"/>
      </rPr>
      <t>表</t>
    </r>
    <r>
      <rPr>
        <sz val="15"/>
        <rFont val="Times New Roman"/>
        <family val="1"/>
      </rPr>
      <t xml:space="preserve">2-2-2  </t>
    </r>
    <r>
      <rPr>
        <sz val="15"/>
        <rFont val="新細明體"/>
        <family val="1"/>
        <charset val="136"/>
      </rPr>
      <t>近</t>
    </r>
    <r>
      <rPr>
        <sz val="15"/>
        <rFont val="Times New Roman"/>
        <family val="1"/>
      </rPr>
      <t>10</t>
    </r>
    <r>
      <rPr>
        <sz val="15"/>
        <rFont val="新細明體"/>
        <family val="1"/>
        <charset val="136"/>
      </rPr>
      <t>年</t>
    </r>
    <r>
      <rPr>
        <sz val="15"/>
        <rFont val="新細明體"/>
        <family val="1"/>
        <charset val="136"/>
      </rPr>
      <t>地方檢察署執行裁判確定有罪人數、性別及定罪人口率</t>
    </r>
    <phoneticPr fontId="8" type="noConversion"/>
  </si>
  <si>
    <t>%</t>
    <phoneticPr fontId="8" type="noConversion"/>
  </si>
  <si>
    <t xml:space="preserve"> </t>
    <phoneticPr fontId="8" type="noConversion"/>
  </si>
  <si>
    <t>%</t>
    <phoneticPr fontId="8" type="noConversion"/>
  </si>
  <si>
    <t>%</t>
    <phoneticPr fontId="8" type="noConversion"/>
  </si>
  <si>
    <t xml:space="preserve"> </t>
    <phoneticPr fontId="8" type="noConversion"/>
  </si>
  <si>
    <r>
      <rPr>
        <sz val="15"/>
        <rFont val="新細明體"/>
        <family val="1"/>
        <charset val="136"/>
      </rPr>
      <t>表</t>
    </r>
    <r>
      <rPr>
        <sz val="15"/>
        <rFont val="Times New Roman"/>
        <family val="1"/>
      </rPr>
      <t xml:space="preserve">2-2-3 </t>
    </r>
    <r>
      <rPr>
        <sz val="15"/>
        <rFont val="新細明體"/>
        <family val="1"/>
        <charset val="136"/>
      </rPr>
      <t>地方檢察署執行裁判確定有罪主要罪名</t>
    </r>
    <phoneticPr fontId="8" type="noConversion"/>
  </si>
  <si>
    <r>
      <rPr>
        <sz val="10"/>
        <rFont val="新細明體"/>
        <family val="1"/>
        <charset val="136"/>
      </rPr>
      <t>單位：人、</t>
    </r>
    <r>
      <rPr>
        <sz val="10"/>
        <rFont val="Times New Roman"/>
        <family val="1"/>
      </rPr>
      <t>%</t>
    </r>
    <phoneticPr fontId="8" type="noConversion"/>
  </si>
  <si>
    <r>
      <rPr>
        <sz val="10"/>
        <rFont val="新細明體"/>
        <family val="1"/>
        <charset val="136"/>
      </rPr>
      <t>年</t>
    </r>
    <r>
      <rPr>
        <sz val="10"/>
        <rFont val="Times New Roman"/>
        <family val="1"/>
      </rPr>
      <t xml:space="preserve">  </t>
    </r>
    <r>
      <rPr>
        <sz val="10"/>
        <rFont val="新細明體"/>
        <family val="1"/>
        <charset val="136"/>
      </rPr>
      <t>別</t>
    </r>
  </si>
  <si>
    <r>
      <rPr>
        <sz val="10"/>
        <rFont val="新細明體"/>
        <family val="1"/>
        <charset val="136"/>
      </rPr>
      <t>總計</t>
    </r>
    <phoneticPr fontId="8" type="noConversion"/>
  </si>
  <si>
    <r>
      <rPr>
        <sz val="10"/>
        <rFont val="新細明體"/>
        <family val="1"/>
        <charset val="136"/>
      </rPr>
      <t>公共危險罪</t>
    </r>
    <phoneticPr fontId="8" type="noConversion"/>
  </si>
  <si>
    <r>
      <rPr>
        <sz val="10"/>
        <rFont val="新細明體"/>
        <family val="1"/>
        <charset val="136"/>
      </rPr>
      <t>偽造文書印文罪</t>
    </r>
    <phoneticPr fontId="8" type="noConversion"/>
  </si>
  <si>
    <r>
      <rPr>
        <sz val="8"/>
        <rFont val="新細明體"/>
        <family val="1"/>
        <charset val="136"/>
      </rPr>
      <t>妨</t>
    </r>
    <r>
      <rPr>
        <sz val="8"/>
        <rFont val="Times New Roman"/>
        <family val="1"/>
      </rPr>
      <t xml:space="preserve"> </t>
    </r>
    <r>
      <rPr>
        <sz val="8"/>
        <rFont val="新細明體"/>
        <family val="1"/>
        <charset val="136"/>
      </rPr>
      <t>害</t>
    </r>
    <r>
      <rPr>
        <sz val="8"/>
        <rFont val="Times New Roman"/>
        <family val="1"/>
      </rPr>
      <t xml:space="preserve"> </t>
    </r>
    <r>
      <rPr>
        <sz val="8"/>
        <rFont val="新細明體"/>
        <family val="1"/>
        <charset val="136"/>
      </rPr>
      <t>性</t>
    </r>
    <r>
      <rPr>
        <sz val="8"/>
        <rFont val="Times New Roman"/>
        <family val="1"/>
      </rPr>
      <t xml:space="preserve"> </t>
    </r>
    <r>
      <rPr>
        <sz val="8"/>
        <rFont val="新細明體"/>
        <family val="1"/>
        <charset val="136"/>
      </rPr>
      <t>自</t>
    </r>
    <r>
      <rPr>
        <sz val="8"/>
        <rFont val="Times New Roman"/>
        <family val="1"/>
      </rPr>
      <t xml:space="preserve"> </t>
    </r>
    <r>
      <rPr>
        <sz val="8"/>
        <rFont val="新細明體"/>
        <family val="1"/>
        <charset val="136"/>
      </rPr>
      <t>主</t>
    </r>
    <r>
      <rPr>
        <sz val="8"/>
        <rFont val="Times New Roman"/>
        <family val="1"/>
      </rPr>
      <t xml:space="preserve"> </t>
    </r>
    <r>
      <rPr>
        <sz val="8"/>
        <rFont val="新細明體"/>
        <family val="1"/>
        <charset val="136"/>
      </rPr>
      <t>及</t>
    </r>
    <r>
      <rPr>
        <sz val="8"/>
        <rFont val="Times New Roman"/>
        <family val="1"/>
      </rPr>
      <t xml:space="preserve"> </t>
    </r>
    <r>
      <rPr>
        <sz val="8"/>
        <rFont val="新細明體"/>
        <family val="1"/>
        <charset val="136"/>
      </rPr>
      <t>妨</t>
    </r>
    <r>
      <rPr>
        <sz val="8"/>
        <rFont val="Times New Roman"/>
        <family val="1"/>
      </rPr>
      <t xml:space="preserve"> </t>
    </r>
    <r>
      <rPr>
        <sz val="8"/>
        <rFont val="新細明體"/>
        <family val="1"/>
        <charset val="136"/>
      </rPr>
      <t>害
風</t>
    </r>
    <r>
      <rPr>
        <sz val="8"/>
        <rFont val="Times New Roman"/>
        <family val="1"/>
      </rPr>
      <t xml:space="preserve"> </t>
    </r>
    <r>
      <rPr>
        <sz val="8"/>
        <rFont val="新細明體"/>
        <family val="1"/>
        <charset val="136"/>
      </rPr>
      <t>化</t>
    </r>
    <r>
      <rPr>
        <sz val="8"/>
        <rFont val="Times New Roman"/>
        <family val="1"/>
      </rPr>
      <t xml:space="preserve"> </t>
    </r>
    <r>
      <rPr>
        <sz val="8"/>
        <rFont val="新細明體"/>
        <family val="1"/>
        <charset val="136"/>
      </rPr>
      <t>罪</t>
    </r>
    <r>
      <rPr>
        <sz val="8"/>
        <rFont val="Times New Roman"/>
        <family val="1"/>
      </rPr>
      <t>(</t>
    </r>
    <r>
      <rPr>
        <sz val="8"/>
        <rFont val="新細明體"/>
        <family val="1"/>
        <charset val="136"/>
      </rPr>
      <t>不含強制性交罪</t>
    </r>
    <r>
      <rPr>
        <sz val="8"/>
        <rFont val="Times New Roman"/>
        <family val="1"/>
      </rPr>
      <t>)</t>
    </r>
    <phoneticPr fontId="8" type="noConversion"/>
  </si>
  <si>
    <r>
      <t xml:space="preserve"> </t>
    </r>
    <r>
      <rPr>
        <sz val="10"/>
        <rFont val="新細明體"/>
        <family val="1"/>
        <charset val="136"/>
      </rPr>
      <t>強制性交罪</t>
    </r>
    <phoneticPr fontId="8" type="noConversion"/>
  </si>
  <si>
    <r>
      <rPr>
        <sz val="10"/>
        <rFont val="新細明體"/>
        <family val="1"/>
        <charset val="136"/>
      </rPr>
      <t>妨害投票罪</t>
    </r>
    <phoneticPr fontId="8" type="noConversion"/>
  </si>
  <si>
    <r>
      <rPr>
        <sz val="10"/>
        <rFont val="新細明體"/>
        <family val="1"/>
        <charset val="136"/>
      </rPr>
      <t>賭</t>
    </r>
    <r>
      <rPr>
        <sz val="10"/>
        <rFont val="Times New Roman"/>
        <family val="1"/>
      </rPr>
      <t xml:space="preserve">  </t>
    </r>
    <r>
      <rPr>
        <sz val="10"/>
        <rFont val="新細明體"/>
        <family val="1"/>
        <charset val="136"/>
      </rPr>
      <t>博</t>
    </r>
    <r>
      <rPr>
        <sz val="10"/>
        <rFont val="Times New Roman"/>
        <family val="1"/>
      </rPr>
      <t xml:space="preserve">  </t>
    </r>
    <r>
      <rPr>
        <sz val="10"/>
        <rFont val="新細明體"/>
        <family val="1"/>
        <charset val="136"/>
      </rPr>
      <t>罪</t>
    </r>
    <phoneticPr fontId="8" type="noConversion"/>
  </si>
  <si>
    <r>
      <rPr>
        <sz val="10"/>
        <rFont val="新細明體"/>
        <family val="1"/>
        <charset val="136"/>
      </rPr>
      <t>男</t>
    </r>
    <phoneticPr fontId="8" type="noConversion"/>
  </si>
  <si>
    <r>
      <rPr>
        <sz val="10"/>
        <rFont val="新細明體"/>
        <family val="1"/>
        <charset val="136"/>
      </rPr>
      <t>女</t>
    </r>
    <phoneticPr fontId="8" type="noConversion"/>
  </si>
  <si>
    <r>
      <rPr>
        <sz val="10"/>
        <rFont val="新細明體"/>
        <family val="1"/>
        <charset val="136"/>
      </rPr>
      <t>計</t>
    </r>
    <phoneticPr fontId="8" type="noConversion"/>
  </si>
  <si>
    <r>
      <rPr>
        <sz val="10"/>
        <rFont val="新細明體"/>
        <family val="1"/>
        <charset val="136"/>
      </rPr>
      <t>男</t>
    </r>
    <phoneticPr fontId="8" type="noConversion"/>
  </si>
  <si>
    <r>
      <rPr>
        <sz val="10"/>
        <rFont val="新細明體"/>
        <family val="1"/>
        <charset val="136"/>
      </rPr>
      <t>女</t>
    </r>
    <phoneticPr fontId="8" type="noConversion"/>
  </si>
  <si>
    <r>
      <rPr>
        <sz val="10"/>
        <rFont val="新細明體"/>
        <family val="1"/>
        <charset val="136"/>
      </rPr>
      <t>計</t>
    </r>
    <phoneticPr fontId="8" type="noConversion"/>
  </si>
  <si>
    <r>
      <rPr>
        <sz val="10"/>
        <rFont val="新細明體"/>
        <family val="1"/>
        <charset val="136"/>
      </rPr>
      <t>男</t>
    </r>
    <phoneticPr fontId="8" type="noConversion"/>
  </si>
  <si>
    <r>
      <rPr>
        <sz val="10"/>
        <rFont val="新細明體"/>
        <family val="1"/>
        <charset val="136"/>
      </rPr>
      <t>女</t>
    </r>
    <phoneticPr fontId="8" type="noConversion"/>
  </si>
  <si>
    <r>
      <rPr>
        <sz val="10"/>
        <rFont val="新細明體"/>
        <family val="1"/>
        <charset val="136"/>
      </rPr>
      <t>計</t>
    </r>
    <phoneticPr fontId="8" type="noConversion"/>
  </si>
  <si>
    <r>
      <rPr>
        <sz val="10"/>
        <rFont val="新細明體"/>
        <family val="1"/>
        <charset val="136"/>
      </rPr>
      <t>男</t>
    </r>
    <phoneticPr fontId="8" type="noConversion"/>
  </si>
  <si>
    <r>
      <rPr>
        <sz val="10"/>
        <rFont val="新細明體"/>
        <family val="1"/>
        <charset val="136"/>
      </rPr>
      <t>女</t>
    </r>
    <phoneticPr fontId="8" type="noConversion"/>
  </si>
  <si>
    <r>
      <rPr>
        <sz val="10"/>
        <rFont val="新細明體"/>
        <family val="1"/>
        <charset val="136"/>
      </rPr>
      <t>男</t>
    </r>
    <phoneticPr fontId="8" type="noConversion"/>
  </si>
  <si>
    <r>
      <rPr>
        <sz val="10"/>
        <rFont val="新細明體"/>
        <family val="1"/>
        <charset val="136"/>
      </rPr>
      <t>女</t>
    </r>
    <phoneticPr fontId="8" type="noConversion"/>
  </si>
  <si>
    <r>
      <rPr>
        <sz val="10"/>
        <rFont val="新細明體"/>
        <family val="1"/>
        <charset val="136"/>
      </rPr>
      <t>男</t>
    </r>
    <phoneticPr fontId="8" type="noConversion"/>
  </si>
  <si>
    <r>
      <rPr>
        <sz val="10"/>
        <rFont val="新細明體"/>
        <family val="1"/>
        <charset val="136"/>
      </rPr>
      <t>女</t>
    </r>
    <phoneticPr fontId="8" type="noConversion"/>
  </si>
  <si>
    <r>
      <rPr>
        <sz val="10"/>
        <rFont val="新細明體"/>
        <family val="1"/>
        <charset val="136"/>
      </rPr>
      <t>計</t>
    </r>
    <phoneticPr fontId="8" type="noConversion"/>
  </si>
  <si>
    <r>
      <rPr>
        <sz val="10"/>
        <rFont val="新細明體"/>
        <family val="1"/>
        <charset val="136"/>
      </rPr>
      <t>女</t>
    </r>
    <phoneticPr fontId="8" type="noConversion"/>
  </si>
  <si>
    <r>
      <t>94</t>
    </r>
    <r>
      <rPr>
        <sz val="10"/>
        <rFont val="新細明體"/>
        <family val="1"/>
        <charset val="136"/>
      </rPr>
      <t>年</t>
    </r>
    <phoneticPr fontId="8" type="noConversion"/>
  </si>
  <si>
    <r>
      <t>95</t>
    </r>
    <r>
      <rPr>
        <sz val="10"/>
        <rFont val="新細明體"/>
        <family val="1"/>
        <charset val="136"/>
      </rPr>
      <t>年</t>
    </r>
    <phoneticPr fontId="8" type="noConversion"/>
  </si>
  <si>
    <r>
      <t>96</t>
    </r>
    <r>
      <rPr>
        <sz val="10"/>
        <rFont val="新細明體"/>
        <family val="1"/>
        <charset val="136"/>
      </rPr>
      <t>年</t>
    </r>
    <phoneticPr fontId="8" type="noConversion"/>
  </si>
  <si>
    <r>
      <t>97</t>
    </r>
    <r>
      <rPr>
        <sz val="10"/>
        <rFont val="新細明體"/>
        <family val="1"/>
        <charset val="136"/>
      </rPr>
      <t>年</t>
    </r>
    <phoneticPr fontId="8" type="noConversion"/>
  </si>
  <si>
    <r>
      <t>98</t>
    </r>
    <r>
      <rPr>
        <sz val="10"/>
        <rFont val="新細明體"/>
        <family val="1"/>
        <charset val="136"/>
      </rPr>
      <t>年</t>
    </r>
    <phoneticPr fontId="8" type="noConversion"/>
  </si>
  <si>
    <r>
      <t>99</t>
    </r>
    <r>
      <rPr>
        <sz val="10"/>
        <rFont val="新細明體"/>
        <family val="1"/>
        <charset val="136"/>
      </rPr>
      <t>年</t>
    </r>
    <phoneticPr fontId="8" type="noConversion"/>
  </si>
  <si>
    <r>
      <t>100</t>
    </r>
    <r>
      <rPr>
        <sz val="10"/>
        <rFont val="新細明體"/>
        <family val="1"/>
        <charset val="136"/>
      </rPr>
      <t>年</t>
    </r>
    <phoneticPr fontId="8" type="noConversion"/>
  </si>
  <si>
    <r>
      <t>101</t>
    </r>
    <r>
      <rPr>
        <sz val="10"/>
        <rFont val="新細明體"/>
        <family val="1"/>
        <charset val="136"/>
      </rPr>
      <t>年</t>
    </r>
    <phoneticPr fontId="8" type="noConversion"/>
  </si>
  <si>
    <r>
      <t>102</t>
    </r>
    <r>
      <rPr>
        <sz val="10"/>
        <rFont val="新細明體"/>
        <family val="1"/>
        <charset val="136"/>
      </rPr>
      <t>年</t>
    </r>
    <phoneticPr fontId="8" type="noConversion"/>
  </si>
  <si>
    <r>
      <t>103</t>
    </r>
    <r>
      <rPr>
        <sz val="10"/>
        <rFont val="新細明體"/>
        <family val="1"/>
        <charset val="136"/>
      </rPr>
      <t>年</t>
    </r>
    <phoneticPr fontId="8" type="noConversion"/>
  </si>
  <si>
    <r>
      <t>104</t>
    </r>
    <r>
      <rPr>
        <sz val="10"/>
        <rFont val="新細明體"/>
        <family val="1"/>
        <charset val="136"/>
      </rPr>
      <t>年</t>
    </r>
    <phoneticPr fontId="8" type="noConversion"/>
  </si>
  <si>
    <r>
      <t>105</t>
    </r>
    <r>
      <rPr>
        <sz val="10"/>
        <rFont val="新細明體"/>
        <family val="1"/>
        <charset val="136"/>
      </rPr>
      <t>年</t>
    </r>
    <phoneticPr fontId="8" type="noConversion"/>
  </si>
  <si>
    <r>
      <t>106</t>
    </r>
    <r>
      <rPr>
        <sz val="10"/>
        <rFont val="新細明體"/>
        <family val="1"/>
        <charset val="136"/>
      </rPr>
      <t>年</t>
    </r>
    <phoneticPr fontId="8" type="noConversion"/>
  </si>
  <si>
    <r>
      <t>107</t>
    </r>
    <r>
      <rPr>
        <sz val="10"/>
        <rFont val="新細明體"/>
        <family val="1"/>
        <charset val="136"/>
      </rPr>
      <t>年</t>
    </r>
    <phoneticPr fontId="8" type="noConversion"/>
  </si>
  <si>
    <r>
      <t>108</t>
    </r>
    <r>
      <rPr>
        <sz val="10"/>
        <rFont val="新細明體"/>
        <family val="1"/>
        <charset val="136"/>
      </rPr>
      <t>年</t>
    </r>
    <phoneticPr fontId="8" type="noConversion"/>
  </si>
  <si>
    <r>
      <t xml:space="preserve">  </t>
    </r>
    <r>
      <rPr>
        <sz val="10"/>
        <rFont val="新細明體"/>
        <family val="1"/>
        <charset val="136"/>
      </rPr>
      <t>殺</t>
    </r>
    <r>
      <rPr>
        <sz val="10"/>
        <rFont val="Times New Roman"/>
        <family val="1"/>
      </rPr>
      <t xml:space="preserve"> </t>
    </r>
    <r>
      <rPr>
        <sz val="10"/>
        <rFont val="新細明體"/>
        <family val="1"/>
        <charset val="136"/>
      </rPr>
      <t>人</t>
    </r>
    <r>
      <rPr>
        <sz val="10"/>
        <rFont val="Times New Roman"/>
        <family val="1"/>
      </rPr>
      <t xml:space="preserve"> </t>
    </r>
    <r>
      <rPr>
        <sz val="10"/>
        <rFont val="新細明體"/>
        <family val="1"/>
        <charset val="136"/>
      </rPr>
      <t>罪</t>
    </r>
    <r>
      <rPr>
        <sz val="10"/>
        <rFont val="Times New Roman"/>
        <family val="1"/>
      </rPr>
      <t xml:space="preserve">  (</t>
    </r>
    <r>
      <rPr>
        <sz val="10"/>
        <rFont val="新細明體"/>
        <family val="1"/>
        <charset val="136"/>
      </rPr>
      <t>不含過失致死</t>
    </r>
    <r>
      <rPr>
        <sz val="10"/>
        <rFont val="Times New Roman"/>
        <family val="1"/>
      </rPr>
      <t>)</t>
    </r>
    <phoneticPr fontId="8" type="noConversion"/>
  </si>
  <si>
    <r>
      <rPr>
        <sz val="10"/>
        <rFont val="新細明體"/>
        <family val="1"/>
        <charset val="136"/>
      </rPr>
      <t>過失致死</t>
    </r>
  </si>
  <si>
    <r>
      <rPr>
        <sz val="10"/>
        <rFont val="新細明體"/>
        <family val="1"/>
        <charset val="136"/>
      </rPr>
      <t>傷害罪</t>
    </r>
    <r>
      <rPr>
        <sz val="10"/>
        <rFont val="Times New Roman"/>
        <family val="1"/>
      </rPr>
      <t>(</t>
    </r>
    <r>
      <rPr>
        <sz val="10"/>
        <rFont val="新細明體"/>
        <family val="1"/>
        <charset val="136"/>
      </rPr>
      <t>不含重傷罪</t>
    </r>
    <r>
      <rPr>
        <sz val="10"/>
        <rFont val="Times New Roman"/>
        <family val="1"/>
      </rPr>
      <t>)</t>
    </r>
    <phoneticPr fontId="8" type="noConversion"/>
  </si>
  <si>
    <r>
      <rPr>
        <sz val="10"/>
        <rFont val="新細明體"/>
        <family val="1"/>
        <charset val="136"/>
      </rPr>
      <t>重</t>
    </r>
    <r>
      <rPr>
        <sz val="10"/>
        <rFont val="Times New Roman"/>
        <family val="1"/>
      </rPr>
      <t xml:space="preserve"> </t>
    </r>
    <r>
      <rPr>
        <sz val="10"/>
        <rFont val="新細明體"/>
        <family val="1"/>
        <charset val="136"/>
      </rPr>
      <t>傷</t>
    </r>
    <r>
      <rPr>
        <sz val="10"/>
        <rFont val="Times New Roman"/>
        <family val="1"/>
      </rPr>
      <t xml:space="preserve"> </t>
    </r>
    <r>
      <rPr>
        <sz val="10"/>
        <rFont val="新細明體"/>
        <family val="1"/>
        <charset val="136"/>
      </rPr>
      <t>罪</t>
    </r>
  </si>
  <si>
    <r>
      <rPr>
        <sz val="10"/>
        <rFont val="新細明體"/>
        <family val="1"/>
        <charset val="136"/>
      </rPr>
      <t>妨害自由罪</t>
    </r>
    <phoneticPr fontId="8" type="noConversion"/>
  </si>
  <si>
    <r>
      <rPr>
        <sz val="10"/>
        <rFont val="新細明體"/>
        <family val="1"/>
        <charset val="136"/>
      </rPr>
      <t>竊</t>
    </r>
    <r>
      <rPr>
        <sz val="10"/>
        <rFont val="Times New Roman"/>
        <family val="1"/>
      </rPr>
      <t xml:space="preserve"> </t>
    </r>
    <r>
      <rPr>
        <sz val="10"/>
        <rFont val="新細明體"/>
        <family val="1"/>
        <charset val="136"/>
      </rPr>
      <t>盜</t>
    </r>
    <r>
      <rPr>
        <sz val="10"/>
        <rFont val="Times New Roman"/>
        <family val="1"/>
      </rPr>
      <t xml:space="preserve"> </t>
    </r>
    <r>
      <rPr>
        <sz val="10"/>
        <rFont val="新細明體"/>
        <family val="1"/>
        <charset val="136"/>
      </rPr>
      <t>罪</t>
    </r>
    <phoneticPr fontId="8" type="noConversion"/>
  </si>
  <si>
    <r>
      <t xml:space="preserve"> </t>
    </r>
    <r>
      <rPr>
        <sz val="10"/>
        <rFont val="新細明體"/>
        <family val="1"/>
        <charset val="136"/>
      </rPr>
      <t>搶奪強盜及海盜罪</t>
    </r>
    <phoneticPr fontId="8" type="noConversion"/>
  </si>
  <si>
    <r>
      <rPr>
        <sz val="10"/>
        <rFont val="新細明體"/>
        <family val="1"/>
        <charset val="136"/>
      </rPr>
      <t>女</t>
    </r>
    <phoneticPr fontId="8" type="noConversion"/>
  </si>
  <si>
    <r>
      <rPr>
        <sz val="10"/>
        <rFont val="新細明體"/>
        <family val="1"/>
        <charset val="136"/>
      </rPr>
      <t>男</t>
    </r>
    <phoneticPr fontId="8" type="noConversion"/>
  </si>
  <si>
    <r>
      <rPr>
        <sz val="10"/>
        <rFont val="新細明體"/>
        <family val="1"/>
        <charset val="136"/>
      </rPr>
      <t>計</t>
    </r>
    <phoneticPr fontId="8" type="noConversion"/>
  </si>
  <si>
    <r>
      <rPr>
        <sz val="10"/>
        <rFont val="新細明體"/>
        <family val="1"/>
        <charset val="136"/>
      </rPr>
      <t>男</t>
    </r>
    <phoneticPr fontId="8" type="noConversion"/>
  </si>
  <si>
    <r>
      <rPr>
        <sz val="10"/>
        <rFont val="新細明體"/>
        <family val="1"/>
        <charset val="136"/>
      </rPr>
      <t>女</t>
    </r>
    <phoneticPr fontId="8" type="noConversion"/>
  </si>
  <si>
    <r>
      <rPr>
        <sz val="10"/>
        <rFont val="新細明體"/>
        <family val="1"/>
        <charset val="136"/>
      </rPr>
      <t>計</t>
    </r>
    <phoneticPr fontId="8" type="noConversion"/>
  </si>
  <si>
    <r>
      <rPr>
        <sz val="10"/>
        <rFont val="新細明體"/>
        <family val="1"/>
        <charset val="136"/>
      </rPr>
      <t>女</t>
    </r>
    <phoneticPr fontId="8" type="noConversion"/>
  </si>
  <si>
    <r>
      <rPr>
        <sz val="10"/>
        <rFont val="新細明體"/>
        <family val="1"/>
        <charset val="136"/>
      </rPr>
      <t>計</t>
    </r>
    <phoneticPr fontId="8" type="noConversion"/>
  </si>
  <si>
    <r>
      <rPr>
        <sz val="10"/>
        <rFont val="新細明體"/>
        <family val="1"/>
        <charset val="136"/>
      </rPr>
      <t>男</t>
    </r>
    <phoneticPr fontId="8" type="noConversion"/>
  </si>
  <si>
    <r>
      <t>94</t>
    </r>
    <r>
      <rPr>
        <sz val="10"/>
        <rFont val="新細明體"/>
        <family val="1"/>
        <charset val="136"/>
      </rPr>
      <t>年</t>
    </r>
    <phoneticPr fontId="8" type="noConversion"/>
  </si>
  <si>
    <r>
      <t>95</t>
    </r>
    <r>
      <rPr>
        <sz val="10"/>
        <rFont val="新細明體"/>
        <family val="1"/>
        <charset val="136"/>
      </rPr>
      <t>年</t>
    </r>
    <phoneticPr fontId="8" type="noConversion"/>
  </si>
  <si>
    <r>
      <t>96</t>
    </r>
    <r>
      <rPr>
        <sz val="10"/>
        <rFont val="新細明體"/>
        <family val="1"/>
        <charset val="136"/>
      </rPr>
      <t>年</t>
    </r>
    <phoneticPr fontId="8" type="noConversion"/>
  </si>
  <si>
    <r>
      <t>97</t>
    </r>
    <r>
      <rPr>
        <sz val="10"/>
        <rFont val="新細明體"/>
        <family val="1"/>
        <charset val="136"/>
      </rPr>
      <t>年</t>
    </r>
    <phoneticPr fontId="8" type="noConversion"/>
  </si>
  <si>
    <r>
      <t>98</t>
    </r>
    <r>
      <rPr>
        <sz val="10"/>
        <rFont val="新細明體"/>
        <family val="1"/>
        <charset val="136"/>
      </rPr>
      <t>年</t>
    </r>
    <phoneticPr fontId="8" type="noConversion"/>
  </si>
  <si>
    <r>
      <t>99</t>
    </r>
    <r>
      <rPr>
        <sz val="10"/>
        <rFont val="新細明體"/>
        <family val="1"/>
        <charset val="136"/>
      </rPr>
      <t>年</t>
    </r>
    <phoneticPr fontId="8" type="noConversion"/>
  </si>
  <si>
    <r>
      <t>100</t>
    </r>
    <r>
      <rPr>
        <sz val="10"/>
        <rFont val="新細明體"/>
        <family val="1"/>
        <charset val="136"/>
      </rPr>
      <t>年</t>
    </r>
    <phoneticPr fontId="8" type="noConversion"/>
  </si>
  <si>
    <r>
      <t>101</t>
    </r>
    <r>
      <rPr>
        <sz val="10"/>
        <rFont val="新細明體"/>
        <family val="1"/>
        <charset val="136"/>
      </rPr>
      <t>年</t>
    </r>
    <phoneticPr fontId="8" type="noConversion"/>
  </si>
  <si>
    <r>
      <t>102</t>
    </r>
    <r>
      <rPr>
        <sz val="10"/>
        <rFont val="新細明體"/>
        <family val="1"/>
        <charset val="136"/>
      </rPr>
      <t>年</t>
    </r>
    <phoneticPr fontId="8" type="noConversion"/>
  </si>
  <si>
    <r>
      <t>103</t>
    </r>
    <r>
      <rPr>
        <sz val="10"/>
        <rFont val="新細明體"/>
        <family val="1"/>
        <charset val="136"/>
      </rPr>
      <t>年</t>
    </r>
    <phoneticPr fontId="8" type="noConversion"/>
  </si>
  <si>
    <r>
      <t>104</t>
    </r>
    <r>
      <rPr>
        <sz val="10"/>
        <rFont val="新細明體"/>
        <family val="1"/>
        <charset val="136"/>
      </rPr>
      <t>年</t>
    </r>
    <phoneticPr fontId="8" type="noConversion"/>
  </si>
  <si>
    <r>
      <t>105</t>
    </r>
    <r>
      <rPr>
        <sz val="10"/>
        <rFont val="新細明體"/>
        <family val="1"/>
        <charset val="136"/>
      </rPr>
      <t>年</t>
    </r>
    <phoneticPr fontId="8" type="noConversion"/>
  </si>
  <si>
    <r>
      <t>106</t>
    </r>
    <r>
      <rPr>
        <sz val="10"/>
        <rFont val="新細明體"/>
        <family val="1"/>
        <charset val="136"/>
      </rPr>
      <t>年</t>
    </r>
    <phoneticPr fontId="8" type="noConversion"/>
  </si>
  <si>
    <r>
      <t>107</t>
    </r>
    <r>
      <rPr>
        <sz val="10"/>
        <rFont val="新細明體"/>
        <family val="1"/>
        <charset val="136"/>
      </rPr>
      <t>年</t>
    </r>
    <phoneticPr fontId="8" type="noConversion"/>
  </si>
  <si>
    <r>
      <t>108</t>
    </r>
    <r>
      <rPr>
        <sz val="10"/>
        <rFont val="新細明體"/>
        <family val="1"/>
        <charset val="136"/>
      </rPr>
      <t>年</t>
    </r>
    <phoneticPr fontId="8" type="noConversion"/>
  </si>
  <si>
    <r>
      <rPr>
        <sz val="10"/>
        <rFont val="新細明體"/>
        <family val="1"/>
        <charset val="136"/>
      </rPr>
      <t>背信及重利罪</t>
    </r>
    <phoneticPr fontId="8" type="noConversion"/>
  </si>
  <si>
    <r>
      <rPr>
        <sz val="10"/>
        <rFont val="新細明體"/>
        <family val="1"/>
        <charset val="136"/>
      </rPr>
      <t>恐嚇取財得利罪</t>
    </r>
    <phoneticPr fontId="8" type="noConversion"/>
  </si>
  <si>
    <r>
      <rPr>
        <sz val="10"/>
        <rFont val="新細明體"/>
        <family val="1"/>
        <charset val="136"/>
      </rPr>
      <t>擄人勒贖罪</t>
    </r>
    <phoneticPr fontId="8" type="noConversion"/>
  </si>
  <si>
    <r>
      <rPr>
        <sz val="10"/>
        <rFont val="新細明體"/>
        <family val="1"/>
        <charset val="136"/>
      </rPr>
      <t>贓</t>
    </r>
    <r>
      <rPr>
        <sz val="10"/>
        <rFont val="Times New Roman"/>
        <family val="1"/>
      </rPr>
      <t xml:space="preserve"> </t>
    </r>
    <r>
      <rPr>
        <sz val="10"/>
        <rFont val="新細明體"/>
        <family val="1"/>
        <charset val="136"/>
      </rPr>
      <t>物</t>
    </r>
    <r>
      <rPr>
        <sz val="10"/>
        <rFont val="Times New Roman"/>
        <family val="1"/>
      </rPr>
      <t xml:space="preserve"> </t>
    </r>
    <r>
      <rPr>
        <sz val="10"/>
        <rFont val="新細明體"/>
        <family val="1"/>
        <charset val="136"/>
      </rPr>
      <t>罪</t>
    </r>
    <phoneticPr fontId="8" type="noConversion"/>
  </si>
  <si>
    <r>
      <rPr>
        <sz val="10"/>
        <rFont val="新細明體"/>
        <family val="1"/>
        <charset val="136"/>
      </rPr>
      <t>瀆</t>
    </r>
    <r>
      <rPr>
        <sz val="10"/>
        <rFont val="Times New Roman"/>
        <family val="1"/>
      </rPr>
      <t xml:space="preserve"> </t>
    </r>
    <r>
      <rPr>
        <sz val="10"/>
        <rFont val="新細明體"/>
        <family val="1"/>
        <charset val="136"/>
      </rPr>
      <t>職</t>
    </r>
    <r>
      <rPr>
        <sz val="10"/>
        <rFont val="Times New Roman"/>
        <family val="1"/>
      </rPr>
      <t xml:space="preserve"> </t>
    </r>
    <r>
      <rPr>
        <sz val="10"/>
        <rFont val="新細明體"/>
        <family val="1"/>
        <charset val="136"/>
      </rPr>
      <t>罪</t>
    </r>
    <phoneticPr fontId="8" type="noConversion"/>
  </si>
  <si>
    <r>
      <rPr>
        <sz val="10"/>
        <rFont val="新細明體"/>
        <family val="1"/>
        <charset val="136"/>
      </rPr>
      <t>槍砲彈藥刀械管制條例</t>
    </r>
    <phoneticPr fontId="8" type="noConversion"/>
  </si>
  <si>
    <r>
      <rPr>
        <sz val="10"/>
        <rFont val="新細明體"/>
        <family val="1"/>
        <charset val="136"/>
      </rPr>
      <t>貪污治罪條例</t>
    </r>
    <phoneticPr fontId="8" type="noConversion"/>
  </si>
  <si>
    <r>
      <rPr>
        <sz val="10"/>
        <rFont val="新細明體"/>
        <family val="1"/>
        <charset val="136"/>
      </rPr>
      <t>計</t>
    </r>
    <phoneticPr fontId="8" type="noConversion"/>
  </si>
  <si>
    <r>
      <rPr>
        <sz val="10"/>
        <rFont val="新細明體"/>
        <family val="1"/>
        <charset val="136"/>
      </rPr>
      <t>男</t>
    </r>
    <phoneticPr fontId="8" type="noConversion"/>
  </si>
  <si>
    <r>
      <rPr>
        <sz val="10"/>
        <rFont val="新細明體"/>
        <family val="1"/>
        <charset val="136"/>
      </rPr>
      <t>男</t>
    </r>
    <phoneticPr fontId="8" type="noConversion"/>
  </si>
  <si>
    <r>
      <rPr>
        <sz val="10"/>
        <rFont val="新細明體"/>
        <family val="1"/>
        <charset val="136"/>
      </rPr>
      <t>女</t>
    </r>
    <phoneticPr fontId="8" type="noConversion"/>
  </si>
  <si>
    <r>
      <rPr>
        <sz val="10"/>
        <rFont val="新細明體"/>
        <family val="1"/>
        <charset val="136"/>
      </rPr>
      <t>女</t>
    </r>
    <phoneticPr fontId="8" type="noConversion"/>
  </si>
  <si>
    <r>
      <rPr>
        <sz val="10"/>
        <rFont val="新細明體"/>
        <family val="1"/>
        <charset val="136"/>
      </rPr>
      <t>女</t>
    </r>
    <phoneticPr fontId="8" type="noConversion"/>
  </si>
  <si>
    <r>
      <rPr>
        <sz val="10"/>
        <rFont val="新細明體"/>
        <family val="1"/>
        <charset val="136"/>
      </rPr>
      <t>計</t>
    </r>
    <phoneticPr fontId="8" type="noConversion"/>
  </si>
  <si>
    <r>
      <t>94</t>
    </r>
    <r>
      <rPr>
        <sz val="10"/>
        <rFont val="新細明體"/>
        <family val="1"/>
        <charset val="136"/>
      </rPr>
      <t>年</t>
    </r>
    <phoneticPr fontId="8" type="noConversion"/>
  </si>
  <si>
    <r>
      <t>95</t>
    </r>
    <r>
      <rPr>
        <sz val="10"/>
        <rFont val="新細明體"/>
        <family val="1"/>
        <charset val="136"/>
      </rPr>
      <t>年</t>
    </r>
    <phoneticPr fontId="8" type="noConversion"/>
  </si>
  <si>
    <r>
      <t>97</t>
    </r>
    <r>
      <rPr>
        <sz val="10"/>
        <rFont val="新細明體"/>
        <family val="1"/>
        <charset val="136"/>
      </rPr>
      <t>年</t>
    </r>
    <phoneticPr fontId="8" type="noConversion"/>
  </si>
  <si>
    <r>
      <t>98</t>
    </r>
    <r>
      <rPr>
        <sz val="10"/>
        <rFont val="新細明體"/>
        <family val="1"/>
        <charset val="136"/>
      </rPr>
      <t>年</t>
    </r>
    <phoneticPr fontId="8" type="noConversion"/>
  </si>
  <si>
    <r>
      <t>100</t>
    </r>
    <r>
      <rPr>
        <sz val="10"/>
        <rFont val="新細明體"/>
        <family val="1"/>
        <charset val="136"/>
      </rPr>
      <t>年</t>
    </r>
    <phoneticPr fontId="8" type="noConversion"/>
  </si>
  <si>
    <r>
      <t>101</t>
    </r>
    <r>
      <rPr>
        <sz val="10"/>
        <rFont val="新細明體"/>
        <family val="1"/>
        <charset val="136"/>
      </rPr>
      <t>年</t>
    </r>
    <phoneticPr fontId="8" type="noConversion"/>
  </si>
  <si>
    <r>
      <t>102</t>
    </r>
    <r>
      <rPr>
        <sz val="10"/>
        <rFont val="新細明體"/>
        <family val="1"/>
        <charset val="136"/>
      </rPr>
      <t>年</t>
    </r>
    <phoneticPr fontId="8" type="noConversion"/>
  </si>
  <si>
    <r>
      <t>103</t>
    </r>
    <r>
      <rPr>
        <sz val="10"/>
        <rFont val="新細明體"/>
        <family val="1"/>
        <charset val="136"/>
      </rPr>
      <t>年</t>
    </r>
    <phoneticPr fontId="8" type="noConversion"/>
  </si>
  <si>
    <r>
      <t>104</t>
    </r>
    <r>
      <rPr>
        <sz val="10"/>
        <rFont val="新細明體"/>
        <family val="1"/>
        <charset val="136"/>
      </rPr>
      <t>年</t>
    </r>
    <phoneticPr fontId="8" type="noConversion"/>
  </si>
  <si>
    <r>
      <t>105</t>
    </r>
    <r>
      <rPr>
        <sz val="10"/>
        <rFont val="新細明體"/>
        <family val="1"/>
        <charset val="136"/>
      </rPr>
      <t>年</t>
    </r>
    <phoneticPr fontId="8" type="noConversion"/>
  </si>
  <si>
    <r>
      <t>107</t>
    </r>
    <r>
      <rPr>
        <sz val="10"/>
        <rFont val="新細明體"/>
        <family val="1"/>
        <charset val="136"/>
      </rPr>
      <t>年</t>
    </r>
    <phoneticPr fontId="8" type="noConversion"/>
  </si>
  <si>
    <r>
      <t>108</t>
    </r>
    <r>
      <rPr>
        <sz val="10"/>
        <rFont val="新細明體"/>
        <family val="1"/>
        <charset val="136"/>
      </rPr>
      <t>年</t>
    </r>
    <phoneticPr fontId="8" type="noConversion"/>
  </si>
  <si>
    <r>
      <rPr>
        <sz val="10"/>
        <rFont val="新細明體"/>
        <family val="1"/>
        <charset val="136"/>
      </rPr>
      <t>毒品危害防制條例</t>
    </r>
    <phoneticPr fontId="8" type="noConversion"/>
  </si>
  <si>
    <r>
      <rPr>
        <sz val="10"/>
        <rFont val="新細明體"/>
        <family val="1"/>
        <charset val="136"/>
      </rPr>
      <t>侵</t>
    </r>
    <r>
      <rPr>
        <sz val="10"/>
        <rFont val="Times New Roman"/>
        <family val="1"/>
      </rPr>
      <t xml:space="preserve"> </t>
    </r>
    <r>
      <rPr>
        <sz val="10"/>
        <rFont val="新細明體"/>
        <family val="1"/>
        <charset val="136"/>
      </rPr>
      <t>占</t>
    </r>
    <r>
      <rPr>
        <sz val="10"/>
        <rFont val="Times New Roman"/>
        <family val="1"/>
      </rPr>
      <t xml:space="preserve"> </t>
    </r>
    <r>
      <rPr>
        <sz val="10"/>
        <rFont val="新細明體"/>
        <family val="1"/>
        <charset val="136"/>
      </rPr>
      <t>罪</t>
    </r>
    <phoneticPr fontId="8" type="noConversion"/>
  </si>
  <si>
    <r>
      <rPr>
        <sz val="10"/>
        <rFont val="新細明體"/>
        <family val="1"/>
        <charset val="136"/>
      </rPr>
      <t>兒童及少年性
剝削防制條例</t>
    </r>
    <phoneticPr fontId="60" type="noConversion"/>
  </si>
  <si>
    <r>
      <rPr>
        <sz val="10"/>
        <rFont val="新細明體"/>
        <family val="1"/>
        <charset val="136"/>
      </rPr>
      <t>詐</t>
    </r>
    <r>
      <rPr>
        <sz val="10"/>
        <rFont val="Times New Roman"/>
        <family val="1"/>
      </rPr>
      <t xml:space="preserve"> </t>
    </r>
    <r>
      <rPr>
        <sz val="10"/>
        <rFont val="新細明體"/>
        <family val="1"/>
        <charset val="136"/>
      </rPr>
      <t>欺</t>
    </r>
    <r>
      <rPr>
        <sz val="10"/>
        <rFont val="Times New Roman"/>
        <family val="1"/>
      </rPr>
      <t xml:space="preserve"> </t>
    </r>
    <r>
      <rPr>
        <sz val="10"/>
        <rFont val="新細明體"/>
        <family val="1"/>
        <charset val="136"/>
      </rPr>
      <t>罪</t>
    </r>
    <phoneticPr fontId="8" type="noConversion"/>
  </si>
  <si>
    <r>
      <rPr>
        <sz val="10"/>
        <rFont val="新細明體"/>
        <family val="1"/>
        <charset val="136"/>
      </rPr>
      <t>著作權法、商
標法、專利法</t>
    </r>
    <phoneticPr fontId="8" type="noConversion"/>
  </si>
  <si>
    <r>
      <rPr>
        <sz val="10"/>
        <rFont val="新細明體"/>
        <family val="1"/>
        <charset val="136"/>
      </rPr>
      <t>組織犯罪防治條例</t>
    </r>
    <phoneticPr fontId="8" type="noConversion"/>
  </si>
  <si>
    <r>
      <rPr>
        <sz val="10"/>
        <rFont val="新細明體"/>
        <family val="1"/>
        <charset val="136"/>
      </rPr>
      <t>其</t>
    </r>
    <r>
      <rPr>
        <sz val="10"/>
        <rFont val="Times New Roman"/>
        <family val="1"/>
      </rPr>
      <t xml:space="preserve">    </t>
    </r>
    <r>
      <rPr>
        <sz val="10"/>
        <rFont val="新細明體"/>
        <family val="1"/>
        <charset val="136"/>
      </rPr>
      <t>他</t>
    </r>
    <phoneticPr fontId="8" type="noConversion"/>
  </si>
  <si>
    <r>
      <rPr>
        <sz val="10"/>
        <rFont val="新細明體"/>
        <family val="1"/>
        <charset val="136"/>
      </rPr>
      <t>計</t>
    </r>
    <phoneticPr fontId="8" type="noConversion"/>
  </si>
  <si>
    <r>
      <rPr>
        <sz val="10"/>
        <rFont val="新細明體"/>
        <family val="1"/>
        <charset val="136"/>
      </rPr>
      <t>男</t>
    </r>
    <phoneticPr fontId="8" type="noConversion"/>
  </si>
  <si>
    <r>
      <rPr>
        <sz val="10"/>
        <rFont val="新細明體"/>
        <family val="1"/>
        <charset val="136"/>
      </rPr>
      <t>計</t>
    </r>
    <phoneticPr fontId="8" type="noConversion"/>
  </si>
  <si>
    <r>
      <rPr>
        <sz val="10"/>
        <rFont val="新細明體"/>
        <family val="1"/>
        <charset val="136"/>
      </rPr>
      <t>男</t>
    </r>
    <phoneticPr fontId="8" type="noConversion"/>
  </si>
  <si>
    <r>
      <t>95</t>
    </r>
    <r>
      <rPr>
        <sz val="10"/>
        <rFont val="新細明體"/>
        <family val="1"/>
        <charset val="136"/>
      </rPr>
      <t>年</t>
    </r>
    <phoneticPr fontId="8" type="noConversion"/>
  </si>
  <si>
    <r>
      <t>96</t>
    </r>
    <r>
      <rPr>
        <sz val="10"/>
        <rFont val="新細明體"/>
        <family val="1"/>
        <charset val="136"/>
      </rPr>
      <t>年</t>
    </r>
    <phoneticPr fontId="8" type="noConversion"/>
  </si>
  <si>
    <r>
      <t>97</t>
    </r>
    <r>
      <rPr>
        <sz val="10"/>
        <rFont val="新細明體"/>
        <family val="1"/>
        <charset val="136"/>
      </rPr>
      <t>年</t>
    </r>
    <phoneticPr fontId="8" type="noConversion"/>
  </si>
  <si>
    <r>
      <t>98</t>
    </r>
    <r>
      <rPr>
        <sz val="10"/>
        <rFont val="新細明體"/>
        <family val="1"/>
        <charset val="136"/>
      </rPr>
      <t>年</t>
    </r>
    <phoneticPr fontId="8" type="noConversion"/>
  </si>
  <si>
    <r>
      <t>99</t>
    </r>
    <r>
      <rPr>
        <sz val="10"/>
        <rFont val="新細明體"/>
        <family val="1"/>
        <charset val="136"/>
      </rPr>
      <t>年</t>
    </r>
    <phoneticPr fontId="8" type="noConversion"/>
  </si>
  <si>
    <r>
      <t>101</t>
    </r>
    <r>
      <rPr>
        <sz val="10"/>
        <rFont val="新細明體"/>
        <family val="1"/>
        <charset val="136"/>
      </rPr>
      <t>年</t>
    </r>
    <phoneticPr fontId="8" type="noConversion"/>
  </si>
  <si>
    <r>
      <t>102</t>
    </r>
    <r>
      <rPr>
        <sz val="10"/>
        <rFont val="新細明體"/>
        <family val="1"/>
        <charset val="136"/>
      </rPr>
      <t>年</t>
    </r>
    <phoneticPr fontId="8" type="noConversion"/>
  </si>
  <si>
    <r>
      <t>103</t>
    </r>
    <r>
      <rPr>
        <sz val="10"/>
        <rFont val="新細明體"/>
        <family val="1"/>
        <charset val="136"/>
      </rPr>
      <t>年</t>
    </r>
    <phoneticPr fontId="8" type="noConversion"/>
  </si>
  <si>
    <r>
      <t>104</t>
    </r>
    <r>
      <rPr>
        <sz val="10"/>
        <rFont val="新細明體"/>
        <family val="1"/>
        <charset val="136"/>
      </rPr>
      <t>年</t>
    </r>
    <phoneticPr fontId="8" type="noConversion"/>
  </si>
  <si>
    <r>
      <t>105</t>
    </r>
    <r>
      <rPr>
        <sz val="10"/>
        <rFont val="新細明體"/>
        <family val="1"/>
        <charset val="136"/>
      </rPr>
      <t>年</t>
    </r>
    <phoneticPr fontId="8" type="noConversion"/>
  </si>
  <si>
    <r>
      <t>107</t>
    </r>
    <r>
      <rPr>
        <sz val="10"/>
        <rFont val="新細明體"/>
        <family val="1"/>
        <charset val="136"/>
      </rPr>
      <t>年</t>
    </r>
    <phoneticPr fontId="8" type="noConversion"/>
  </si>
  <si>
    <r>
      <t>108</t>
    </r>
    <r>
      <rPr>
        <sz val="10"/>
        <rFont val="新細明體"/>
        <family val="1"/>
        <charset val="136"/>
      </rPr>
      <t>年</t>
    </r>
    <phoneticPr fontId="8" type="noConversion"/>
  </si>
  <si>
    <r>
      <rPr>
        <sz val="10.5"/>
        <rFont val="新細明體"/>
        <family val="1"/>
        <charset val="136"/>
      </rPr>
      <t>資料來源：法務部統計處</t>
    </r>
    <phoneticPr fontId="8" type="noConversion"/>
  </si>
  <si>
    <r>
      <rPr>
        <sz val="10.5"/>
        <rFont val="新細明體"/>
        <family val="1"/>
        <charset val="136"/>
      </rPr>
      <t>說　　明：兒童及少年性交易防制條例自</t>
    </r>
    <r>
      <rPr>
        <sz val="10.5"/>
        <rFont val="Times New Roman"/>
        <family val="1"/>
      </rPr>
      <t>106</t>
    </r>
    <r>
      <rPr>
        <sz val="10.5"/>
        <rFont val="新細明體"/>
        <family val="1"/>
        <charset val="136"/>
      </rPr>
      <t>年</t>
    </r>
    <r>
      <rPr>
        <sz val="10.5"/>
        <rFont val="Times New Roman"/>
        <family val="1"/>
      </rPr>
      <t>1</t>
    </r>
    <r>
      <rPr>
        <sz val="10.5"/>
        <rFont val="新細明體"/>
        <family val="1"/>
        <charset val="136"/>
      </rPr>
      <t>月</t>
    </r>
    <r>
      <rPr>
        <sz val="10.5"/>
        <rFont val="Times New Roman"/>
        <family val="1"/>
      </rPr>
      <t>1</t>
    </r>
    <r>
      <rPr>
        <sz val="10.5"/>
        <rFont val="新細明體"/>
        <family val="1"/>
        <charset val="136"/>
      </rPr>
      <t>日起名稱修正為兒童及少年性剝削防制條例。</t>
    </r>
    <phoneticPr fontId="8" type="noConversion"/>
  </si>
  <si>
    <r>
      <rPr>
        <sz val="10"/>
        <rFont val="新細明體"/>
        <family val="1"/>
        <charset val="136"/>
      </rPr>
      <t>資料來源：</t>
    </r>
    <r>
      <rPr>
        <sz val="10"/>
        <rFont val="新細明體"/>
        <family val="1"/>
        <charset val="136"/>
      </rPr>
      <t>法務部統計處</t>
    </r>
    <phoneticPr fontId="8" type="noConversion"/>
  </si>
  <si>
    <t>拘　　役</t>
    <phoneticPr fontId="8" type="noConversion"/>
  </si>
  <si>
    <t>總　　計</t>
    <phoneticPr fontId="8" type="noConversion"/>
  </si>
  <si>
    <t>說　　明：本表不含假釋中付保護管束及停止強制工作付保護管束等案件。</t>
    <phoneticPr fontId="6" type="noConversion"/>
  </si>
  <si>
    <t>驅逐出境</t>
    <phoneticPr fontId="6" type="noConversion"/>
  </si>
  <si>
    <r>
      <rPr>
        <sz val="12"/>
        <rFont val="新細明體"/>
        <family val="1"/>
        <charset val="136"/>
      </rPr>
      <t>人</t>
    </r>
    <phoneticPr fontId="8" type="noConversion"/>
  </si>
  <si>
    <r>
      <rPr>
        <sz val="12"/>
        <rFont val="新細明體"/>
        <family val="1"/>
        <charset val="136"/>
      </rPr>
      <t>人</t>
    </r>
    <phoneticPr fontId="8" type="noConversion"/>
  </si>
  <si>
    <r>
      <rPr>
        <sz val="12"/>
        <rFont val="新細明體"/>
        <family val="1"/>
        <charset val="136"/>
      </rPr>
      <t>人</t>
    </r>
    <phoneticPr fontId="8" type="noConversion"/>
  </si>
  <si>
    <r>
      <rPr>
        <sz val="12"/>
        <rFont val="新細明體"/>
        <family val="1"/>
        <charset val="136"/>
      </rPr>
      <t>人</t>
    </r>
    <phoneticPr fontId="8" type="noConversion"/>
  </si>
  <si>
    <r>
      <rPr>
        <sz val="12"/>
        <rFont val="新細明體"/>
        <family val="1"/>
        <charset val="136"/>
      </rPr>
      <t>人</t>
    </r>
    <phoneticPr fontId="8" type="noConversion"/>
  </si>
  <si>
    <t>竊盜罪</t>
  </si>
  <si>
    <t>詐欺罪</t>
  </si>
  <si>
    <r>
      <rPr>
        <sz val="12"/>
        <rFont val="新細明體"/>
        <family val="1"/>
        <charset val="136"/>
      </rPr>
      <t>總計</t>
    </r>
    <phoneticPr fontId="8" type="noConversion"/>
  </si>
  <si>
    <t>偽造有價證券罪</t>
    <phoneticPr fontId="8" type="noConversion"/>
  </si>
  <si>
    <t>偽造文書印文罪</t>
  </si>
  <si>
    <t>偽造文書印文罪</t>
    <phoneticPr fontId="8" type="noConversion"/>
  </si>
  <si>
    <t>恐嚇及擄人勒贖罪</t>
    <phoneticPr fontId="8" type="noConversion"/>
  </si>
  <si>
    <t>貪污治罪條例</t>
    <phoneticPr fontId="8" type="noConversion"/>
  </si>
  <si>
    <t>毒品危害防制條例</t>
    <phoneticPr fontId="8" type="noConversion"/>
  </si>
  <si>
    <t>食品安全衛生管理法</t>
    <phoneticPr fontId="8" type="noConversion"/>
  </si>
  <si>
    <t>化粧品衛生管理條例</t>
    <phoneticPr fontId="8" type="noConversion"/>
  </si>
  <si>
    <t>單位：新臺幣萬元</t>
    <phoneticPr fontId="6" type="noConversion"/>
  </si>
  <si>
    <t>合計</t>
    <phoneticPr fontId="6" type="noConversion"/>
  </si>
  <si>
    <t>暴力犯罪案件</t>
    <phoneticPr fontId="6" type="noConversion"/>
  </si>
  <si>
    <t>總計</t>
    <phoneticPr fontId="6" type="noConversion"/>
  </si>
  <si>
    <r>
      <rPr>
        <sz val="15"/>
        <rFont val="細明體"/>
        <family val="3"/>
        <charset val="136"/>
      </rPr>
      <t>表</t>
    </r>
    <r>
      <rPr>
        <sz val="15"/>
        <rFont val="Times New Roman"/>
        <family val="1"/>
      </rPr>
      <t>2-4-6</t>
    </r>
    <r>
      <rPr>
        <sz val="15"/>
        <rFont val="細明體"/>
        <family val="3"/>
        <charset val="136"/>
      </rPr>
      <t>　近</t>
    </r>
    <r>
      <rPr>
        <sz val="15"/>
        <rFont val="Times New Roman"/>
        <family val="1"/>
      </rPr>
      <t>5</t>
    </r>
    <r>
      <rPr>
        <sz val="15"/>
        <rFont val="細明體"/>
        <family val="3"/>
        <charset val="136"/>
      </rPr>
      <t>年監獄新入監受刑人罪名</t>
    </r>
    <phoneticPr fontId="6" type="noConversion"/>
  </si>
  <si>
    <r>
      <rPr>
        <sz val="11"/>
        <rFont val="新細明體"/>
        <family val="1"/>
        <charset val="136"/>
      </rPr>
      <t>　　　　　</t>
    </r>
    <r>
      <rPr>
        <sz val="11"/>
        <rFont val="Times New Roman"/>
        <family val="1"/>
      </rPr>
      <t xml:space="preserve">2. </t>
    </r>
    <r>
      <rPr>
        <sz val="11"/>
        <rFont val="新細明體"/>
        <family val="1"/>
        <charset val="136"/>
      </rPr>
      <t>「強制性交罪」係指</t>
    </r>
    <r>
      <rPr>
        <sz val="11"/>
        <rFont val="Times New Roman"/>
        <family val="1"/>
      </rPr>
      <t>88</t>
    </r>
    <r>
      <rPr>
        <sz val="11"/>
        <rFont val="新細明體"/>
        <family val="1"/>
        <charset val="136"/>
      </rPr>
      <t>年</t>
    </r>
    <r>
      <rPr>
        <sz val="11"/>
        <rFont val="Times New Roman"/>
        <family val="1"/>
      </rPr>
      <t>4</t>
    </r>
    <r>
      <rPr>
        <sz val="11"/>
        <rFont val="新細明體"/>
        <family val="1"/>
        <charset val="136"/>
      </rPr>
      <t>月</t>
    </r>
    <r>
      <rPr>
        <sz val="11"/>
        <rFont val="Times New Roman"/>
        <family val="1"/>
      </rPr>
      <t>21</t>
    </r>
    <r>
      <rPr>
        <sz val="11"/>
        <rFont val="新細明體"/>
        <family val="1"/>
        <charset val="136"/>
      </rPr>
      <t>日修正刑法「妨害性自主罪章」之第</t>
    </r>
    <r>
      <rPr>
        <sz val="11"/>
        <rFont val="Times New Roman"/>
        <family val="1"/>
      </rPr>
      <t>221</t>
    </r>
    <r>
      <rPr>
        <sz val="11"/>
        <rFont val="新細明體"/>
        <family val="1"/>
        <charset val="136"/>
      </rPr>
      <t>條、第</t>
    </r>
    <r>
      <rPr>
        <sz val="11"/>
        <rFont val="Times New Roman"/>
        <family val="1"/>
      </rPr>
      <t>222</t>
    </r>
    <r>
      <rPr>
        <sz val="11"/>
        <rFont val="新細明體"/>
        <family val="1"/>
        <charset val="136"/>
      </rPr>
      <t>條、第</t>
    </r>
    <r>
      <rPr>
        <sz val="11"/>
        <rFont val="Times New Roman"/>
        <family val="1"/>
      </rPr>
      <t>225</t>
    </r>
    <r>
      <rPr>
        <sz val="11"/>
        <rFont val="新細明體"/>
        <family val="1"/>
        <charset val="136"/>
      </rPr>
      <t>條第</t>
    </r>
    <r>
      <rPr>
        <sz val="11"/>
        <rFont val="Times New Roman"/>
        <family val="1"/>
      </rPr>
      <t>1</t>
    </r>
    <r>
      <rPr>
        <sz val="11"/>
        <rFont val="新細明體"/>
        <family val="1"/>
        <charset val="136"/>
      </rPr>
      <t>項及第</t>
    </r>
    <r>
      <rPr>
        <sz val="11"/>
        <rFont val="Times New Roman"/>
        <family val="1"/>
      </rPr>
      <t>3</t>
    </r>
    <r>
      <rPr>
        <sz val="11"/>
        <rFont val="新細明體"/>
        <family val="1"/>
        <charset val="136"/>
      </rPr>
      <t>項、第</t>
    </r>
    <r>
      <rPr>
        <sz val="11"/>
        <rFont val="Times New Roman"/>
        <family val="1"/>
      </rPr>
      <t>226</t>
    </r>
    <r>
      <rPr>
        <sz val="11"/>
        <rFont val="新細明體"/>
        <family val="1"/>
        <charset val="136"/>
      </rPr>
      <t>條、第</t>
    </r>
    <r>
      <rPr>
        <sz val="11"/>
        <rFont val="Times New Roman"/>
        <family val="1"/>
      </rPr>
      <t>226</t>
    </r>
    <r>
      <rPr>
        <sz val="11"/>
        <rFont val="新細明體"/>
        <family val="1"/>
        <charset val="136"/>
      </rPr>
      <t>條之</t>
    </r>
    <r>
      <rPr>
        <sz val="11"/>
        <rFont val="Times New Roman"/>
        <family val="1"/>
      </rPr>
      <t>1</t>
    </r>
    <r>
      <rPr>
        <sz val="11"/>
        <rFont val="新細明體"/>
        <family val="1"/>
        <charset val="136"/>
      </rPr>
      <t>及
　　　　　　修正前「妨害風化罪章」之第</t>
    </r>
    <r>
      <rPr>
        <sz val="11"/>
        <rFont val="Times New Roman"/>
        <family val="1"/>
      </rPr>
      <t>221</t>
    </r>
    <r>
      <rPr>
        <sz val="11"/>
        <rFont val="新細明體"/>
        <family val="1"/>
        <charset val="136"/>
      </rPr>
      <t>條、第</t>
    </r>
    <r>
      <rPr>
        <sz val="11"/>
        <rFont val="Times New Roman"/>
        <family val="1"/>
      </rPr>
      <t>222</t>
    </r>
    <r>
      <rPr>
        <sz val="11"/>
        <rFont val="新細明體"/>
        <family val="1"/>
        <charset val="136"/>
      </rPr>
      <t>條、第</t>
    </r>
    <r>
      <rPr>
        <sz val="11"/>
        <rFont val="Times New Roman"/>
        <family val="1"/>
      </rPr>
      <t>223</t>
    </r>
    <r>
      <rPr>
        <sz val="11"/>
        <rFont val="新細明體"/>
        <family val="1"/>
        <charset val="136"/>
      </rPr>
      <t>條、第</t>
    </r>
    <r>
      <rPr>
        <sz val="11"/>
        <rFont val="Times New Roman"/>
        <family val="1"/>
      </rPr>
      <t>225</t>
    </r>
    <r>
      <rPr>
        <sz val="11"/>
        <rFont val="新細明體"/>
        <family val="1"/>
        <charset val="136"/>
      </rPr>
      <t>條第</t>
    </r>
    <r>
      <rPr>
        <sz val="11"/>
        <rFont val="Times New Roman"/>
        <family val="1"/>
      </rPr>
      <t>1</t>
    </r>
    <r>
      <rPr>
        <sz val="11"/>
        <rFont val="新細明體"/>
        <family val="1"/>
        <charset val="136"/>
      </rPr>
      <t>項及第</t>
    </r>
    <r>
      <rPr>
        <sz val="11"/>
        <rFont val="Times New Roman"/>
        <family val="1"/>
      </rPr>
      <t>3</t>
    </r>
    <r>
      <rPr>
        <sz val="11"/>
        <rFont val="新細明體"/>
        <family val="1"/>
        <charset val="136"/>
      </rPr>
      <t>項、第</t>
    </r>
    <r>
      <rPr>
        <sz val="11"/>
        <rFont val="Times New Roman"/>
        <family val="1"/>
      </rPr>
      <t>226</t>
    </r>
    <r>
      <rPr>
        <sz val="11"/>
        <rFont val="新細明體"/>
        <family val="1"/>
        <charset val="136"/>
      </rPr>
      <t>條。</t>
    </r>
    <phoneticPr fontId="8" type="noConversion"/>
  </si>
  <si>
    <t>違反毒品危害防制條例</t>
    <phoneticPr fontId="8" type="noConversion"/>
  </si>
  <si>
    <t>施用</t>
    <phoneticPr fontId="8" type="noConversion"/>
  </si>
  <si>
    <t>殺人罪(不含過失致死)</t>
  </si>
  <si>
    <t>重傷罪</t>
    <phoneticPr fontId="8" type="noConversion"/>
  </si>
  <si>
    <t>強制性交罪</t>
  </si>
  <si>
    <t>強盜及海盜罪</t>
    <phoneticPr fontId="8" type="noConversion"/>
  </si>
  <si>
    <t>搶奪罪</t>
  </si>
  <si>
    <t>恐嚇取財得利罪</t>
    <phoneticPr fontId="8" type="noConversion"/>
  </si>
  <si>
    <t>擄人勒贖罪</t>
  </si>
  <si>
    <t>懲治盜匪條例</t>
  </si>
  <si>
    <t>違反著作權法</t>
    <phoneticPr fontId="8" type="noConversion"/>
  </si>
  <si>
    <t>違反商標法</t>
    <phoneticPr fontId="8" type="noConversion"/>
  </si>
  <si>
    <t>公共危險罪</t>
  </si>
  <si>
    <t>不能安全駕駛罪</t>
  </si>
  <si>
    <t>過失致死</t>
    <phoneticPr fontId="8" type="noConversion"/>
  </si>
  <si>
    <t>普通傷害罪</t>
    <phoneticPr fontId="8" type="noConversion"/>
  </si>
  <si>
    <t>妨害性自主罪(不含強制性交罪)</t>
    <phoneticPr fontId="8" type="noConversion"/>
  </si>
  <si>
    <t>違反槍砲彈藥刀械管制條例</t>
    <phoneticPr fontId="8" type="noConversion"/>
  </si>
  <si>
    <t>其他</t>
    <phoneticPr fontId="8" type="noConversion"/>
  </si>
  <si>
    <t>資料來源：法務部統計處</t>
    <phoneticPr fontId="6" type="noConversion"/>
  </si>
  <si>
    <r>
      <rPr>
        <sz val="10"/>
        <rFont val="新細明體"/>
        <family val="1"/>
        <charset val="136"/>
      </rPr>
      <t>說　　明：本表所謂義務勞務處分，係依刑法第</t>
    </r>
    <r>
      <rPr>
        <sz val="10"/>
        <rFont val="Times New Roman"/>
        <family val="1"/>
      </rPr>
      <t>74</t>
    </r>
    <r>
      <rPr>
        <sz val="10"/>
        <rFont val="新細明體"/>
        <family val="1"/>
        <charset val="136"/>
      </rPr>
      <t>條第</t>
    </r>
    <r>
      <rPr>
        <sz val="10"/>
        <rFont val="Times New Roman"/>
        <family val="1"/>
      </rPr>
      <t>2</t>
    </r>
    <r>
      <rPr>
        <sz val="10"/>
        <rFont val="新細明體"/>
        <family val="1"/>
        <charset val="136"/>
      </rPr>
      <t>項第</t>
    </r>
    <r>
      <rPr>
        <sz val="10"/>
        <rFont val="Times New Roman"/>
        <family val="1"/>
      </rPr>
      <t>5</t>
    </r>
    <r>
      <rPr>
        <sz val="10"/>
        <rFont val="新細明體"/>
        <family val="1"/>
        <charset val="136"/>
      </rPr>
      <t>款規定；所謂戒癮治療，係依同項第</t>
    </r>
    <r>
      <rPr>
        <sz val="10"/>
        <rFont val="Times New Roman"/>
        <family val="1"/>
      </rPr>
      <t>6</t>
    </r>
    <r>
      <rPr>
        <sz val="10"/>
        <rFont val="新細明體"/>
        <family val="1"/>
        <charset val="136"/>
      </rPr>
      <t>款規定；
　　　　　所謂必要命令處分，係依同項第</t>
    </r>
    <r>
      <rPr>
        <sz val="10"/>
        <rFont val="Times New Roman"/>
        <family val="1"/>
      </rPr>
      <t>7</t>
    </r>
    <r>
      <rPr>
        <sz val="10"/>
        <rFont val="新細明體"/>
        <family val="1"/>
        <charset val="136"/>
      </rPr>
      <t>款、第</t>
    </r>
    <r>
      <rPr>
        <sz val="10"/>
        <rFont val="Times New Roman"/>
        <family val="1"/>
      </rPr>
      <t>8</t>
    </r>
    <r>
      <rPr>
        <sz val="10"/>
        <rFont val="新細明體"/>
        <family val="1"/>
        <charset val="136"/>
      </rPr>
      <t>款規定。</t>
    </r>
    <phoneticPr fontId="6" type="noConversion"/>
  </si>
  <si>
    <t>資料來源：法務部統計處</t>
    <phoneticPr fontId="8" type="noConversion"/>
  </si>
  <si>
    <t>中國大陸</t>
    <phoneticPr fontId="8" type="noConversion"/>
  </si>
  <si>
    <t>比率</t>
    <phoneticPr fontId="6" type="noConversion"/>
  </si>
  <si>
    <t>件數</t>
    <phoneticPr fontId="6" type="noConversion"/>
  </si>
  <si>
    <r>
      <rPr>
        <sz val="12"/>
        <rFont val="細明體"/>
        <family val="3"/>
        <charset val="136"/>
      </rPr>
      <t>提</t>
    </r>
    <r>
      <rPr>
        <sz val="12"/>
        <rFont val="Times New Roman"/>
        <family val="1"/>
      </rPr>
      <t xml:space="preserve"> </t>
    </r>
    <r>
      <rPr>
        <sz val="12"/>
        <rFont val="細明體"/>
        <family val="3"/>
        <charset val="136"/>
      </rPr>
      <t>起</t>
    </r>
    <r>
      <rPr>
        <sz val="12"/>
        <rFont val="Times New Roman"/>
        <family val="1"/>
      </rPr>
      <t xml:space="preserve"> </t>
    </r>
    <r>
      <rPr>
        <sz val="12"/>
        <rFont val="細明體"/>
        <family val="3"/>
        <charset val="136"/>
      </rPr>
      <t>非</t>
    </r>
    <r>
      <rPr>
        <sz val="12"/>
        <rFont val="Times New Roman"/>
        <family val="1"/>
      </rPr>
      <t xml:space="preserve"> </t>
    </r>
    <r>
      <rPr>
        <sz val="12"/>
        <rFont val="細明體"/>
        <family val="3"/>
        <charset val="136"/>
      </rPr>
      <t>常</t>
    </r>
    <r>
      <rPr>
        <sz val="12"/>
        <rFont val="Times New Roman"/>
        <family val="1"/>
      </rPr>
      <t xml:space="preserve"> </t>
    </r>
    <r>
      <rPr>
        <sz val="12"/>
        <rFont val="細明體"/>
        <family val="3"/>
        <charset val="136"/>
      </rPr>
      <t>上</t>
    </r>
    <r>
      <rPr>
        <sz val="12"/>
        <rFont val="Times New Roman"/>
        <family val="1"/>
      </rPr>
      <t xml:space="preserve"> </t>
    </r>
    <r>
      <rPr>
        <sz val="12"/>
        <rFont val="細明體"/>
        <family val="3"/>
        <charset val="136"/>
      </rPr>
      <t>訴</t>
    </r>
    <phoneticPr fontId="6" type="noConversion"/>
  </si>
  <si>
    <r>
      <rPr>
        <sz val="15"/>
        <rFont val="新細明體"/>
        <family val="1"/>
        <charset val="136"/>
      </rPr>
      <t>表</t>
    </r>
    <r>
      <rPr>
        <sz val="15"/>
        <rFont val="Times New Roman"/>
        <family val="1"/>
      </rPr>
      <t xml:space="preserve">2-1-22   </t>
    </r>
    <r>
      <rPr>
        <sz val="15"/>
        <rFont val="新細明體"/>
        <family val="1"/>
        <charset val="136"/>
      </rPr>
      <t>近</t>
    </r>
    <r>
      <rPr>
        <sz val="15"/>
        <rFont val="Times New Roman"/>
        <family val="1"/>
      </rPr>
      <t>3</t>
    </r>
    <r>
      <rPr>
        <sz val="15"/>
        <rFont val="新細明體"/>
        <family val="1"/>
        <charset val="136"/>
      </rPr>
      <t>年地方檢察署偵查終結重大刑事案件經過時間</t>
    </r>
    <phoneticPr fontId="8" type="noConversion"/>
  </si>
  <si>
    <r>
      <rPr>
        <sz val="15"/>
        <rFont val="新細明體"/>
        <family val="1"/>
        <charset val="136"/>
      </rPr>
      <t>表</t>
    </r>
    <r>
      <rPr>
        <sz val="15"/>
        <rFont val="Times New Roman"/>
        <family val="1"/>
      </rPr>
      <t>2-1-23</t>
    </r>
    <r>
      <rPr>
        <sz val="15"/>
        <rFont val="新細明體"/>
        <family val="1"/>
        <charset val="136"/>
      </rPr>
      <t>　近</t>
    </r>
    <r>
      <rPr>
        <sz val="15"/>
        <rFont val="Times New Roman"/>
        <family val="1"/>
      </rPr>
      <t>3</t>
    </r>
    <r>
      <rPr>
        <sz val="15"/>
        <rFont val="新細明體"/>
        <family val="1"/>
        <charset val="136"/>
      </rPr>
      <t>年地方檢察署執行重大刑事案件裁判確定科刑罪名</t>
    </r>
    <phoneticPr fontId="8" type="noConversion"/>
  </si>
  <si>
    <r>
      <rPr>
        <sz val="10"/>
        <rFont val="細明體"/>
        <family val="3"/>
        <charset val="136"/>
      </rPr>
      <t>說　　明：</t>
    </r>
    <r>
      <rPr>
        <sz val="10"/>
        <rFont val="Times New Roman"/>
        <family val="1"/>
      </rPr>
      <t xml:space="preserve">1. </t>
    </r>
    <r>
      <rPr>
        <sz val="10"/>
        <rFont val="細明體"/>
        <family val="3"/>
        <charset val="136"/>
      </rPr>
      <t>裁判確定有罪人數之男女比率，係以總計有罪人數為計算依據。</t>
    </r>
    <r>
      <rPr>
        <sz val="10"/>
        <rFont val="Times New Roman"/>
        <family val="1"/>
      </rPr>
      <t xml:space="preserve">    
</t>
    </r>
    <r>
      <rPr>
        <sz val="10"/>
        <rFont val="細明體"/>
        <family val="3"/>
        <charset val="136"/>
      </rPr>
      <t>　　　　　</t>
    </r>
    <r>
      <rPr>
        <sz val="10"/>
        <rFont val="Times New Roman"/>
        <family val="1"/>
      </rPr>
      <t xml:space="preserve">2. </t>
    </r>
    <r>
      <rPr>
        <sz val="10"/>
        <rFont val="細明體"/>
        <family val="3"/>
        <charset val="136"/>
      </rPr>
      <t>本表裁判確定有罪人數總計，不含法人。</t>
    </r>
    <phoneticPr fontId="6" type="noConversion"/>
  </si>
  <si>
    <r>
      <t>說</t>
    </r>
    <r>
      <rPr>
        <sz val="10"/>
        <color indexed="9"/>
        <rFont val="新細明體"/>
        <family val="1"/>
        <charset val="136"/>
      </rPr>
      <t>明明</t>
    </r>
    <r>
      <rPr>
        <sz val="10"/>
        <rFont val="新細明體"/>
        <family val="1"/>
        <charset val="136"/>
      </rPr>
      <t>明：各年執行裁判確定有罪人數之「計」列含法人，另列於「不詳」。</t>
    </r>
    <phoneticPr fontId="8" type="noConversion"/>
  </si>
  <si>
    <t>7,452 (100.00%)</t>
    <phoneticPr fontId="6" type="noConversion"/>
  </si>
  <si>
    <t>6,702 (89.94%)</t>
    <phoneticPr fontId="6" type="noConversion"/>
  </si>
  <si>
    <t>663 (8.90%)</t>
    <phoneticPr fontId="6" type="noConversion"/>
  </si>
  <si>
    <t>87 (1.17%)</t>
    <phoneticPr fontId="6" type="noConversion"/>
  </si>
  <si>
    <t>6,986 (100.00%)</t>
    <phoneticPr fontId="6" type="noConversion"/>
  </si>
  <si>
    <t>6,284 (89.95%)</t>
    <phoneticPr fontId="6" type="noConversion"/>
  </si>
  <si>
    <t>623 (8.92%)</t>
    <phoneticPr fontId="6" type="noConversion"/>
  </si>
  <si>
    <t>79 (1.13%)</t>
    <phoneticPr fontId="6" type="noConversion"/>
  </si>
  <si>
    <t>721 (10.01%)</t>
    <phoneticPr fontId="6" type="noConversion"/>
  </si>
  <si>
    <t>92 (1.28%)</t>
    <phoneticPr fontId="6" type="noConversion"/>
  </si>
  <si>
    <t>6,390 (88.71%)</t>
    <phoneticPr fontId="6" type="noConversion"/>
  </si>
  <si>
    <t>7,203 (100.00%)</t>
    <phoneticPr fontId="6" type="noConversion"/>
  </si>
  <si>
    <t>6,884 (100.00%)</t>
    <phoneticPr fontId="6" type="noConversion"/>
  </si>
  <si>
    <t>6,003 (87.20%)</t>
    <phoneticPr fontId="6" type="noConversion"/>
  </si>
  <si>
    <t>802 (11.65%)</t>
    <phoneticPr fontId="6" type="noConversion"/>
  </si>
  <si>
    <t>79 (1.15%)</t>
    <phoneticPr fontId="6" type="noConversion"/>
  </si>
  <si>
    <t>837 (11.73%)</t>
    <phoneticPr fontId="6" type="noConversion"/>
  </si>
  <si>
    <t>85 (1.19%)</t>
    <phoneticPr fontId="6" type="noConversion"/>
  </si>
  <si>
    <t>7,138 (100.00%)</t>
    <phoneticPr fontId="6" type="noConversion"/>
  </si>
  <si>
    <t>6,216 (87.08%)</t>
    <phoneticPr fontId="6" type="noConversion"/>
  </si>
  <si>
    <r>
      <t>99年</t>
    </r>
    <r>
      <rPr>
        <sz val="12"/>
        <rFont val="新細明體"/>
        <family val="1"/>
        <charset val="136"/>
      </rPr>
      <t/>
    </r>
  </si>
  <si>
    <t>人</t>
    <phoneticPr fontId="6" type="noConversion"/>
  </si>
  <si>
    <t>%</t>
    <phoneticPr fontId="6" type="noConversion"/>
  </si>
  <si>
    <t>人</t>
    <phoneticPr fontId="6" type="noConversion"/>
  </si>
  <si>
    <t>%</t>
    <phoneticPr fontId="6" type="noConversion"/>
  </si>
  <si>
    <t>違反保護管束情節重大</t>
    <phoneticPr fontId="6" type="noConversion"/>
  </si>
  <si>
    <r>
      <rPr>
        <sz val="14"/>
        <rFont val="新細明體"/>
        <family val="1"/>
        <charset val="136"/>
      </rPr>
      <t>表</t>
    </r>
    <r>
      <rPr>
        <sz val="14"/>
        <rFont val="Times New Roman"/>
        <family val="1"/>
      </rPr>
      <t>2-4-10</t>
    </r>
    <r>
      <rPr>
        <sz val="14"/>
        <rFont val="新細明體"/>
        <family val="1"/>
        <charset val="136"/>
      </rPr>
      <t>　近</t>
    </r>
    <r>
      <rPr>
        <sz val="14"/>
        <rFont val="Times New Roman"/>
        <family val="1"/>
      </rPr>
      <t>10</t>
    </r>
    <r>
      <rPr>
        <sz val="14"/>
        <rFont val="新細明體"/>
        <family val="1"/>
        <charset val="136"/>
      </rPr>
      <t>年監獄假釋出獄受刑人因再犯或違反保護管束撤銷假釋情形</t>
    </r>
    <phoneticPr fontId="56" type="noConversion"/>
  </si>
  <si>
    <t>1,296 (88.16%)</t>
    <phoneticPr fontId="6" type="noConversion"/>
  </si>
  <si>
    <t>982 (89.76%)</t>
    <phoneticPr fontId="6" type="noConversion"/>
  </si>
  <si>
    <t>680 (84.89%)</t>
    <phoneticPr fontId="6" type="noConversion"/>
  </si>
  <si>
    <t>602 (89.19%)</t>
    <phoneticPr fontId="6" type="noConversion"/>
  </si>
  <si>
    <t>553 (88.76%)</t>
    <phoneticPr fontId="6" type="noConversion"/>
  </si>
  <si>
    <t>550 (85.94%)</t>
    <phoneticPr fontId="6" type="noConversion"/>
  </si>
  <si>
    <t>628 (88.45%)</t>
    <phoneticPr fontId="6" type="noConversion"/>
  </si>
  <si>
    <t>525 (84.68%)</t>
    <phoneticPr fontId="6" type="noConversion"/>
  </si>
  <si>
    <t>415 (86.28%)</t>
    <phoneticPr fontId="6" type="noConversion"/>
  </si>
  <si>
    <t>348 (87.66%)</t>
    <phoneticPr fontId="6" type="noConversion"/>
  </si>
  <si>
    <t>174 (11.84%)</t>
    <phoneticPr fontId="6" type="noConversion"/>
  </si>
  <si>
    <t>112 (10.24%)</t>
    <phoneticPr fontId="6" type="noConversion"/>
  </si>
  <si>
    <t>121 (15.11%)</t>
    <phoneticPr fontId="6" type="noConversion"/>
  </si>
  <si>
    <t>73 (10.81%)</t>
    <phoneticPr fontId="6" type="noConversion"/>
  </si>
  <si>
    <t>70 (11.24%)</t>
    <phoneticPr fontId="6" type="noConversion"/>
  </si>
  <si>
    <t>90 (14.06%)</t>
    <phoneticPr fontId="6" type="noConversion"/>
  </si>
  <si>
    <t>82 (11.55%)</t>
    <phoneticPr fontId="6" type="noConversion"/>
  </si>
  <si>
    <t>95 (15.32%)</t>
    <phoneticPr fontId="6" type="noConversion"/>
  </si>
  <si>
    <t>66 (13.72%)</t>
    <phoneticPr fontId="6" type="noConversion"/>
  </si>
  <si>
    <t>49 (12.34%)</t>
    <phoneticPr fontId="6" type="noConversion"/>
  </si>
  <si>
    <t>823 (55.99%)</t>
    <phoneticPr fontId="6" type="noConversion"/>
  </si>
  <si>
    <t>587 (53.66%)</t>
    <phoneticPr fontId="6" type="noConversion"/>
  </si>
  <si>
    <t>429 (53.56%)</t>
    <phoneticPr fontId="6" type="noConversion"/>
  </si>
  <si>
    <t>367 (54.37%)</t>
    <phoneticPr fontId="6" type="noConversion"/>
  </si>
  <si>
    <t>279 (44.78%)</t>
    <phoneticPr fontId="6" type="noConversion"/>
  </si>
  <si>
    <t>273 (42.66%)</t>
    <phoneticPr fontId="6" type="noConversion"/>
  </si>
  <si>
    <t>297 (41.83%)</t>
    <phoneticPr fontId="6" type="noConversion"/>
  </si>
  <si>
    <t>267 (43.06%)</t>
    <phoneticPr fontId="6" type="noConversion"/>
  </si>
  <si>
    <t>187 (38.88%)</t>
    <phoneticPr fontId="6" type="noConversion"/>
  </si>
  <si>
    <t>167 (42.07%)</t>
    <phoneticPr fontId="6" type="noConversion"/>
  </si>
  <si>
    <t>647 (44.01%)</t>
    <phoneticPr fontId="6" type="noConversion"/>
  </si>
  <si>
    <t>507 (46.34%)</t>
    <phoneticPr fontId="6" type="noConversion"/>
  </si>
  <si>
    <t>372 (46.44%)</t>
    <phoneticPr fontId="6" type="noConversion"/>
  </si>
  <si>
    <t>308 (45.63%)</t>
    <phoneticPr fontId="6" type="noConversion"/>
  </si>
  <si>
    <t>344 (55.22%)</t>
    <phoneticPr fontId="6" type="noConversion"/>
  </si>
  <si>
    <t>367 (57.34%)</t>
    <phoneticPr fontId="6" type="noConversion"/>
  </si>
  <si>
    <t>413 (58.17%)</t>
    <phoneticPr fontId="6" type="noConversion"/>
  </si>
  <si>
    <t>353 (56.94%)</t>
    <phoneticPr fontId="6" type="noConversion"/>
  </si>
  <si>
    <t>294 (61.12%)</t>
    <phoneticPr fontId="6" type="noConversion"/>
  </si>
  <si>
    <t>230 (57.93%)</t>
    <phoneticPr fontId="6" type="noConversion"/>
  </si>
  <si>
    <r>
      <rPr>
        <sz val="10"/>
        <rFont val="新細明體"/>
        <family val="1"/>
        <charset val="136"/>
      </rPr>
      <t>說　　明：本表所謂義務勞務處分，係依刑事訴訟法第</t>
    </r>
    <r>
      <rPr>
        <sz val="10"/>
        <rFont val="Times New Roman"/>
        <family val="1"/>
      </rPr>
      <t>253</t>
    </r>
    <r>
      <rPr>
        <sz val="10"/>
        <rFont val="新細明體"/>
        <family val="1"/>
        <charset val="136"/>
      </rPr>
      <t>條之</t>
    </r>
    <r>
      <rPr>
        <sz val="10"/>
        <rFont val="Times New Roman"/>
        <family val="1"/>
      </rPr>
      <t>2</t>
    </r>
    <r>
      <rPr>
        <sz val="10"/>
        <rFont val="新細明體"/>
        <family val="1"/>
        <charset val="136"/>
      </rPr>
      <t>第</t>
    </r>
    <r>
      <rPr>
        <sz val="10"/>
        <rFont val="Times New Roman"/>
        <family val="1"/>
      </rPr>
      <t>1</t>
    </r>
    <r>
      <rPr>
        <sz val="10"/>
        <rFont val="新細明體"/>
        <family val="1"/>
        <charset val="136"/>
      </rPr>
      <t>項第</t>
    </r>
    <r>
      <rPr>
        <sz val="10"/>
        <rFont val="Times New Roman"/>
        <family val="1"/>
      </rPr>
      <t>5</t>
    </r>
    <r>
      <rPr>
        <sz val="10"/>
        <rFont val="新細明體"/>
        <family val="1"/>
        <charset val="136"/>
      </rPr>
      <t>款規定；所謂戒癮治療，係依同項第</t>
    </r>
    <r>
      <rPr>
        <sz val="10"/>
        <rFont val="Times New Roman"/>
        <family val="1"/>
      </rPr>
      <t>6</t>
    </r>
    <r>
      <rPr>
        <sz val="10"/>
        <rFont val="新細明體"/>
        <family val="1"/>
        <charset val="136"/>
      </rPr>
      <t>款規定；所謂必要命令處分，係依同項第</t>
    </r>
    <r>
      <rPr>
        <sz val="10"/>
        <rFont val="Times New Roman"/>
        <family val="1"/>
      </rPr>
      <t>7</t>
    </r>
    <r>
      <rPr>
        <sz val="10"/>
        <rFont val="新細明體"/>
        <family val="1"/>
        <charset val="136"/>
      </rPr>
      <t>款、第</t>
    </r>
    <r>
      <rPr>
        <sz val="10"/>
        <rFont val="Times New Roman"/>
        <family val="1"/>
      </rPr>
      <t>8</t>
    </r>
    <r>
      <rPr>
        <sz val="10"/>
        <rFont val="新細明體"/>
        <family val="1"/>
        <charset val="136"/>
      </rPr>
      <t>款規定。</t>
    </r>
    <phoneticPr fontId="6" type="noConversion"/>
  </si>
  <si>
    <t>說　　明：1. 司法警察機關包括警察、海巡、憲兵、移民、調查及廉政機關。
　　　　　2. 其他來源係指非屬司法警察之其他機關（鄉鎮市公所等）移送之案件等。</t>
    <phoneticPr fontId="8" type="noConversion"/>
  </si>
  <si>
    <t>資料來源：法務部統計處
說　　明：得再議件數係指符合刑事訴訟法第256條要件之案件。</t>
    <phoneticPr fontId="8" type="noConversion"/>
  </si>
  <si>
    <r>
      <rPr>
        <sz val="15"/>
        <color theme="1"/>
        <rFont val="新細明體"/>
        <family val="1"/>
        <charset val="136"/>
      </rPr>
      <t>表</t>
    </r>
    <r>
      <rPr>
        <sz val="15"/>
        <color theme="1"/>
        <rFont val="Times New Roman"/>
        <family val="1"/>
      </rPr>
      <t>2-5-1</t>
    </r>
    <r>
      <rPr>
        <sz val="15"/>
        <color theme="1"/>
        <rFont val="新細明體"/>
        <family val="1"/>
        <charset val="136"/>
      </rPr>
      <t>　近</t>
    </r>
    <r>
      <rPr>
        <sz val="15"/>
        <color theme="1"/>
        <rFont val="Times New Roman"/>
        <family val="1"/>
      </rPr>
      <t>10</t>
    </r>
    <r>
      <rPr>
        <sz val="15"/>
        <color theme="1"/>
        <rFont val="新細明體"/>
        <family val="1"/>
        <charset val="136"/>
      </rPr>
      <t>年地方檢察署執行涉外案件裁判確定人數</t>
    </r>
    <phoneticPr fontId="8" type="noConversion"/>
  </si>
  <si>
    <t>資料來源：法務部統計處
說　　明：涉外案件係指，刑事案件中，有被告或被害人非我國籍人士，或行為（預備、實施或結果）之任一部分非在我國境內者。</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</si>
</sst>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3">
    <numFmt numFmtId="41" formatCode="_-* #,##0_-;\-* #,##0_-;_-* &quot;-&quot;_-;_-@_-"/>
    <numFmt numFmtId="44" formatCode="_-&quot;$&quot;* #,##0.00_-;\-&quot;$&quot;* #,##0.00_-;_-&quot;$&quot;* &quot;-&quot;??_-;_-@_-"/>
    <numFmt numFmtId="43" formatCode="_-* #,##0.00_-;\-* #,##0.00_-;_-* &quot;-&quot;??_-;_-@_-"/>
    <numFmt numFmtId="176" formatCode="_(* #,##0.00_);_(* \(#,##0.00\);_(* &quot;-&quot;??_);_(@_)"/>
    <numFmt numFmtId="177" formatCode="_(* #,##0_);_(* \(#,##0\);_(* &quot;-&quot;_);_(@_)"/>
    <numFmt numFmtId="178" formatCode="_(&quot;$&quot;* #,##0_);_(&quot;$&quot;* \(#,##0\);_(&quot;$&quot;* &quot;-&quot;_);_(@_)"/>
    <numFmt numFmtId="179" formatCode="#,##0__"/>
    <numFmt numFmtId="180" formatCode="#,##0.00__"/>
    <numFmt numFmtId="181" formatCode="_-* #,##0.00_-;\-* #,##0.00_-;_-* &quot;-&quot;_-;_-@_-"/>
    <numFmt numFmtId="182" formatCode="#,##0.00;\-#,##0.00;\-"/>
    <numFmt numFmtId="183" formatCode="#,##0.00;;\-__"/>
    <numFmt numFmtId="184" formatCode="#,##0.00_);\(#,##0.00\)"/>
    <numFmt numFmtId="185" formatCode="#,##0;;\-__"/>
    <numFmt numFmtId="186" formatCode="#####0;;\-"/>
    <numFmt numFmtId="187" formatCode="#,##0_);[Red]\(#,##0\)"/>
    <numFmt numFmtId="188" formatCode="###\ ##0"/>
    <numFmt numFmtId="189" formatCode="#,##0.00__;;\-__"/>
    <numFmt numFmtId="190" formatCode="#,##0__;;\-__"/>
    <numFmt numFmtId="191" formatCode="#,##0.00______;;\-______"/>
    <numFmt numFmtId="192" formatCode="#,##0______"/>
    <numFmt numFmtId="193" formatCode="#,##0.00______"/>
    <numFmt numFmtId="194" formatCode="_-* #,##0.0_-;\-* #,##0.0_-;_-* &quot;-&quot;?_-;_-@_-"/>
    <numFmt numFmtId="195" formatCode="#,##0.00____"/>
    <numFmt numFmtId="196" formatCode="&quot;基期：民國&quot;@&quot;=100&quot;"/>
    <numFmt numFmtId="197" formatCode="0_ "/>
    <numFmt numFmtId="198" formatCode="###0;;\-"/>
    <numFmt numFmtId="199" formatCode="0.0_ "/>
    <numFmt numFmtId="200" formatCode="##\ ##0;\-##\ ##0;&quot;－&quot;"/>
    <numFmt numFmtId="201" formatCode="\ #,##0_-;\-* #,##0_-;\ &quot;－&quot;;@_-"/>
    <numFmt numFmtId="202" formatCode="#,##0.0;#,##0.0;&quot;－&quot;;@"/>
    <numFmt numFmtId="203" formatCode="#,##0;#,##0;&quot;－&quot;;@"/>
    <numFmt numFmtId="204" formatCode="@&quot;年&quot;&quot;底&quot;"/>
    <numFmt numFmtId="205" formatCode="#,##0.00;#,##0.00;&quot;-&quot;;@"/>
    <numFmt numFmtId="206" formatCode="#,##0;#,##0;&quot;-&quot;;@"/>
    <numFmt numFmtId="207" formatCode="@&quot;年&quot;"/>
    <numFmt numFmtId="208" formatCode="&quot;基期：民國&quot;@&quot;年＝100&quot;"/>
    <numFmt numFmtId="209" formatCode="_(* #,##0.00_);_(* \(#,##0.00\);_(* &quot;-&quot;_);_(@_)"/>
    <numFmt numFmtId="210" formatCode="__#,##0;;&quot;-&quot;"/>
    <numFmt numFmtId="211" formatCode="_-* #,##0_-;\-* #,##0_-;_-* &quot;-&quot;??_-;_-@_-"/>
    <numFmt numFmtId="212" formatCode="#,##0_ "/>
    <numFmt numFmtId="213" formatCode="_(* #,##0.00_);_(* \(#,##0.00\)\);_(* &quot;-&quot;_);_(@_)"/>
    <numFmt numFmtId="214" formatCode="@&quot;年底&quot;"/>
    <numFmt numFmtId="215" formatCode="0.00_);[Red]\(0.00\)"/>
    <numFmt numFmtId="216" formatCode="&quot;(&quot;0&quot;)&quot;"/>
    <numFmt numFmtId="217" formatCode="#,##0.00_);[Red]\(#,##0.00\)"/>
    <numFmt numFmtId="218" formatCode="#,##0.00;[Red]\(#,##0.00\);\-"/>
    <numFmt numFmtId="219" formatCode="#,##0;_(* \(#,##0\);_(* &quot;-&quot;??_);_(@_)"/>
    <numFmt numFmtId="220" formatCode="_-* #,##0_-;\-* #,##0_-;_-* &quot;－&quot;_-;_-@_-"/>
    <numFmt numFmtId="221" formatCode="#,##0.00_ "/>
    <numFmt numFmtId="222" formatCode="0.00_ "/>
    <numFmt numFmtId="223" formatCode="0_);[Red]\(0\)"/>
    <numFmt numFmtId="224" formatCode="#,##0;\-#,##0;\-"/>
    <numFmt numFmtId="225" formatCode="#,##0;;&quot;－&quot;"/>
  </numFmts>
  <fonts count="103">
    <font>
      <sz val="12"/>
      <color theme="1"/>
      <name val="新細明體"/>
      <family val="1"/>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1"/>
      <charset val="136"/>
      <scheme val="minor"/>
    </font>
    <font>
      <sz val="12"/>
      <name val="標楷體"/>
      <family val="4"/>
      <charset val="136"/>
    </font>
    <font>
      <sz val="9"/>
      <name val="新細明體"/>
      <family val="1"/>
      <charset val="136"/>
      <scheme val="minor"/>
    </font>
    <font>
      <sz val="12"/>
      <color indexed="8"/>
      <name val="標楷體"/>
      <family val="4"/>
      <charset val="136"/>
    </font>
    <font>
      <sz val="9"/>
      <name val="新細明體"/>
      <family val="1"/>
      <charset val="136"/>
    </font>
    <font>
      <sz val="12"/>
      <name val="Times New Roman"/>
      <family val="1"/>
    </font>
    <font>
      <sz val="15"/>
      <name val="Times New Roman"/>
      <family val="1"/>
    </font>
    <font>
      <sz val="12"/>
      <color indexed="8"/>
      <name val="新細明體"/>
      <family val="1"/>
      <charset val="136"/>
    </font>
    <font>
      <sz val="12"/>
      <color indexed="9"/>
      <name val="標楷體"/>
      <family val="4"/>
      <charset val="136"/>
    </font>
    <font>
      <sz val="12"/>
      <color indexed="9"/>
      <name val="新細明體"/>
      <family val="1"/>
      <charset val="136"/>
    </font>
    <font>
      <sz val="12"/>
      <name val="新細明體"/>
      <family val="1"/>
      <charset val="136"/>
    </font>
    <font>
      <sz val="10"/>
      <name val="細明體"/>
      <family val="3"/>
      <charset val="136"/>
    </font>
    <font>
      <sz val="12"/>
      <name val="華康中楷體"/>
      <family val="3"/>
      <charset val="136"/>
    </font>
    <font>
      <sz val="10"/>
      <name val="新細明體"/>
      <family val="1"/>
      <charset val="136"/>
    </font>
    <font>
      <sz val="12"/>
      <name val="Courier"/>
      <family val="3"/>
    </font>
    <font>
      <sz val="12"/>
      <color indexed="60"/>
      <name val="標楷體"/>
      <family val="4"/>
      <charset val="136"/>
    </font>
    <font>
      <sz val="12"/>
      <color indexed="60"/>
      <name val="新細明體"/>
      <family val="1"/>
      <charset val="136"/>
    </font>
    <font>
      <b/>
      <sz val="12"/>
      <color indexed="8"/>
      <name val="標楷體"/>
      <family val="4"/>
      <charset val="136"/>
    </font>
    <font>
      <b/>
      <sz val="12"/>
      <color indexed="8"/>
      <name val="新細明體"/>
      <family val="1"/>
      <charset val="136"/>
    </font>
    <font>
      <sz val="12"/>
      <color indexed="17"/>
      <name val="標楷體"/>
      <family val="4"/>
      <charset val="136"/>
    </font>
    <font>
      <sz val="12"/>
      <color indexed="17"/>
      <name val="新細明體"/>
      <family val="1"/>
      <charset val="136"/>
    </font>
    <font>
      <b/>
      <sz val="12"/>
      <color indexed="52"/>
      <name val="標楷體"/>
      <family val="4"/>
      <charset val="136"/>
    </font>
    <font>
      <b/>
      <sz val="12"/>
      <color indexed="52"/>
      <name val="新細明體"/>
      <family val="1"/>
      <charset val="136"/>
    </font>
    <font>
      <sz val="10"/>
      <name val="元易中楷體"/>
      <family val="1"/>
      <charset val="136"/>
    </font>
    <font>
      <sz val="12"/>
      <color indexed="52"/>
      <name val="標楷體"/>
      <family val="4"/>
      <charset val="136"/>
    </font>
    <font>
      <sz val="12"/>
      <color indexed="52"/>
      <name val="新細明體"/>
      <family val="1"/>
      <charset val="136"/>
    </font>
    <font>
      <i/>
      <sz val="12"/>
      <color indexed="23"/>
      <name val="標楷體"/>
      <family val="4"/>
      <charset val="136"/>
    </font>
    <font>
      <i/>
      <sz val="12"/>
      <color indexed="23"/>
      <name val="新細明體"/>
      <family val="1"/>
      <charset val="136"/>
    </font>
    <font>
      <b/>
      <sz val="15"/>
      <color indexed="56"/>
      <name val="標楷體"/>
      <family val="4"/>
      <charset val="136"/>
    </font>
    <font>
      <b/>
      <sz val="15"/>
      <color indexed="56"/>
      <name val="新細明體"/>
      <family val="1"/>
      <charset val="136"/>
    </font>
    <font>
      <b/>
      <sz val="13"/>
      <color indexed="56"/>
      <name val="標楷體"/>
      <family val="4"/>
      <charset val="136"/>
    </font>
    <font>
      <b/>
      <sz val="13"/>
      <color indexed="56"/>
      <name val="新細明體"/>
      <family val="1"/>
      <charset val="136"/>
    </font>
    <font>
      <b/>
      <sz val="11"/>
      <color indexed="56"/>
      <name val="標楷體"/>
      <family val="4"/>
      <charset val="136"/>
    </font>
    <font>
      <b/>
      <sz val="11"/>
      <color indexed="56"/>
      <name val="新細明體"/>
      <family val="1"/>
      <charset val="136"/>
    </font>
    <font>
      <b/>
      <sz val="18"/>
      <color indexed="56"/>
      <name val="新細明體"/>
      <family val="1"/>
      <charset val="136"/>
    </font>
    <font>
      <sz val="12"/>
      <color indexed="62"/>
      <name val="標楷體"/>
      <family val="4"/>
      <charset val="136"/>
    </font>
    <font>
      <sz val="12"/>
      <color indexed="62"/>
      <name val="新細明體"/>
      <family val="1"/>
      <charset val="136"/>
    </font>
    <font>
      <b/>
      <sz val="12"/>
      <color indexed="63"/>
      <name val="標楷體"/>
      <family val="4"/>
      <charset val="136"/>
    </font>
    <font>
      <b/>
      <sz val="12"/>
      <color indexed="63"/>
      <name val="新細明體"/>
      <family val="1"/>
      <charset val="136"/>
    </font>
    <font>
      <b/>
      <sz val="12"/>
      <color indexed="9"/>
      <name val="標楷體"/>
      <family val="4"/>
      <charset val="136"/>
    </font>
    <font>
      <b/>
      <sz val="12"/>
      <color indexed="9"/>
      <name val="新細明體"/>
      <family val="1"/>
      <charset val="136"/>
    </font>
    <font>
      <sz val="12"/>
      <color indexed="20"/>
      <name val="標楷體"/>
      <family val="4"/>
      <charset val="136"/>
    </font>
    <font>
      <sz val="12"/>
      <color indexed="20"/>
      <name val="新細明體"/>
      <family val="1"/>
      <charset val="136"/>
    </font>
    <font>
      <sz val="12"/>
      <color indexed="10"/>
      <name val="標楷體"/>
      <family val="4"/>
      <charset val="136"/>
    </font>
    <font>
      <sz val="12"/>
      <color indexed="10"/>
      <name val="新細明體"/>
      <family val="1"/>
      <charset val="136"/>
    </font>
    <font>
      <sz val="10"/>
      <name val="Times New Roman"/>
      <family val="1"/>
    </font>
    <font>
      <sz val="11"/>
      <name val="Times New Roman"/>
      <family val="1"/>
    </font>
    <font>
      <i/>
      <sz val="11"/>
      <name val="Times New Roman"/>
      <family val="1"/>
    </font>
    <font>
      <sz val="11"/>
      <name val="新細明體"/>
      <family val="1"/>
      <charset val="136"/>
    </font>
    <font>
      <sz val="18"/>
      <name val="Times New Roman"/>
      <family val="1"/>
    </font>
    <font>
      <sz val="10"/>
      <color indexed="9"/>
      <name val="Times New Roman"/>
      <family val="1"/>
    </font>
    <font>
      <sz val="14"/>
      <name val="Times New Roman"/>
      <family val="1"/>
    </font>
    <font>
      <sz val="9"/>
      <name val="標楷體"/>
      <family val="4"/>
      <charset val="136"/>
    </font>
    <font>
      <sz val="12"/>
      <name val="華康中黑體"/>
      <family val="3"/>
      <charset val="136"/>
    </font>
    <font>
      <sz val="12"/>
      <color theme="1"/>
      <name val="Times New Roman"/>
      <family val="1"/>
    </font>
    <font>
      <sz val="9"/>
      <name val="Times New Roman"/>
      <family val="1"/>
    </font>
    <font>
      <sz val="14"/>
      <name val="華康粗黑體(P)"/>
      <family val="1"/>
      <charset val="136"/>
    </font>
    <font>
      <sz val="3.8"/>
      <name val="Times New Roman"/>
      <family val="1"/>
    </font>
    <font>
      <sz val="9"/>
      <name val="細明體"/>
      <family val="3"/>
      <charset val="136"/>
    </font>
    <font>
      <sz val="10"/>
      <color indexed="8"/>
      <name val="Times New Roman"/>
      <family val="1"/>
    </font>
    <font>
      <sz val="16"/>
      <name val="Times New Roman"/>
      <family val="1"/>
    </font>
    <font>
      <b/>
      <sz val="14"/>
      <name val="元易粗黑體"/>
      <family val="3"/>
      <charset val="136"/>
    </font>
    <font>
      <sz val="13.5"/>
      <name val="Times New Roman"/>
      <family val="1"/>
    </font>
    <font>
      <sz val="13"/>
      <name val="Times New Roman"/>
      <family val="1"/>
    </font>
    <font>
      <sz val="11"/>
      <color indexed="8"/>
      <name val="Times New Roman"/>
      <family val="1"/>
    </font>
    <font>
      <sz val="9"/>
      <name val="華康中楷體"/>
      <family val="3"/>
      <charset val="136"/>
    </font>
    <font>
      <sz val="7"/>
      <name val="Times New Roman"/>
      <family val="1"/>
    </font>
    <font>
      <b/>
      <sz val="10"/>
      <name val="Times New Roman"/>
      <family val="1"/>
    </font>
    <font>
      <sz val="9.5"/>
      <name val="Times New Roman"/>
      <family val="1"/>
    </font>
    <font>
      <sz val="10.55"/>
      <name val="Times New Roman"/>
      <family val="1"/>
    </font>
    <font>
      <sz val="8"/>
      <name val="Times New Roman"/>
      <family val="1"/>
    </font>
    <font>
      <sz val="12"/>
      <color indexed="55"/>
      <name val="Times New Roman"/>
      <family val="1"/>
    </font>
    <font>
      <sz val="12"/>
      <color indexed="8"/>
      <name val="Times New Roman"/>
      <family val="1"/>
    </font>
    <font>
      <sz val="15"/>
      <name val="新細明體"/>
      <family val="1"/>
      <charset val="136"/>
    </font>
    <font>
      <sz val="12"/>
      <color theme="1"/>
      <name val="新細明體"/>
      <family val="1"/>
      <charset val="136"/>
    </font>
    <font>
      <sz val="13"/>
      <name val="新細明體"/>
      <family val="1"/>
      <charset val="136"/>
    </font>
    <font>
      <sz val="10"/>
      <color indexed="9"/>
      <name val="新細明體"/>
      <family val="1"/>
      <charset val="136"/>
    </font>
    <font>
      <sz val="12"/>
      <color indexed="55"/>
      <name val="新細明體"/>
      <family val="1"/>
      <charset val="136"/>
    </font>
    <font>
      <sz val="16"/>
      <name val="新細明體"/>
      <family val="1"/>
      <charset val="136"/>
    </font>
    <font>
      <b/>
      <sz val="12"/>
      <name val="Times New Roman"/>
      <family val="1"/>
    </font>
    <font>
      <sz val="20"/>
      <name val="Times New Roman"/>
      <family val="1"/>
    </font>
    <font>
      <sz val="12"/>
      <name val="細明體"/>
      <family val="3"/>
      <charset val="136"/>
    </font>
    <font>
      <sz val="9.5"/>
      <name val="新細明體"/>
      <family val="1"/>
      <charset val="136"/>
    </font>
    <font>
      <sz val="8"/>
      <name val="新細明體"/>
      <family val="1"/>
      <charset val="136"/>
    </font>
    <font>
      <sz val="14"/>
      <name val="新細明體"/>
      <family val="1"/>
      <charset val="136"/>
    </font>
    <font>
      <sz val="11"/>
      <color theme="1"/>
      <name val="Times New Roman"/>
      <family val="1"/>
    </font>
    <font>
      <sz val="10"/>
      <color rgb="FF000000"/>
      <name val="新細明體"/>
      <family val="1"/>
      <charset val="136"/>
    </font>
    <font>
      <sz val="10"/>
      <color indexed="8"/>
      <name val="新細明體"/>
      <family val="1"/>
      <charset val="136"/>
    </font>
    <font>
      <sz val="12"/>
      <name val="新細明體"/>
      <family val="1"/>
      <charset val="136"/>
      <scheme val="major"/>
    </font>
    <font>
      <sz val="10"/>
      <name val="Times New Roman"/>
      <family val="1"/>
      <charset val="136"/>
    </font>
    <font>
      <sz val="10"/>
      <color rgb="FFFF0000"/>
      <name val="Times New Roman"/>
      <family val="1"/>
    </font>
    <font>
      <sz val="13"/>
      <color theme="1"/>
      <name val="新細明體"/>
      <family val="1"/>
      <charset val="136"/>
    </font>
    <font>
      <sz val="10.5"/>
      <name val="新細明體"/>
      <family val="1"/>
      <charset val="136"/>
    </font>
    <font>
      <sz val="10.5"/>
      <name val="Times New Roman"/>
      <family val="1"/>
    </font>
    <font>
      <sz val="12"/>
      <color theme="1"/>
      <name val="新細明體"/>
      <family val="1"/>
      <charset val="136"/>
      <scheme val="major"/>
    </font>
    <font>
      <sz val="11"/>
      <name val="細明體"/>
      <family val="3"/>
      <charset val="136"/>
    </font>
    <font>
      <sz val="15"/>
      <name val="細明體"/>
      <family val="3"/>
      <charset val="136"/>
    </font>
    <font>
      <sz val="15"/>
      <color theme="1"/>
      <name val="Times New Roman"/>
      <family val="1"/>
    </font>
    <font>
      <sz val="15"/>
      <color theme="1"/>
      <name val="新細明體"/>
      <family val="1"/>
      <charset val="136"/>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22"/>
      </patternFill>
    </fill>
    <fill>
      <patternFill patternType="solid">
        <fgColor indexed="26"/>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9"/>
        <bgColor indexed="64"/>
      </patternFill>
    </fill>
  </fills>
  <borders count="67">
    <border>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bottom/>
      <diagonal/>
    </border>
    <border>
      <left style="double">
        <color indexed="64"/>
      </left>
      <right style="thin">
        <color indexed="64"/>
      </right>
      <top style="thin">
        <color indexed="64"/>
      </top>
      <bottom/>
      <diagonal/>
    </border>
    <border>
      <left style="double">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diagonal/>
    </border>
    <border>
      <left style="thin">
        <color indexed="64"/>
      </left>
      <right style="thin">
        <color indexed="64"/>
      </right>
      <top/>
      <bottom style="double">
        <color indexed="64"/>
      </bottom>
      <diagonal/>
    </border>
    <border>
      <left style="double">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64"/>
      </bottom>
      <diagonal/>
    </border>
    <border>
      <left/>
      <right/>
      <top/>
      <bottom style="medium">
        <color indexed="64"/>
      </bottom>
      <diagonal/>
    </border>
    <border>
      <left style="double">
        <color indexed="64"/>
      </left>
      <right/>
      <top style="thin">
        <color indexed="64"/>
      </top>
      <bottom style="thin">
        <color indexed="64"/>
      </bottom>
      <diagonal/>
    </border>
    <border>
      <left style="thin">
        <color indexed="64"/>
      </left>
      <right style="double">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bottom/>
      <diagonal/>
    </border>
    <border>
      <left style="thin">
        <color indexed="64"/>
      </left>
      <right style="double">
        <color indexed="64"/>
      </right>
      <top style="thin">
        <color indexed="64"/>
      </top>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ck">
        <color indexed="64"/>
      </top>
      <bottom style="thin">
        <color indexed="64"/>
      </bottom>
      <diagonal/>
    </border>
    <border>
      <left/>
      <right style="thin">
        <color indexed="64"/>
      </right>
      <top style="thick">
        <color indexed="64"/>
      </top>
      <bottom/>
      <diagonal/>
    </border>
    <border>
      <left style="thin">
        <color indexed="64"/>
      </left>
      <right/>
      <top style="thick">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diagonal/>
    </border>
    <border>
      <left/>
      <right style="thin">
        <color indexed="64"/>
      </right>
      <top style="thick">
        <color indexed="64"/>
      </top>
      <bottom style="thin">
        <color indexed="64"/>
      </bottom>
      <diagonal/>
    </border>
    <border>
      <left/>
      <right/>
      <top style="thick">
        <color indexed="64"/>
      </top>
      <bottom/>
      <diagonal/>
    </border>
    <border>
      <left style="thin">
        <color indexed="64"/>
      </left>
      <right/>
      <top/>
      <bottom style="thick">
        <color indexed="64"/>
      </bottom>
      <diagonal/>
    </border>
    <border>
      <left/>
      <right/>
      <top/>
      <bottom style="hair">
        <color indexed="64"/>
      </bottom>
      <diagonal/>
    </border>
    <border>
      <left/>
      <right/>
      <top style="hair">
        <color indexed="64"/>
      </top>
      <bottom/>
      <diagonal/>
    </border>
    <border>
      <left style="thin">
        <color indexed="64"/>
      </left>
      <right/>
      <top style="hair">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bottom style="double">
        <color indexed="64"/>
      </bottom>
      <diagonal/>
    </border>
    <border>
      <left/>
      <right style="double">
        <color indexed="64"/>
      </right>
      <top/>
      <bottom/>
      <diagonal/>
    </border>
    <border>
      <left style="double">
        <color indexed="64"/>
      </left>
      <right style="double">
        <color indexed="64"/>
      </right>
      <top/>
      <bottom style="thin">
        <color indexed="64"/>
      </bottom>
      <diagonal/>
    </border>
    <border>
      <left/>
      <right/>
      <top style="double">
        <color indexed="64"/>
      </top>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theme="2" tint="-9.9948118533890809E-2"/>
      </right>
      <top/>
      <bottom style="thin">
        <color auto="1"/>
      </bottom>
      <diagonal/>
    </border>
    <border>
      <left/>
      <right style="thin">
        <color indexed="64"/>
      </right>
      <top style="double">
        <color indexed="64"/>
      </top>
      <bottom/>
      <diagonal/>
    </border>
  </borders>
  <cellStyleXfs count="177">
    <xf numFmtId="0" fontId="0" fillId="0" borderId="0">
      <alignment vertical="center"/>
    </xf>
    <xf numFmtId="43" fontId="4" fillId="0" borderId="0" applyFont="0" applyFill="0" applyBorder="0" applyAlignment="0" applyProtection="0">
      <alignment vertical="center"/>
    </xf>
    <xf numFmtId="0" fontId="7" fillId="0" borderId="0">
      <alignment vertical="center"/>
    </xf>
    <xf numFmtId="0" fontId="7" fillId="2" borderId="0" applyNumberFormat="0" applyBorder="0" applyAlignment="0" applyProtection="0">
      <alignment vertical="center"/>
    </xf>
    <xf numFmtId="0" fontId="11" fillId="2" borderId="0" applyNumberFormat="0" applyBorder="0" applyAlignment="0" applyProtection="0">
      <alignment vertical="center"/>
    </xf>
    <xf numFmtId="0" fontId="7" fillId="3" borderId="0" applyNumberFormat="0" applyBorder="0" applyAlignment="0" applyProtection="0">
      <alignment vertical="center"/>
    </xf>
    <xf numFmtId="0" fontId="11" fillId="3" borderId="0" applyNumberFormat="0" applyBorder="0" applyAlignment="0" applyProtection="0">
      <alignment vertical="center"/>
    </xf>
    <xf numFmtId="0" fontId="7" fillId="4" borderId="0" applyNumberFormat="0" applyBorder="0" applyAlignment="0" applyProtection="0">
      <alignment vertical="center"/>
    </xf>
    <xf numFmtId="0" fontId="11" fillId="4" borderId="0" applyNumberFormat="0" applyBorder="0" applyAlignment="0" applyProtection="0">
      <alignment vertical="center"/>
    </xf>
    <xf numFmtId="0" fontId="7" fillId="5" borderId="0" applyNumberFormat="0" applyBorder="0" applyAlignment="0" applyProtection="0">
      <alignment vertical="center"/>
    </xf>
    <xf numFmtId="0" fontId="11" fillId="5" borderId="0" applyNumberFormat="0" applyBorder="0" applyAlignment="0" applyProtection="0">
      <alignment vertical="center"/>
    </xf>
    <xf numFmtId="0" fontId="7" fillId="6" borderId="0" applyNumberFormat="0" applyBorder="0" applyAlignment="0" applyProtection="0">
      <alignment vertical="center"/>
    </xf>
    <xf numFmtId="0" fontId="11" fillId="6" borderId="0" applyNumberFormat="0" applyBorder="0" applyAlignment="0" applyProtection="0">
      <alignment vertical="center"/>
    </xf>
    <xf numFmtId="0" fontId="7" fillId="7" borderId="0" applyNumberFormat="0" applyBorder="0" applyAlignment="0" applyProtection="0">
      <alignment vertical="center"/>
    </xf>
    <xf numFmtId="0" fontId="11" fillId="7" borderId="0" applyNumberFormat="0" applyBorder="0" applyAlignment="0" applyProtection="0">
      <alignment vertical="center"/>
    </xf>
    <xf numFmtId="0" fontId="7" fillId="8" borderId="0" applyNumberFormat="0" applyBorder="0" applyAlignment="0" applyProtection="0">
      <alignment vertical="center"/>
    </xf>
    <xf numFmtId="0" fontId="11" fillId="8" borderId="0" applyNumberFormat="0" applyBorder="0" applyAlignment="0" applyProtection="0">
      <alignment vertical="center"/>
    </xf>
    <xf numFmtId="0" fontId="7" fillId="9" borderId="0" applyNumberFormat="0" applyBorder="0" applyAlignment="0" applyProtection="0">
      <alignment vertical="center"/>
    </xf>
    <xf numFmtId="0" fontId="11" fillId="9" borderId="0" applyNumberFormat="0" applyBorder="0" applyAlignment="0" applyProtection="0">
      <alignment vertical="center"/>
    </xf>
    <xf numFmtId="0" fontId="7" fillId="10" borderId="0" applyNumberFormat="0" applyBorder="0" applyAlignment="0" applyProtection="0">
      <alignment vertical="center"/>
    </xf>
    <xf numFmtId="0" fontId="11" fillId="10" borderId="0" applyNumberFormat="0" applyBorder="0" applyAlignment="0" applyProtection="0">
      <alignment vertical="center"/>
    </xf>
    <xf numFmtId="0" fontId="7" fillId="5" borderId="0" applyNumberFormat="0" applyBorder="0" applyAlignment="0" applyProtection="0">
      <alignment vertical="center"/>
    </xf>
    <xf numFmtId="0" fontId="11" fillId="5" borderId="0" applyNumberFormat="0" applyBorder="0" applyAlignment="0" applyProtection="0">
      <alignment vertical="center"/>
    </xf>
    <xf numFmtId="0" fontId="7" fillId="8" borderId="0" applyNumberFormat="0" applyBorder="0" applyAlignment="0" applyProtection="0">
      <alignment vertical="center"/>
    </xf>
    <xf numFmtId="0" fontId="11" fillId="8" borderId="0" applyNumberFormat="0" applyBorder="0" applyAlignment="0" applyProtection="0">
      <alignment vertical="center"/>
    </xf>
    <xf numFmtId="0" fontId="7" fillId="11"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3" fillId="12" borderId="0" applyNumberFormat="0" applyBorder="0" applyAlignment="0" applyProtection="0">
      <alignment vertical="center"/>
    </xf>
    <xf numFmtId="0" fontId="12" fillId="9" borderId="0" applyNumberFormat="0" applyBorder="0" applyAlignment="0" applyProtection="0">
      <alignment vertical="center"/>
    </xf>
    <xf numFmtId="0" fontId="13" fillId="9" borderId="0" applyNumberFormat="0" applyBorder="0" applyAlignment="0" applyProtection="0">
      <alignment vertical="center"/>
    </xf>
    <xf numFmtId="0" fontId="12" fillId="10" borderId="0" applyNumberFormat="0" applyBorder="0" applyAlignment="0" applyProtection="0">
      <alignment vertical="center"/>
    </xf>
    <xf numFmtId="0" fontId="13" fillId="10" borderId="0" applyNumberFormat="0" applyBorder="0" applyAlignment="0" applyProtection="0">
      <alignment vertical="center"/>
    </xf>
    <xf numFmtId="0" fontId="12" fillId="13" borderId="0" applyNumberFormat="0" applyBorder="0" applyAlignment="0" applyProtection="0">
      <alignment vertical="center"/>
    </xf>
    <xf numFmtId="0" fontId="13" fillId="13" borderId="0" applyNumberFormat="0" applyBorder="0" applyAlignment="0" applyProtection="0">
      <alignment vertical="center"/>
    </xf>
    <xf numFmtId="0" fontId="12" fillId="14" borderId="0" applyNumberFormat="0" applyBorder="0" applyAlignment="0" applyProtection="0">
      <alignment vertical="center"/>
    </xf>
    <xf numFmtId="0" fontId="13" fillId="14" borderId="0" applyNumberFormat="0" applyBorder="0" applyAlignment="0" applyProtection="0">
      <alignment vertical="center"/>
    </xf>
    <xf numFmtId="0" fontId="12" fillId="15" borderId="0" applyNumberFormat="0" applyBorder="0" applyAlignment="0" applyProtection="0">
      <alignment vertical="center"/>
    </xf>
    <xf numFmtId="0" fontId="13" fillId="15" borderId="0" applyNumberFormat="0" applyBorder="0" applyAlignment="0" applyProtection="0">
      <alignment vertical="center"/>
    </xf>
    <xf numFmtId="0" fontId="14" fillId="0" borderId="0"/>
    <xf numFmtId="0" fontId="14" fillId="0" borderId="0">
      <alignment vertical="center"/>
    </xf>
    <xf numFmtId="0" fontId="4" fillId="0" borderId="0">
      <alignment vertical="center"/>
    </xf>
    <xf numFmtId="0" fontId="14" fillId="0" borderId="0"/>
    <xf numFmtId="0" fontId="3" fillId="0" borderId="0">
      <alignment vertical="center"/>
    </xf>
    <xf numFmtId="0" fontId="14" fillId="0" borderId="0"/>
    <xf numFmtId="0" fontId="11" fillId="0" borderId="0">
      <alignment vertical="center"/>
    </xf>
    <xf numFmtId="0" fontId="4" fillId="0" borderId="0">
      <alignment vertical="center"/>
    </xf>
    <xf numFmtId="0" fontId="4" fillId="0" borderId="0">
      <alignment vertical="center"/>
    </xf>
    <xf numFmtId="0" fontId="11" fillId="0" borderId="0">
      <alignment vertical="center"/>
    </xf>
    <xf numFmtId="0" fontId="15" fillId="0" borderId="0"/>
    <xf numFmtId="0" fontId="4" fillId="0" borderId="0">
      <alignment vertical="center"/>
    </xf>
    <xf numFmtId="0" fontId="14" fillId="0" borderId="0"/>
    <xf numFmtId="0" fontId="14" fillId="0" borderId="0">
      <alignment vertical="center"/>
    </xf>
    <xf numFmtId="0" fontId="11" fillId="0" borderId="0">
      <alignment vertical="center"/>
    </xf>
    <xf numFmtId="0" fontId="1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4" fillId="0" borderId="0" applyAlignment="0"/>
    <xf numFmtId="0" fontId="9" fillId="0" borderId="0"/>
    <xf numFmtId="0" fontId="9" fillId="0" borderId="0"/>
    <xf numFmtId="0" fontId="14" fillId="0" borderId="0">
      <alignment vertical="center"/>
    </xf>
    <xf numFmtId="0" fontId="14" fillId="0" borderId="0">
      <alignment vertical="center"/>
    </xf>
    <xf numFmtId="0" fontId="14" fillId="0" borderId="0"/>
    <xf numFmtId="0" fontId="14" fillId="0" borderId="0">
      <alignment vertical="center"/>
    </xf>
    <xf numFmtId="0" fontId="9" fillId="0" borderId="0"/>
    <xf numFmtId="0" fontId="16" fillId="0" borderId="0"/>
    <xf numFmtId="0" fontId="14" fillId="0" borderId="0">
      <alignment vertical="center"/>
    </xf>
    <xf numFmtId="0" fontId="14" fillId="0" borderId="0"/>
    <xf numFmtId="0" fontId="17" fillId="0" borderId="0"/>
    <xf numFmtId="0" fontId="14" fillId="0" borderId="0">
      <alignment vertical="center"/>
    </xf>
    <xf numFmtId="0" fontId="7" fillId="0" borderId="0">
      <alignment vertical="center"/>
    </xf>
    <xf numFmtId="0" fontId="7" fillId="0" borderId="0">
      <alignment vertical="center"/>
    </xf>
    <xf numFmtId="0" fontId="14" fillId="0" borderId="0"/>
    <xf numFmtId="0" fontId="11" fillId="0" borderId="0">
      <alignment vertical="center"/>
    </xf>
    <xf numFmtId="0" fontId="14" fillId="0" borderId="0">
      <alignment vertical="center"/>
    </xf>
    <xf numFmtId="0" fontId="9" fillId="0" borderId="0"/>
    <xf numFmtId="0" fontId="9" fillId="0" borderId="0"/>
    <xf numFmtId="0" fontId="14" fillId="0" borderId="0"/>
    <xf numFmtId="0" fontId="18" fillId="0" borderId="0"/>
    <xf numFmtId="0" fontId="18" fillId="0" borderId="0"/>
    <xf numFmtId="0" fontId="18" fillId="0" borderId="0"/>
    <xf numFmtId="0" fontId="18" fillId="0" borderId="0"/>
    <xf numFmtId="0" fontId="18" fillId="0" borderId="0"/>
    <xf numFmtId="0" fontId="18" fillId="0" borderId="0"/>
    <xf numFmtId="0" fontId="9" fillId="0" borderId="0"/>
    <xf numFmtId="0" fontId="14" fillId="0" borderId="0"/>
    <xf numFmtId="0" fontId="14" fillId="0" borderId="0"/>
    <xf numFmtId="0" fontId="14" fillId="0" borderId="0"/>
    <xf numFmtId="0" fontId="9" fillId="0" borderId="0"/>
    <xf numFmtId="0" fontId="14" fillId="0" borderId="0"/>
    <xf numFmtId="0" fontId="14" fillId="0" borderId="0"/>
    <xf numFmtId="0" fontId="9" fillId="0" borderId="0"/>
    <xf numFmtId="0" fontId="14" fillId="0" borderId="0"/>
    <xf numFmtId="0" fontId="14" fillId="0" borderId="0"/>
    <xf numFmtId="0" fontId="14" fillId="0" borderId="0"/>
    <xf numFmtId="0" fontId="14" fillId="0" borderId="0"/>
    <xf numFmtId="0" fontId="14" fillId="0" borderId="0"/>
    <xf numFmtId="0" fontId="9" fillId="0" borderId="0"/>
    <xf numFmtId="0" fontId="9" fillId="0" borderId="0"/>
    <xf numFmtId="0" fontId="14" fillId="0" borderId="0"/>
    <xf numFmtId="0" fontId="14" fillId="0" borderId="0"/>
    <xf numFmtId="0" fontId="14" fillId="0" borderId="0"/>
    <xf numFmtId="0" fontId="14" fillId="0" borderId="0"/>
    <xf numFmtId="0" fontId="5" fillId="0" borderId="0"/>
    <xf numFmtId="0" fontId="9" fillId="0" borderId="0"/>
    <xf numFmtId="0" fontId="9" fillId="0" borderId="0"/>
    <xf numFmtId="0" fontId="14" fillId="0" borderId="0"/>
    <xf numFmtId="0" fontId="14" fillId="0" borderId="0"/>
    <xf numFmtId="0" fontId="14" fillId="0" borderId="0"/>
    <xf numFmtId="0" fontId="5" fillId="0" borderId="0"/>
    <xf numFmtId="43" fontId="14" fillId="0" borderId="0" applyFont="0" applyFill="0" applyBorder="0" applyAlignment="0" applyProtection="0">
      <alignment vertical="center"/>
    </xf>
    <xf numFmtId="176" fontId="9" fillId="0" borderId="0" applyFont="0" applyFill="0" applyBorder="0" applyAlignment="0" applyProtection="0"/>
    <xf numFmtId="177" fontId="9" fillId="0" borderId="0" applyFont="0" applyFill="0" applyBorder="0" applyAlignment="0" applyProtection="0"/>
    <xf numFmtId="176" fontId="9" fillId="0" borderId="0" applyFont="0" applyFill="0" applyBorder="0" applyAlignment="0" applyProtection="0"/>
    <xf numFmtId="0" fontId="19" fillId="16" borderId="0" applyNumberFormat="0" applyBorder="0" applyAlignment="0" applyProtection="0">
      <alignment vertical="center"/>
    </xf>
    <xf numFmtId="0" fontId="20" fillId="16" borderId="0" applyNumberFormat="0" applyBorder="0" applyAlignment="0" applyProtection="0">
      <alignment vertical="center"/>
    </xf>
    <xf numFmtId="0" fontId="21" fillId="0" borderId="14" applyNumberFormat="0" applyFill="0" applyAlignment="0" applyProtection="0">
      <alignment vertical="center"/>
    </xf>
    <xf numFmtId="0" fontId="22" fillId="0" borderId="14" applyNumberFormat="0" applyFill="0" applyAlignment="0" applyProtection="0">
      <alignment vertical="center"/>
    </xf>
    <xf numFmtId="0" fontId="23"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9" fontId="14" fillId="0" borderId="0" applyFont="0" applyFill="0" applyBorder="0" applyAlignment="0" applyProtection="0"/>
    <xf numFmtId="0" fontId="25" fillId="17" borderId="15" applyNumberFormat="0" applyAlignment="0" applyProtection="0">
      <alignment vertical="center"/>
    </xf>
    <xf numFmtId="0" fontId="26" fillId="17" borderId="15" applyNumberFormat="0" applyAlignment="0" applyProtection="0">
      <alignment vertical="center"/>
    </xf>
    <xf numFmtId="178" fontId="27" fillId="0" borderId="0" applyFont="0" applyFill="0" applyBorder="0" applyAlignment="0" applyProtection="0"/>
    <xf numFmtId="0" fontId="28" fillId="0" borderId="16" applyNumberFormat="0" applyFill="0" applyAlignment="0" applyProtection="0">
      <alignment vertical="center"/>
    </xf>
    <xf numFmtId="0" fontId="29" fillId="0" borderId="16" applyNumberFormat="0" applyFill="0" applyAlignment="0" applyProtection="0">
      <alignment vertical="center"/>
    </xf>
    <xf numFmtId="0" fontId="14" fillId="18" borderId="17" applyNumberFormat="0" applyFont="0" applyAlignment="0" applyProtection="0">
      <alignment vertical="center"/>
    </xf>
    <xf numFmtId="0" fontId="11" fillId="18" borderId="17"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2" fillId="19" borderId="0" applyNumberFormat="0" applyBorder="0" applyAlignment="0" applyProtection="0">
      <alignment vertical="center"/>
    </xf>
    <xf numFmtId="0" fontId="13" fillId="19" borderId="0" applyNumberFormat="0" applyBorder="0" applyAlignment="0" applyProtection="0">
      <alignment vertical="center"/>
    </xf>
    <xf numFmtId="0" fontId="12" fillId="20" borderId="0" applyNumberFormat="0" applyBorder="0" applyAlignment="0" applyProtection="0">
      <alignment vertical="center"/>
    </xf>
    <xf numFmtId="0" fontId="13" fillId="20" borderId="0" applyNumberFormat="0" applyBorder="0" applyAlignment="0" applyProtection="0">
      <alignment vertical="center"/>
    </xf>
    <xf numFmtId="0" fontId="12" fillId="21" borderId="0" applyNumberFormat="0" applyBorder="0" applyAlignment="0" applyProtection="0">
      <alignment vertical="center"/>
    </xf>
    <xf numFmtId="0" fontId="13" fillId="21" borderId="0" applyNumberFormat="0" applyBorder="0" applyAlignment="0" applyProtection="0">
      <alignment vertical="center"/>
    </xf>
    <xf numFmtId="0" fontId="12" fillId="13" borderId="0" applyNumberFormat="0" applyBorder="0" applyAlignment="0" applyProtection="0">
      <alignment vertical="center"/>
    </xf>
    <xf numFmtId="0" fontId="13" fillId="13" borderId="0" applyNumberFormat="0" applyBorder="0" applyAlignment="0" applyProtection="0">
      <alignment vertical="center"/>
    </xf>
    <xf numFmtId="0" fontId="12" fillId="14" borderId="0" applyNumberFormat="0" applyBorder="0" applyAlignment="0" applyProtection="0">
      <alignment vertical="center"/>
    </xf>
    <xf numFmtId="0" fontId="13" fillId="14" borderId="0" applyNumberFormat="0" applyBorder="0" applyAlignment="0" applyProtection="0">
      <alignment vertical="center"/>
    </xf>
    <xf numFmtId="0" fontId="12" fillId="22" borderId="0" applyNumberFormat="0" applyBorder="0" applyAlignment="0" applyProtection="0">
      <alignment vertical="center"/>
    </xf>
    <xf numFmtId="0" fontId="13" fillId="22" borderId="0" applyNumberFormat="0" applyBorder="0" applyAlignment="0" applyProtection="0">
      <alignment vertical="center"/>
    </xf>
    <xf numFmtId="0" fontId="32" fillId="0" borderId="18" applyNumberFormat="0" applyFill="0" applyAlignment="0" applyProtection="0">
      <alignment vertical="center"/>
    </xf>
    <xf numFmtId="0" fontId="33" fillId="0" borderId="18" applyNumberFormat="0" applyFill="0" applyAlignment="0" applyProtection="0">
      <alignment vertical="center"/>
    </xf>
    <xf numFmtId="0" fontId="34" fillId="0" borderId="19" applyNumberFormat="0" applyFill="0" applyAlignment="0" applyProtection="0">
      <alignment vertical="center"/>
    </xf>
    <xf numFmtId="0" fontId="35" fillId="0" borderId="19" applyNumberFormat="0" applyFill="0" applyAlignment="0" applyProtection="0">
      <alignment vertical="center"/>
    </xf>
    <xf numFmtId="0" fontId="36" fillId="0" borderId="20" applyNumberFormat="0" applyFill="0" applyAlignment="0" applyProtection="0">
      <alignment vertical="center"/>
    </xf>
    <xf numFmtId="0" fontId="37" fillId="0" borderId="20" applyNumberFormat="0" applyFill="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7" borderId="15" applyNumberFormat="0" applyAlignment="0" applyProtection="0">
      <alignment vertical="center"/>
    </xf>
    <xf numFmtId="0" fontId="40" fillId="7" borderId="15" applyNumberFormat="0" applyAlignment="0" applyProtection="0">
      <alignment vertical="center"/>
    </xf>
    <xf numFmtId="0" fontId="41" fillId="17" borderId="21" applyNumberFormat="0" applyAlignment="0" applyProtection="0">
      <alignment vertical="center"/>
    </xf>
    <xf numFmtId="0" fontId="42" fillId="17" borderId="21" applyNumberFormat="0" applyAlignment="0" applyProtection="0">
      <alignment vertical="center"/>
    </xf>
    <xf numFmtId="0" fontId="43" fillId="23" borderId="22" applyNumberFormat="0" applyAlignment="0" applyProtection="0">
      <alignment vertical="center"/>
    </xf>
    <xf numFmtId="0" fontId="44" fillId="23" borderId="22" applyNumberFormat="0" applyAlignment="0" applyProtection="0">
      <alignment vertical="center"/>
    </xf>
    <xf numFmtId="0" fontId="45"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14" fillId="0" borderId="0"/>
    <xf numFmtId="44" fontId="4" fillId="0" borderId="0" applyFont="0" applyFill="0" applyBorder="0" applyAlignment="0" applyProtection="0">
      <alignment vertical="center"/>
    </xf>
    <xf numFmtId="0" fontId="16" fillId="0" borderId="0"/>
    <xf numFmtId="0" fontId="2" fillId="0" borderId="0">
      <alignment vertical="center"/>
    </xf>
    <xf numFmtId="0" fontId="5" fillId="0" borderId="0"/>
    <xf numFmtId="43" fontId="5" fillId="0" borderId="0" applyFont="0" applyFill="0" applyBorder="0" applyAlignment="0" applyProtection="0"/>
    <xf numFmtId="44" fontId="4" fillId="0" borderId="0" applyFont="0" applyFill="0" applyBorder="0" applyAlignment="0" applyProtection="0">
      <alignment vertical="center"/>
    </xf>
    <xf numFmtId="0" fontId="5" fillId="0" borderId="0"/>
    <xf numFmtId="0" fontId="5" fillId="0" borderId="0">
      <alignment vertical="center"/>
    </xf>
    <xf numFmtId="0" fontId="1" fillId="0" borderId="0">
      <alignment vertical="center"/>
    </xf>
    <xf numFmtId="0" fontId="9" fillId="0" borderId="0"/>
    <xf numFmtId="0" fontId="14" fillId="0" borderId="0"/>
  </cellStyleXfs>
  <cellXfs count="1940">
    <xf numFmtId="0" fontId="0" fillId="0" borderId="0" xfId="0">
      <alignment vertical="center"/>
    </xf>
    <xf numFmtId="0" fontId="9" fillId="0" borderId="8" xfId="94" applyFont="1" applyBorder="1" applyAlignment="1">
      <alignment horizontal="center" vertical="center"/>
    </xf>
    <xf numFmtId="0" fontId="49" fillId="0" borderId="0" xfId="94" applyFont="1"/>
    <xf numFmtId="0" fontId="9" fillId="0" borderId="0" xfId="94" applyFont="1"/>
    <xf numFmtId="0" fontId="49" fillId="0" borderId="0" xfId="94" applyFont="1" applyAlignment="1">
      <alignment vertical="center"/>
    </xf>
    <xf numFmtId="0" fontId="49" fillId="0" borderId="0" xfId="94" applyFont="1" applyBorder="1" applyAlignment="1">
      <alignment vertical="center"/>
    </xf>
    <xf numFmtId="0" fontId="49" fillId="0" borderId="0" xfId="60" applyFont="1" applyBorder="1" applyAlignment="1">
      <alignment vertical="center"/>
    </xf>
    <xf numFmtId="0" fontId="9" fillId="0" borderId="0" xfId="96" applyFont="1" applyAlignment="1">
      <alignment vertical="center"/>
    </xf>
    <xf numFmtId="0" fontId="49" fillId="0" borderId="0" xfId="96" applyFont="1" applyAlignment="1">
      <alignment vertical="center"/>
    </xf>
    <xf numFmtId="0" fontId="49" fillId="0" borderId="0" xfId="96" quotePrefix="1" applyFont="1" applyAlignment="1">
      <alignment horizontal="left" vertical="center"/>
    </xf>
    <xf numFmtId="2" fontId="9" fillId="0" borderId="5" xfId="96" applyNumberFormat="1" applyFont="1" applyBorder="1" applyAlignment="1">
      <alignment horizontal="center" vertical="center"/>
    </xf>
    <xf numFmtId="3" fontId="9" fillId="0" borderId="6" xfId="96" applyNumberFormat="1" applyFont="1" applyBorder="1" applyAlignment="1">
      <alignment horizontal="center" vertical="center"/>
    </xf>
    <xf numFmtId="0" fontId="49" fillId="0" borderId="0" xfId="60" applyFont="1" applyBorder="1" applyAlignment="1"/>
    <xf numFmtId="0" fontId="9" fillId="0" borderId="0" xfId="110" applyFont="1"/>
    <xf numFmtId="0" fontId="9" fillId="0" borderId="0" xfId="110" applyFont="1" applyAlignment="1">
      <alignment horizontal="center" vertical="center"/>
    </xf>
    <xf numFmtId="41" fontId="50" fillId="0" borderId="0" xfId="1" applyNumberFormat="1" applyFont="1" applyBorder="1" applyAlignment="1">
      <alignment horizontal="right" vertical="center"/>
    </xf>
    <xf numFmtId="41" fontId="50" fillId="0" borderId="5" xfId="1" applyNumberFormat="1" applyFont="1" applyBorder="1" applyAlignment="1">
      <alignment horizontal="right" vertical="center"/>
    </xf>
    <xf numFmtId="41" fontId="50" fillId="0" borderId="6" xfId="1" applyNumberFormat="1" applyFont="1" applyBorder="1" applyAlignment="1">
      <alignment horizontal="right" vertical="center"/>
    </xf>
    <xf numFmtId="0" fontId="53" fillId="0" borderId="0" xfId="110" applyFont="1"/>
    <xf numFmtId="0" fontId="9" fillId="0" borderId="0" xfId="65" applyFont="1">
      <alignment vertical="center"/>
    </xf>
    <xf numFmtId="187" fontId="9" fillId="0" borderId="0" xfId="65" applyNumberFormat="1" applyFont="1">
      <alignment vertical="center"/>
    </xf>
    <xf numFmtId="41" fontId="50" fillId="0" borderId="1" xfId="65" applyNumberFormat="1" applyFont="1" applyBorder="1" applyAlignment="1">
      <alignment horizontal="right" vertical="center"/>
    </xf>
    <xf numFmtId="41" fontId="50" fillId="0" borderId="2" xfId="65" applyNumberFormat="1" applyFont="1" applyBorder="1" applyAlignment="1">
      <alignment horizontal="right" vertical="center"/>
    </xf>
    <xf numFmtId="187" fontId="50" fillId="0" borderId="2" xfId="65" applyNumberFormat="1" applyFont="1" applyBorder="1" applyAlignment="1">
      <alignment horizontal="right" vertical="center"/>
    </xf>
    <xf numFmtId="0" fontId="9" fillId="0" borderId="4" xfId="103" quotePrefix="1" applyFont="1" applyBorder="1" applyAlignment="1">
      <alignment horizontal="center" vertical="center"/>
    </xf>
    <xf numFmtId="41" fontId="50" fillId="0" borderId="5" xfId="65" applyNumberFormat="1" applyFont="1" applyBorder="1" applyAlignment="1">
      <alignment horizontal="right" vertical="center"/>
    </xf>
    <xf numFmtId="41" fontId="50" fillId="0" borderId="6" xfId="65" applyNumberFormat="1" applyFont="1" applyBorder="1" applyAlignment="1">
      <alignment horizontal="right" vertical="center"/>
    </xf>
    <xf numFmtId="187" fontId="50" fillId="0" borderId="6" xfId="65" applyNumberFormat="1" applyFont="1" applyBorder="1" applyAlignment="1">
      <alignment horizontal="right" vertical="center"/>
    </xf>
    <xf numFmtId="0" fontId="49" fillId="0" borderId="0" xfId="65" applyFont="1">
      <alignment vertical="center"/>
    </xf>
    <xf numFmtId="0" fontId="49" fillId="0" borderId="0" xfId="65" applyFont="1" applyBorder="1">
      <alignment vertical="center"/>
    </xf>
    <xf numFmtId="0" fontId="53" fillId="0" borderId="0" xfId="65" applyFont="1">
      <alignment vertical="center"/>
    </xf>
    <xf numFmtId="49" fontId="9" fillId="0" borderId="7" xfId="0" applyNumberFormat="1" applyFont="1" applyBorder="1" applyAlignment="1" applyProtection="1">
      <alignment horizontal="center" vertical="center"/>
      <protection locked="0"/>
    </xf>
    <xf numFmtId="0" fontId="9" fillId="0" borderId="7" xfId="0" applyNumberFormat="1" applyFont="1" applyBorder="1" applyAlignment="1" applyProtection="1">
      <alignment horizontal="center" vertical="center"/>
      <protection locked="0"/>
    </xf>
    <xf numFmtId="0" fontId="9" fillId="0" borderId="0" xfId="0" applyFont="1" applyAlignment="1"/>
    <xf numFmtId="0" fontId="49" fillId="0" borderId="0" xfId="0" applyFont="1" applyAlignment="1"/>
    <xf numFmtId="190" fontId="9" fillId="0" borderId="6" xfId="0" applyNumberFormat="1" applyFont="1" applyBorder="1" applyAlignment="1">
      <alignment horizontal="right" vertical="center"/>
    </xf>
    <xf numFmtId="0" fontId="9" fillId="0" borderId="0" xfId="92" applyFont="1" applyAlignment="1">
      <alignment vertical="center"/>
    </xf>
    <xf numFmtId="0" fontId="49" fillId="0" borderId="0" xfId="107" applyFont="1"/>
    <xf numFmtId="0" fontId="58" fillId="0" borderId="0" xfId="47" applyFont="1">
      <alignment vertical="center"/>
    </xf>
    <xf numFmtId="0" fontId="49" fillId="0" borderId="0" xfId="77" quotePrefix="1" applyFont="1" applyAlignment="1">
      <alignment vertical="center"/>
    </xf>
    <xf numFmtId="0" fontId="49" fillId="0" borderId="0" xfId="107" applyFont="1" applyBorder="1"/>
    <xf numFmtId="43" fontId="9" fillId="0" borderId="0" xfId="107" applyNumberFormat="1" applyFont="1" applyBorder="1"/>
    <xf numFmtId="0" fontId="50" fillId="0" borderId="3" xfId="107" applyFont="1" applyBorder="1" applyAlignment="1">
      <alignment vertical="center"/>
    </xf>
    <xf numFmtId="0" fontId="50" fillId="0" borderId="7" xfId="107" applyFont="1" applyBorder="1" applyAlignment="1">
      <alignment vertical="center"/>
    </xf>
    <xf numFmtId="0" fontId="14" fillId="0" borderId="0" xfId="90" applyFont="1"/>
    <xf numFmtId="0" fontId="9" fillId="0" borderId="0" xfId="90" applyFont="1"/>
    <xf numFmtId="0" fontId="49" fillId="0" borderId="0" xfId="90" applyFont="1"/>
    <xf numFmtId="3" fontId="14" fillId="0" borderId="0" xfId="90" applyNumberFormat="1" applyFont="1"/>
    <xf numFmtId="49" fontId="59" fillId="0" borderId="1" xfId="90" quotePrefix="1" applyNumberFormat="1" applyFont="1" applyBorder="1" applyAlignment="1">
      <alignment horizontal="center" vertical="center" wrapText="1"/>
    </xf>
    <xf numFmtId="0" fontId="9" fillId="0" borderId="0" xfId="0" applyFont="1">
      <alignment vertical="center"/>
    </xf>
    <xf numFmtId="0" fontId="49" fillId="0" borderId="0" xfId="0" applyFont="1">
      <alignment vertical="center"/>
    </xf>
    <xf numFmtId="0" fontId="49" fillId="0" borderId="0" xfId="66" applyFont="1"/>
    <xf numFmtId="0" fontId="49" fillId="0" borderId="0" xfId="86" applyFont="1" applyAlignment="1">
      <alignment horizontal="right"/>
    </xf>
    <xf numFmtId="0" fontId="49" fillId="0" borderId="0" xfId="86" applyFont="1"/>
    <xf numFmtId="0" fontId="50" fillId="0" borderId="4" xfId="86" applyFont="1" applyBorder="1"/>
    <xf numFmtId="188" fontId="55" fillId="0" borderId="37" xfId="81" applyNumberFormat="1" applyFont="1" applyBorder="1" applyAlignment="1" applyProtection="1">
      <alignment horizontal="right" vertical="center"/>
      <protection locked="0"/>
    </xf>
    <xf numFmtId="188" fontId="55" fillId="0" borderId="34" xfId="81" applyNumberFormat="1" applyFont="1" applyBorder="1" applyAlignment="1" applyProtection="1">
      <alignment horizontal="right" vertical="center"/>
      <protection locked="0"/>
    </xf>
    <xf numFmtId="188" fontId="55" fillId="0" borderId="38" xfId="81" applyNumberFormat="1" applyFont="1" applyBorder="1" applyAlignment="1" applyProtection="1">
      <alignment horizontal="right" vertical="center"/>
      <protection locked="0"/>
    </xf>
    <xf numFmtId="200" fontId="66" fillId="0" borderId="38" xfId="81" applyNumberFormat="1" applyFont="1" applyBorder="1" applyAlignment="1">
      <alignment vertical="center"/>
    </xf>
    <xf numFmtId="0" fontId="49" fillId="0" borderId="0" xfId="74" applyFont="1"/>
    <xf numFmtId="0" fontId="9" fillId="0" borderId="0" xfId="88" applyFont="1" applyAlignment="1">
      <alignment horizontal="center" vertical="center"/>
    </xf>
    <xf numFmtId="0" fontId="49" fillId="0" borderId="0" xfId="88" applyFont="1" applyAlignment="1">
      <alignment horizontal="center" vertical="center"/>
    </xf>
    <xf numFmtId="49" fontId="49" fillId="0" borderId="0" xfId="88" applyNumberFormat="1" applyFont="1" applyAlignment="1">
      <alignment vertical="center"/>
    </xf>
    <xf numFmtId="209" fontId="50" fillId="0" borderId="5" xfId="114" applyNumberFormat="1" applyFont="1" applyBorder="1" applyAlignment="1">
      <alignment horizontal="right" vertical="center"/>
    </xf>
    <xf numFmtId="209" fontId="50" fillId="0" borderId="6" xfId="114" applyNumberFormat="1" applyFont="1" applyBorder="1" applyAlignment="1">
      <alignment horizontal="right" vertical="center"/>
    </xf>
    <xf numFmtId="177" fontId="50" fillId="0" borderId="5" xfId="114" applyFont="1" applyBorder="1" applyAlignment="1">
      <alignment horizontal="right" vertical="center"/>
    </xf>
    <xf numFmtId="177" fontId="50" fillId="0" borderId="6" xfId="114" applyFont="1" applyBorder="1" applyAlignment="1">
      <alignment horizontal="right" vertical="center"/>
    </xf>
    <xf numFmtId="0" fontId="50" fillId="0" borderId="4" xfId="99" applyFont="1" applyBorder="1" applyAlignment="1">
      <alignment horizontal="right"/>
    </xf>
    <xf numFmtId="0" fontId="9" fillId="0" borderId="0" xfId="67" applyFont="1"/>
    <xf numFmtId="211" fontId="9" fillId="0" borderId="0" xfId="112" applyNumberFormat="1" applyFont="1" applyAlignment="1"/>
    <xf numFmtId="0" fontId="9" fillId="0" borderId="0" xfId="88" applyFont="1" applyAlignment="1">
      <alignment horizontal="right" vertical="center"/>
    </xf>
    <xf numFmtId="0" fontId="49" fillId="0" borderId="0" xfId="88" applyFont="1" applyAlignment="1">
      <alignment vertical="center"/>
    </xf>
    <xf numFmtId="0" fontId="49" fillId="0" borderId="0" xfId="88" applyFont="1" applyAlignment="1">
      <alignment horizontal="centerContinuous" vertical="center"/>
    </xf>
    <xf numFmtId="201" fontId="50" fillId="0" borderId="4" xfId="88" applyNumberFormat="1" applyFont="1" applyBorder="1" applyAlignment="1">
      <alignment horizontal="right" vertical="center"/>
    </xf>
    <xf numFmtId="201" fontId="50" fillId="0" borderId="13" xfId="88" applyNumberFormat="1" applyFont="1" applyBorder="1" applyAlignment="1">
      <alignment horizontal="right" vertical="center"/>
    </xf>
    <xf numFmtId="201" fontId="68" fillId="0" borderId="13" xfId="88" applyNumberFormat="1" applyFont="1" applyBorder="1" applyAlignment="1">
      <alignment horizontal="right" vertical="center"/>
    </xf>
    <xf numFmtId="0" fontId="49" fillId="0" borderId="0" xfId="99" applyFont="1" applyAlignment="1">
      <alignment vertical="center"/>
    </xf>
    <xf numFmtId="0" fontId="70" fillId="0" borderId="2" xfId="79" applyFont="1" applyBorder="1" applyAlignment="1">
      <alignment horizontal="center" vertical="top" wrapText="1"/>
    </xf>
    <xf numFmtId="187" fontId="9" fillId="0" borderId="0" xfId="115" applyNumberFormat="1" applyFont="1" applyBorder="1" applyAlignment="1">
      <alignment horizontal="right" vertical="center"/>
    </xf>
    <xf numFmtId="187" fontId="9" fillId="0" borderId="11" xfId="115" applyNumberFormat="1" applyFont="1" applyBorder="1" applyAlignment="1">
      <alignment horizontal="center" vertical="center"/>
    </xf>
    <xf numFmtId="187" fontId="9" fillId="0" borderId="33" xfId="115" applyNumberFormat="1" applyFont="1" applyBorder="1" applyAlignment="1">
      <alignment horizontal="center" vertical="center"/>
    </xf>
    <xf numFmtId="0" fontId="10" fillId="0" borderId="0" xfId="100" applyFont="1"/>
    <xf numFmtId="201" fontId="50" fillId="0" borderId="5" xfId="88" applyNumberFormat="1" applyFont="1" applyBorder="1" applyAlignment="1">
      <alignment horizontal="right" vertical="center"/>
    </xf>
    <xf numFmtId="201" fontId="50" fillId="0" borderId="6" xfId="88" applyNumberFormat="1" applyFont="1" applyBorder="1" applyAlignment="1">
      <alignment horizontal="right" vertical="center"/>
    </xf>
    <xf numFmtId="0" fontId="49" fillId="0" borderId="0" xfId="104" applyFont="1" applyAlignment="1">
      <alignment horizontal="left"/>
    </xf>
    <xf numFmtId="0" fontId="71" fillId="0" borderId="0" xfId="104" applyFont="1"/>
    <xf numFmtId="199" fontId="49" fillId="0" borderId="4" xfId="104" applyNumberFormat="1" applyFont="1" applyBorder="1" applyAlignment="1">
      <alignment vertical="center"/>
    </xf>
    <xf numFmtId="199" fontId="49" fillId="0" borderId="1" xfId="104" applyNumberFormat="1" applyFont="1" applyBorder="1" applyAlignment="1">
      <alignment vertical="center"/>
    </xf>
    <xf numFmtId="0" fontId="49" fillId="0" borderId="4" xfId="104" applyFont="1" applyBorder="1" applyAlignment="1">
      <alignment horizontal="center" vertical="center" wrapText="1"/>
    </xf>
    <xf numFmtId="3" fontId="49" fillId="0" borderId="0" xfId="104" applyNumberFormat="1" applyFont="1" applyAlignment="1">
      <alignment vertical="center"/>
    </xf>
    <xf numFmtId="0" fontId="9" fillId="0" borderId="7" xfId="59" quotePrefix="1" applyFont="1" applyBorder="1" applyAlignment="1">
      <alignment horizontal="center" vertical="center"/>
    </xf>
    <xf numFmtId="0" fontId="9" fillId="0" borderId="12" xfId="104" applyFont="1" applyBorder="1" applyAlignment="1">
      <alignment vertical="center"/>
    </xf>
    <xf numFmtId="0" fontId="9" fillId="0" borderId="23" xfId="104" applyFont="1" applyBorder="1" applyAlignment="1">
      <alignment vertical="center"/>
    </xf>
    <xf numFmtId="0" fontId="9" fillId="0" borderId="0" xfId="68" applyFont="1">
      <alignment vertical="center"/>
    </xf>
    <xf numFmtId="41" fontId="50" fillId="0" borderId="6" xfId="1" applyNumberFormat="1" applyFont="1" applyFill="1" applyBorder="1" applyAlignment="1">
      <alignment horizontal="right" vertical="center"/>
    </xf>
    <xf numFmtId="0" fontId="9" fillId="0" borderId="0" xfId="98" applyFont="1"/>
    <xf numFmtId="0" fontId="9" fillId="0" borderId="13" xfId="79" applyFont="1" applyBorder="1" applyAlignment="1">
      <alignment horizontal="center" vertical="distributed" textRotation="255"/>
    </xf>
    <xf numFmtId="0" fontId="9" fillId="0" borderId="10" xfId="79" applyFont="1" applyBorder="1" applyAlignment="1">
      <alignment horizontal="center" vertical="distributed" textRotation="255"/>
    </xf>
    <xf numFmtId="0" fontId="9" fillId="0" borderId="0" xfId="79" applyFont="1" applyAlignment="1">
      <alignment horizontal="center" vertical="center"/>
    </xf>
    <xf numFmtId="0" fontId="9" fillId="0" borderId="12" xfId="79" applyFont="1" applyBorder="1" applyAlignment="1">
      <alignment vertical="distributed" textRotation="255" wrapText="1"/>
    </xf>
    <xf numFmtId="0" fontId="9" fillId="0" borderId="23" xfId="79" applyFont="1" applyBorder="1" applyAlignment="1">
      <alignment vertical="distributed" textRotation="255" wrapText="1"/>
    </xf>
    <xf numFmtId="0" fontId="50" fillId="0" borderId="4" xfId="79" applyFont="1" applyBorder="1" applyAlignment="1">
      <alignment vertical="distributed" textRotation="255" wrapText="1"/>
    </xf>
    <xf numFmtId="0" fontId="72" fillId="0" borderId="9" xfId="79" applyFont="1" applyBorder="1" applyAlignment="1">
      <alignment vertical="distributed" textRotation="255" wrapText="1"/>
    </xf>
    <xf numFmtId="0" fontId="9" fillId="0" borderId="9" xfId="79" applyFont="1" applyBorder="1" applyAlignment="1">
      <alignment vertical="distributed" textRotation="255" wrapText="1"/>
    </xf>
    <xf numFmtId="0" fontId="49" fillId="0" borderId="9" xfId="79" applyFont="1" applyBorder="1" applyAlignment="1">
      <alignment vertical="distributed" textRotation="255" wrapText="1"/>
    </xf>
    <xf numFmtId="177" fontId="9" fillId="0" borderId="0" xfId="114" applyFont="1" applyBorder="1" applyAlignment="1">
      <alignment vertical="center"/>
    </xf>
    <xf numFmtId="215" fontId="9" fillId="0" borderId="0" xfId="114" applyNumberFormat="1" applyFont="1" applyBorder="1" applyAlignment="1">
      <alignment vertical="center"/>
    </xf>
    <xf numFmtId="0" fontId="9" fillId="0" borderId="0" xfId="84" quotePrefix="1" applyNumberFormat="1" applyFont="1" applyBorder="1" applyAlignment="1" applyProtection="1">
      <alignment horizontal="center" vertical="center"/>
      <protection locked="0"/>
    </xf>
    <xf numFmtId="0" fontId="9" fillId="0" borderId="0" xfId="42" applyFont="1" applyAlignment="1">
      <alignment vertical="center"/>
    </xf>
    <xf numFmtId="0" fontId="9" fillId="0" borderId="0" xfId="88" applyFont="1" applyAlignment="1">
      <alignment vertical="center"/>
    </xf>
    <xf numFmtId="0" fontId="50" fillId="0" borderId="4" xfId="0" applyFont="1" applyBorder="1" applyAlignment="1"/>
    <xf numFmtId="0" fontId="9" fillId="0" borderId="0" xfId="0" applyFont="1" applyAlignment="1">
      <alignment vertical="center"/>
    </xf>
    <xf numFmtId="0" fontId="9" fillId="0" borderId="4" xfId="0" applyFont="1" applyBorder="1" applyAlignment="1">
      <alignment vertical="center"/>
    </xf>
    <xf numFmtId="0" fontId="50" fillId="0" borderId="4" xfId="74" applyFont="1" applyBorder="1"/>
    <xf numFmtId="0" fontId="50" fillId="0" borderId="0" xfId="97" applyFont="1" applyAlignment="1">
      <alignment vertical="center"/>
    </xf>
    <xf numFmtId="0" fontId="50" fillId="0" borderId="4" xfId="0" applyFont="1" applyBorder="1" applyAlignment="1">
      <alignment vertical="center"/>
    </xf>
    <xf numFmtId="0" fontId="50" fillId="0" borderId="0" xfId="0" applyFont="1" applyAlignment="1">
      <alignment vertical="center"/>
    </xf>
    <xf numFmtId="0" fontId="50" fillId="0" borderId="0" xfId="96" applyFont="1" applyAlignment="1">
      <alignment vertical="center"/>
    </xf>
    <xf numFmtId="0" fontId="50" fillId="0" borderId="0" xfId="94" applyFont="1" applyAlignment="1">
      <alignment vertical="center"/>
    </xf>
    <xf numFmtId="0" fontId="9" fillId="0" borderId="13" xfId="0" applyFont="1" applyBorder="1" applyAlignment="1">
      <alignment vertical="center"/>
    </xf>
    <xf numFmtId="0" fontId="10" fillId="0" borderId="0" xfId="90" applyFont="1"/>
    <xf numFmtId="0" fontId="49" fillId="0" borderId="0" xfId="90" applyFont="1" applyAlignment="1">
      <alignment vertical="top"/>
    </xf>
    <xf numFmtId="0" fontId="58" fillId="0" borderId="0" xfId="0" applyFont="1">
      <alignment vertical="center"/>
    </xf>
    <xf numFmtId="0" fontId="59" fillId="0" borderId="4" xfId="86" applyFont="1" applyBorder="1" applyAlignment="1">
      <alignment horizontal="right" vertical="center"/>
    </xf>
    <xf numFmtId="199" fontId="58" fillId="0" borderId="0" xfId="0" applyNumberFormat="1" applyFont="1">
      <alignment vertical="center"/>
    </xf>
    <xf numFmtId="0" fontId="9" fillId="0" borderId="0" xfId="93" applyFont="1" applyBorder="1" applyAlignment="1">
      <alignment horizontal="center" vertical="center"/>
    </xf>
    <xf numFmtId="0" fontId="50" fillId="0" borderId="0" xfId="97" applyFont="1" applyAlignment="1">
      <alignment horizontal="center" vertical="center"/>
    </xf>
    <xf numFmtId="0" fontId="10" fillId="0" borderId="0" xfId="97" applyFont="1" applyAlignment="1">
      <alignment vertical="center"/>
    </xf>
    <xf numFmtId="0" fontId="50" fillId="0" borderId="4" xfId="97" applyFont="1" applyBorder="1" applyAlignment="1">
      <alignment vertical="center"/>
    </xf>
    <xf numFmtId="0" fontId="50" fillId="0" borderId="4" xfId="97" applyFont="1" applyBorder="1" applyAlignment="1">
      <alignment horizontal="right"/>
    </xf>
    <xf numFmtId="0" fontId="9" fillId="0" borderId="0" xfId="97" applyFont="1" applyAlignment="1">
      <alignment vertical="center"/>
    </xf>
    <xf numFmtId="0" fontId="9" fillId="0" borderId="33" xfId="97" applyFont="1" applyBorder="1" applyAlignment="1">
      <alignment horizontal="center" vertical="distributed" textRotation="255" wrapText="1"/>
    </xf>
    <xf numFmtId="0" fontId="72" fillId="0" borderId="33" xfId="71" applyFont="1" applyBorder="1" applyAlignment="1">
      <alignment horizontal="center" vertical="distributed" textRotation="255" wrapText="1"/>
    </xf>
    <xf numFmtId="0" fontId="74" fillId="0" borderId="33" xfId="71" applyFont="1" applyBorder="1" applyAlignment="1">
      <alignment horizontal="center" vertical="distributed" textRotation="255" wrapText="1"/>
    </xf>
    <xf numFmtId="0" fontId="74" fillId="0" borderId="11" xfId="0" applyFont="1" applyBorder="1" applyAlignment="1">
      <alignment horizontal="center" vertical="distributed" textRotation="255" wrapText="1"/>
    </xf>
    <xf numFmtId="0" fontId="9" fillId="0" borderId="0" xfId="97" applyFont="1" applyAlignment="1">
      <alignment horizontal="center" vertical="center"/>
    </xf>
    <xf numFmtId="0" fontId="9" fillId="0" borderId="0" xfId="71" applyFont="1">
      <alignment vertical="center"/>
    </xf>
    <xf numFmtId="0" fontId="55" fillId="0" borderId="0" xfId="81" applyFont="1" applyAlignment="1">
      <alignment horizontal="center"/>
    </xf>
    <xf numFmtId="0" fontId="10" fillId="0" borderId="0" xfId="74" applyFont="1"/>
    <xf numFmtId="0" fontId="50" fillId="0" borderId="4" xfId="74" applyFont="1" applyBorder="1" applyAlignment="1">
      <alignment horizontal="right" vertical="center"/>
    </xf>
    <xf numFmtId="0" fontId="50" fillId="0" borderId="0" xfId="74" applyFont="1"/>
    <xf numFmtId="0" fontId="9" fillId="0" borderId="0" xfId="74" applyFont="1"/>
    <xf numFmtId="0" fontId="9" fillId="0" borderId="0" xfId="0" applyFont="1" applyFill="1" applyAlignment="1">
      <alignment vertical="center"/>
    </xf>
    <xf numFmtId="0" fontId="10" fillId="0" borderId="0" xfId="0" applyFont="1" applyBorder="1" applyAlignment="1"/>
    <xf numFmtId="0" fontId="10" fillId="0" borderId="0" xfId="0" applyFont="1" applyAlignment="1"/>
    <xf numFmtId="0" fontId="50" fillId="0" borderId="0" xfId="0" applyFont="1" applyBorder="1" applyAlignment="1"/>
    <xf numFmtId="0" fontId="50" fillId="0" borderId="35" xfId="0" applyFont="1" applyBorder="1" applyAlignment="1"/>
    <xf numFmtId="0" fontId="9" fillId="0" borderId="0" xfId="0" applyFont="1" applyBorder="1" applyAlignment="1"/>
    <xf numFmtId="0" fontId="9" fillId="0" borderId="35" xfId="0" applyFont="1" applyBorder="1" applyAlignment="1"/>
    <xf numFmtId="188" fontId="49" fillId="0" borderId="0" xfId="0" applyNumberFormat="1" applyFont="1" applyAlignment="1"/>
    <xf numFmtId="0" fontId="49" fillId="0" borderId="0" xfId="0" applyNumberFormat="1" applyFont="1" applyAlignment="1" applyProtection="1">
      <alignment horizontal="center"/>
      <protection locked="0"/>
    </xf>
    <xf numFmtId="0" fontId="49" fillId="0" borderId="0" xfId="0" applyFont="1" applyBorder="1" applyAlignment="1"/>
    <xf numFmtId="0" fontId="75" fillId="0" borderId="0" xfId="0" applyFont="1" applyAlignment="1"/>
    <xf numFmtId="0" fontId="75" fillId="0" borderId="0" xfId="0" applyFont="1" applyBorder="1" applyAlignment="1"/>
    <xf numFmtId="49" fontId="75" fillId="0" borderId="7" xfId="0" applyNumberFormat="1" applyFont="1" applyBorder="1" applyAlignment="1" applyProtection="1">
      <alignment horizontal="center" vertical="center"/>
      <protection locked="0"/>
    </xf>
    <xf numFmtId="49" fontId="75" fillId="0" borderId="7" xfId="0" applyNumberFormat="1" applyFont="1" applyBorder="1" applyAlignment="1">
      <alignment horizontal="center" vertical="center"/>
    </xf>
    <xf numFmtId="49" fontId="75" fillId="0" borderId="3" xfId="0" applyNumberFormat="1" applyFont="1" applyBorder="1" applyAlignment="1" applyProtection="1">
      <alignment horizontal="center" vertical="center"/>
      <protection locked="0"/>
    </xf>
    <xf numFmtId="49" fontId="75" fillId="0" borderId="7" xfId="0" applyNumberFormat="1" applyFont="1" applyBorder="1" applyAlignment="1" applyProtection="1">
      <alignment horizontal="distributed" vertical="center"/>
      <protection locked="0"/>
    </xf>
    <xf numFmtId="3" fontId="75" fillId="0" borderId="7" xfId="0" applyNumberFormat="1" applyFont="1" applyBorder="1" applyAlignment="1" applyProtection="1">
      <alignment horizontal="right" vertical="center"/>
      <protection locked="0"/>
    </xf>
    <xf numFmtId="188" fontId="75" fillId="0" borderId="7" xfId="0" applyNumberFormat="1" applyFont="1" applyBorder="1" applyAlignment="1" applyProtection="1">
      <alignment horizontal="right" vertical="center"/>
      <protection locked="0"/>
    </xf>
    <xf numFmtId="188" fontId="75" fillId="0" borderId="6" xfId="0" applyNumberFormat="1" applyFont="1" applyBorder="1" applyAlignment="1" applyProtection="1">
      <alignment horizontal="right" vertical="center"/>
      <protection locked="0"/>
    </xf>
    <xf numFmtId="3" fontId="75" fillId="0" borderId="0" xfId="0" applyNumberFormat="1" applyFont="1" applyBorder="1" applyAlignment="1" applyProtection="1">
      <alignment horizontal="right" vertical="center"/>
      <protection locked="0"/>
    </xf>
    <xf numFmtId="3" fontId="75" fillId="0" borderId="5" xfId="0" applyNumberFormat="1" applyFont="1" applyBorder="1" applyAlignment="1" applyProtection="1">
      <alignment horizontal="right" vertical="center"/>
      <protection locked="0"/>
    </xf>
    <xf numFmtId="3" fontId="75" fillId="0" borderId="6" xfId="0" applyNumberFormat="1" applyFont="1" applyBorder="1" applyAlignment="1" applyProtection="1">
      <alignment horizontal="right" vertical="center"/>
      <protection locked="0"/>
    </xf>
    <xf numFmtId="0" fontId="75" fillId="0" borderId="7" xfId="0" applyFont="1" applyBorder="1" applyAlignment="1">
      <alignment horizontal="center" vertical="center"/>
    </xf>
    <xf numFmtId="188" fontId="75" fillId="0" borderId="9" xfId="0" applyNumberFormat="1" applyFont="1" applyBorder="1" applyAlignment="1" applyProtection="1">
      <alignment horizontal="right" vertical="center"/>
      <protection locked="0"/>
    </xf>
    <xf numFmtId="3" fontId="75" fillId="0" borderId="8" xfId="0" applyNumberFormat="1" applyFont="1" applyBorder="1" applyAlignment="1" applyProtection="1">
      <alignment horizontal="right" vertical="center"/>
      <protection locked="0"/>
    </xf>
    <xf numFmtId="0" fontId="75" fillId="0" borderId="3" xfId="0" applyFont="1" applyBorder="1" applyAlignment="1">
      <alignment horizontal="center" vertical="center"/>
    </xf>
    <xf numFmtId="3" fontId="75" fillId="0" borderId="2" xfId="0" applyNumberFormat="1" applyFont="1" applyBorder="1" applyAlignment="1" applyProtection="1">
      <alignment horizontal="right" vertical="center"/>
      <protection locked="0"/>
    </xf>
    <xf numFmtId="188" fontId="75" fillId="0" borderId="2" xfId="0" applyNumberFormat="1" applyFont="1" applyBorder="1" applyAlignment="1" applyProtection="1">
      <alignment horizontal="right" vertical="center"/>
      <protection locked="0"/>
    </xf>
    <xf numFmtId="3" fontId="75" fillId="0" borderId="1" xfId="0" applyNumberFormat="1" applyFont="1" applyBorder="1" applyAlignment="1" applyProtection="1">
      <alignment horizontal="right" vertical="center"/>
      <protection locked="0"/>
    </xf>
    <xf numFmtId="188" fontId="9" fillId="0" borderId="0" xfId="0" applyNumberFormat="1" applyFont="1" applyAlignment="1"/>
    <xf numFmtId="0" fontId="9" fillId="0" borderId="4" xfId="88" applyFont="1" applyBorder="1" applyAlignment="1">
      <alignment horizontal="center" vertical="center"/>
    </xf>
    <xf numFmtId="0" fontId="9" fillId="0" borderId="2" xfId="88" applyFont="1" applyBorder="1" applyAlignment="1">
      <alignment horizontal="center" vertical="center"/>
    </xf>
    <xf numFmtId="49" fontId="49" fillId="0" borderId="0" xfId="88" applyNumberFormat="1" applyFont="1" applyAlignment="1">
      <alignment horizontal="left" vertical="center"/>
    </xf>
    <xf numFmtId="199" fontId="9" fillId="0" borderId="0" xfId="88" applyNumberFormat="1" applyFont="1" applyAlignment="1">
      <alignment horizontal="center" vertical="center"/>
    </xf>
    <xf numFmtId="199" fontId="49" fillId="0" borderId="0" xfId="88" applyNumberFormat="1" applyFont="1" applyAlignment="1">
      <alignment horizontal="center" vertical="center"/>
    </xf>
    <xf numFmtId="49" fontId="9" fillId="0" borderId="0" xfId="88" applyNumberFormat="1" applyFont="1" applyAlignment="1">
      <alignment horizontal="center" vertical="center"/>
    </xf>
    <xf numFmtId="0" fontId="10" fillId="0" borderId="0" xfId="99" applyFont="1" applyAlignment="1">
      <alignment vertical="center"/>
    </xf>
    <xf numFmtId="0" fontId="59" fillId="0" borderId="0" xfId="99" applyFont="1" applyAlignment="1">
      <alignment vertical="center"/>
    </xf>
    <xf numFmtId="0" fontId="50" fillId="0" borderId="4" xfId="100" applyFont="1" applyBorder="1" applyAlignment="1">
      <alignment horizontal="right"/>
    </xf>
    <xf numFmtId="0" fontId="49" fillId="0" borderId="0" xfId="100" applyFont="1"/>
    <xf numFmtId="0" fontId="9" fillId="0" borderId="0" xfId="0" applyFont="1" applyAlignment="1">
      <alignment horizontal="center" vertical="center"/>
    </xf>
    <xf numFmtId="0" fontId="9" fillId="0" borderId="0" xfId="0" applyFont="1" applyBorder="1" applyAlignment="1">
      <alignment vertical="center"/>
    </xf>
    <xf numFmtId="0" fontId="9" fillId="0" borderId="7" xfId="0" applyFont="1" applyBorder="1" applyAlignment="1">
      <alignment horizontal="distributed" vertical="center"/>
    </xf>
    <xf numFmtId="0" fontId="9" fillId="0" borderId="2" xfId="94" applyFont="1" applyBorder="1" applyAlignment="1">
      <alignment horizontal="center" vertical="center"/>
    </xf>
    <xf numFmtId="0" fontId="9" fillId="0" borderId="1" xfId="94" applyFont="1" applyBorder="1" applyAlignment="1">
      <alignment horizontal="center" vertical="center"/>
    </xf>
    <xf numFmtId="0" fontId="9" fillId="0" borderId="7" xfId="94" applyFont="1" applyBorder="1" applyAlignment="1">
      <alignment horizontal="distributed" vertical="center"/>
    </xf>
    <xf numFmtId="0" fontId="9" fillId="0" borderId="7" xfId="94" applyFont="1" applyFill="1" applyBorder="1" applyAlignment="1">
      <alignment horizontal="distributed" vertical="center"/>
    </xf>
    <xf numFmtId="0" fontId="50" fillId="0" borderId="2" xfId="94" applyFont="1" applyBorder="1" applyAlignment="1">
      <alignment horizontal="center" vertical="center"/>
    </xf>
    <xf numFmtId="0" fontId="50" fillId="0" borderId="1" xfId="94" applyFont="1" applyBorder="1" applyAlignment="1">
      <alignment horizontal="center" vertical="center"/>
    </xf>
    <xf numFmtId="0" fontId="50" fillId="0" borderId="2" xfId="95" applyFont="1" applyBorder="1" applyAlignment="1">
      <alignment horizontal="center" vertical="center"/>
    </xf>
    <xf numFmtId="0" fontId="50" fillId="0" borderId="1" xfId="95" applyFont="1" applyBorder="1" applyAlignment="1">
      <alignment horizontal="center" vertical="center"/>
    </xf>
    <xf numFmtId="0" fontId="50" fillId="0" borderId="23" xfId="65" applyFont="1" applyBorder="1" applyAlignment="1">
      <alignment horizontal="center" vertical="center"/>
    </xf>
    <xf numFmtId="0" fontId="49" fillId="0" borderId="33" xfId="65" applyFont="1" applyBorder="1" applyAlignment="1">
      <alignment horizontal="center" vertical="center"/>
    </xf>
    <xf numFmtId="0" fontId="50" fillId="0" borderId="33" xfId="65" applyFont="1" applyBorder="1" applyAlignment="1">
      <alignment horizontal="center" vertical="center"/>
    </xf>
    <xf numFmtId="0" fontId="49" fillId="0" borderId="11" xfId="65" applyFont="1" applyBorder="1" applyAlignment="1">
      <alignment horizontal="center" vertical="center"/>
    </xf>
    <xf numFmtId="0" fontId="49" fillId="0" borderId="7" xfId="103" applyFont="1" applyFill="1" applyBorder="1" applyAlignment="1">
      <alignment horizontal="left" vertical="center"/>
    </xf>
    <xf numFmtId="0" fontId="50" fillId="0" borderId="0" xfId="0" applyFont="1" applyBorder="1" applyAlignment="1">
      <alignment horizontal="right"/>
    </xf>
    <xf numFmtId="0" fontId="50" fillId="0" borderId="0" xfId="0" applyFont="1" applyBorder="1" applyAlignment="1">
      <alignment horizontal="right" vertical="center"/>
    </xf>
    <xf numFmtId="0" fontId="9" fillId="0" borderId="23" xfId="73" applyFont="1" applyBorder="1" applyAlignment="1">
      <alignment horizontal="center" vertical="center" wrapText="1"/>
    </xf>
    <xf numFmtId="0" fontId="9" fillId="0" borderId="23" xfId="73" applyFont="1" applyBorder="1" applyAlignment="1">
      <alignment horizontal="distributed" vertical="center" wrapText="1"/>
    </xf>
    <xf numFmtId="0" fontId="49" fillId="0" borderId="0" xfId="0" applyFont="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9" fillId="0" borderId="0" xfId="93" applyFont="1" applyBorder="1" applyAlignment="1">
      <alignment horizontal="center" vertical="top"/>
    </xf>
    <xf numFmtId="0" fontId="49" fillId="0" borderId="0" xfId="0" applyFont="1" applyAlignment="1">
      <alignment horizontal="center" vertical="center"/>
    </xf>
    <xf numFmtId="0" fontId="49" fillId="0" borderId="0" xfId="0" applyFont="1" applyBorder="1" applyAlignment="1">
      <alignment vertical="center"/>
    </xf>
    <xf numFmtId="0" fontId="10" fillId="0" borderId="0" xfId="0" applyFont="1" applyBorder="1" applyAlignment="1">
      <alignment vertical="center"/>
    </xf>
    <xf numFmtId="0" fontId="10" fillId="0" borderId="0" xfId="0" applyFont="1" applyAlignment="1">
      <alignment vertical="center"/>
    </xf>
    <xf numFmtId="0" fontId="50" fillId="0" borderId="4" xfId="0" applyNumberFormat="1" applyFont="1" applyBorder="1" applyAlignment="1" applyProtection="1">
      <alignment vertical="center"/>
      <protection locked="0"/>
    </xf>
    <xf numFmtId="0" fontId="50" fillId="0" borderId="35" xfId="0" applyFont="1" applyBorder="1" applyAlignment="1">
      <alignment vertical="center"/>
    </xf>
    <xf numFmtId="0" fontId="9" fillId="0" borderId="7" xfId="0" applyFont="1" applyBorder="1" applyAlignment="1">
      <alignment vertical="center"/>
    </xf>
    <xf numFmtId="49" fontId="9" fillId="0" borderId="7" xfId="0" applyNumberFormat="1" applyFont="1" applyBorder="1" applyAlignment="1">
      <alignment horizontal="center" vertical="center"/>
    </xf>
    <xf numFmtId="0" fontId="9" fillId="0" borderId="2" xfId="0" applyNumberFormat="1" applyFont="1" applyBorder="1" applyAlignment="1" applyProtection="1">
      <alignment horizontal="center" vertical="center"/>
      <protection locked="0"/>
    </xf>
    <xf numFmtId="0" fontId="9" fillId="0" borderId="3" xfId="0" applyNumberFormat="1" applyFont="1" applyBorder="1" applyAlignment="1" applyProtection="1">
      <alignment horizontal="center" vertical="center"/>
      <protection locked="0"/>
    </xf>
    <xf numFmtId="49" fontId="9" fillId="0" borderId="3" xfId="0" applyNumberFormat="1" applyFont="1" applyBorder="1" applyAlignment="1" applyProtection="1">
      <alignment horizontal="center" vertical="center"/>
      <protection locked="0"/>
    </xf>
    <xf numFmtId="0" fontId="9" fillId="0" borderId="34" xfId="0" applyFont="1" applyBorder="1" applyAlignment="1">
      <alignment vertical="center"/>
    </xf>
    <xf numFmtId="188" fontId="49" fillId="0" borderId="0" xfId="0" applyNumberFormat="1" applyFont="1" applyAlignment="1">
      <alignment vertical="center"/>
    </xf>
    <xf numFmtId="0" fontId="75" fillId="0" borderId="6" xfId="0" applyFont="1" applyBorder="1" applyAlignment="1"/>
    <xf numFmtId="49" fontId="75" fillId="0" borderId="5" xfId="0" applyNumberFormat="1" applyFont="1" applyBorder="1" applyAlignment="1" applyProtection="1">
      <alignment horizontal="center" vertical="distributed" textRotation="255" wrapText="1"/>
      <protection locked="0"/>
    </xf>
    <xf numFmtId="49" fontId="75" fillId="0" borderId="1" xfId="0" applyNumberFormat="1" applyFont="1" applyBorder="1" applyAlignment="1" applyProtection="1">
      <alignment horizontal="center" vertical="distributed" textRotation="255" wrapText="1"/>
      <protection locked="0"/>
    </xf>
    <xf numFmtId="188" fontId="75" fillId="0" borderId="0" xfId="0" applyNumberFormat="1" applyFont="1" applyBorder="1" applyAlignment="1" applyProtection="1">
      <alignment horizontal="right" vertical="center"/>
      <protection locked="0"/>
    </xf>
    <xf numFmtId="188" fontId="75" fillId="0" borderId="5" xfId="0" applyNumberFormat="1" applyFont="1" applyBorder="1" applyAlignment="1" applyProtection="1">
      <alignment horizontal="right" vertical="center"/>
      <protection locked="0"/>
    </xf>
    <xf numFmtId="188" fontId="75" fillId="0" borderId="8" xfId="0" applyNumberFormat="1" applyFont="1" applyBorder="1" applyAlignment="1" applyProtection="1">
      <alignment horizontal="right" vertical="center"/>
      <protection locked="0"/>
    </xf>
    <xf numFmtId="188" fontId="75" fillId="0" borderId="1" xfId="0" applyNumberFormat="1" applyFont="1" applyBorder="1" applyAlignment="1" applyProtection="1">
      <alignment horizontal="right" vertical="center"/>
      <protection locked="0"/>
    </xf>
    <xf numFmtId="41" fontId="9" fillId="0" borderId="0" xfId="0" applyNumberFormat="1" applyFont="1" applyBorder="1" applyAlignment="1"/>
    <xf numFmtId="0" fontId="9" fillId="0" borderId="42" xfId="0" applyFont="1" applyBorder="1" applyAlignment="1">
      <alignment horizontal="distributed" vertical="center"/>
    </xf>
    <xf numFmtId="0" fontId="50" fillId="0" borderId="10" xfId="107" quotePrefix="1" applyFont="1" applyBorder="1" applyAlignment="1">
      <alignment horizontal="left" vertical="center"/>
    </xf>
    <xf numFmtId="0" fontId="49" fillId="0" borderId="0" xfId="107" applyFont="1" applyBorder="1" applyAlignment="1">
      <alignment vertical="center"/>
    </xf>
    <xf numFmtId="0" fontId="49" fillId="0" borderId="0" xfId="93" applyFont="1" applyAlignment="1">
      <alignment vertical="center" wrapText="1"/>
    </xf>
    <xf numFmtId="0" fontId="9" fillId="0" borderId="33" xfId="0" applyFont="1" applyBorder="1" applyAlignment="1">
      <alignment horizontal="distributed" vertical="center"/>
    </xf>
    <xf numFmtId="0" fontId="9" fillId="0" borderId="11" xfId="0" applyFont="1" applyBorder="1" applyAlignment="1">
      <alignment horizontal="distributed" vertical="center"/>
    </xf>
    <xf numFmtId="0" fontId="49" fillId="0" borderId="0" xfId="93" applyFont="1" applyAlignment="1">
      <alignment vertical="center"/>
    </xf>
    <xf numFmtId="0" fontId="9" fillId="0" borderId="5" xfId="94" applyFont="1" applyBorder="1" applyAlignment="1">
      <alignment horizontal="center" vertical="center"/>
    </xf>
    <xf numFmtId="0" fontId="9" fillId="0" borderId="12" xfId="90" quotePrefix="1" applyFont="1" applyBorder="1" applyAlignment="1">
      <alignment horizontal="centerContinuous" vertical="center"/>
    </xf>
    <xf numFmtId="0" fontId="9" fillId="0" borderId="12" xfId="90" applyFont="1" applyBorder="1" applyAlignment="1">
      <alignment horizontal="centerContinuous" vertical="center"/>
    </xf>
    <xf numFmtId="4" fontId="9" fillId="0" borderId="0" xfId="0" applyNumberFormat="1" applyFont="1" applyAlignment="1"/>
    <xf numFmtId="0" fontId="9" fillId="0" borderId="2" xfId="0" applyFont="1" applyBorder="1" applyAlignment="1">
      <alignment horizontal="distributed" vertical="distributed"/>
    </xf>
    <xf numFmtId="49" fontId="55" fillId="0" borderId="12" xfId="85" applyNumberFormat="1" applyFont="1" applyBorder="1" applyAlignment="1">
      <alignment horizontal="centerContinuous" vertical="center"/>
    </xf>
    <xf numFmtId="49" fontId="55" fillId="0" borderId="23" xfId="85" applyNumberFormat="1" applyFont="1" applyBorder="1" applyAlignment="1">
      <alignment horizontal="centerContinuous" vertical="center"/>
    </xf>
    <xf numFmtId="0" fontId="55" fillId="0" borderId="0" xfId="81" applyFont="1"/>
    <xf numFmtId="0" fontId="9" fillId="0" borderId="7" xfId="74" quotePrefix="1" applyFont="1" applyBorder="1" applyAlignment="1">
      <alignment horizontal="center" vertical="center"/>
    </xf>
    <xf numFmtId="0" fontId="49" fillId="0" borderId="0" xfId="46" applyFont="1" applyAlignment="1"/>
    <xf numFmtId="0" fontId="50" fillId="0" borderId="0" xfId="99" applyFont="1" applyAlignment="1">
      <alignment horizontal="centerContinuous" vertical="center"/>
    </xf>
    <xf numFmtId="0" fontId="50" fillId="0" borderId="0" xfId="99" applyFont="1" applyAlignment="1">
      <alignment vertical="center"/>
    </xf>
    <xf numFmtId="0" fontId="49" fillId="0" borderId="0" xfId="172" applyFont="1"/>
    <xf numFmtId="0" fontId="50" fillId="0" borderId="4" xfId="172" applyFont="1" applyBorder="1"/>
    <xf numFmtId="0" fontId="74" fillId="0" borderId="0" xfId="172" applyFont="1"/>
    <xf numFmtId="0" fontId="59" fillId="0" borderId="0" xfId="172" applyFont="1"/>
    <xf numFmtId="0" fontId="72" fillId="0" borderId="0" xfId="172" applyFont="1"/>
    <xf numFmtId="0" fontId="10" fillId="0" borderId="0" xfId="99" applyFont="1"/>
    <xf numFmtId="0" fontId="49" fillId="0" borderId="0" xfId="0" applyFont="1" applyAlignment="1">
      <alignment horizontal="right"/>
    </xf>
    <xf numFmtId="0" fontId="9" fillId="0" borderId="13" xfId="40" applyFont="1" applyBorder="1" applyAlignment="1">
      <alignment horizontal="center" vertical="distributed" wrapText="1"/>
    </xf>
    <xf numFmtId="0" fontId="9" fillId="0" borderId="10" xfId="40" applyFont="1" applyBorder="1" applyAlignment="1">
      <alignment horizontal="center" vertical="distributed" wrapText="1"/>
    </xf>
    <xf numFmtId="0" fontId="9" fillId="0" borderId="12" xfId="40" applyFont="1" applyBorder="1" applyAlignment="1">
      <alignment horizontal="center" vertical="center"/>
    </xf>
    <xf numFmtId="0" fontId="9" fillId="0" borderId="12" xfId="40" applyFont="1" applyBorder="1" applyAlignment="1">
      <alignment horizontal="center" vertical="distributed" wrapText="1"/>
    </xf>
    <xf numFmtId="0" fontId="9" fillId="0" borderId="13" xfId="40" applyFont="1" applyBorder="1" applyAlignment="1">
      <alignment horizontal="centerContinuous" vertical="distributed" wrapText="1"/>
    </xf>
    <xf numFmtId="0" fontId="9" fillId="0" borderId="3" xfId="40" applyFont="1" applyBorder="1" applyAlignment="1">
      <alignment horizontal="center" vertical="center"/>
    </xf>
    <xf numFmtId="0" fontId="9" fillId="0" borderId="13" xfId="40" applyFont="1" applyBorder="1" applyAlignment="1">
      <alignment horizontal="center" vertical="center"/>
    </xf>
    <xf numFmtId="0" fontId="49" fillId="0" borderId="0" xfId="104" applyFont="1" applyAlignment="1">
      <alignment horizontal="right"/>
    </xf>
    <xf numFmtId="0" fontId="9" fillId="0" borderId="0" xfId="110" applyFont="1" applyAlignment="1">
      <alignment vertical="center"/>
    </xf>
    <xf numFmtId="0" fontId="9" fillId="0" borderId="13" xfId="105" applyFont="1" applyBorder="1" applyAlignment="1">
      <alignment horizontal="center" vertical="center"/>
    </xf>
    <xf numFmtId="0" fontId="49" fillId="0" borderId="0" xfId="42" applyFont="1" applyAlignment="1">
      <alignment vertical="center"/>
    </xf>
    <xf numFmtId="0" fontId="9" fillId="0" borderId="11" xfId="97" applyFont="1" applyBorder="1" applyAlignment="1">
      <alignment horizontal="center" vertical="distributed" textRotation="255" wrapText="1"/>
    </xf>
    <xf numFmtId="0" fontId="9" fillId="0" borderId="47" xfId="97" applyFont="1" applyBorder="1" applyAlignment="1">
      <alignment horizontal="center" vertical="distributed" textRotation="255"/>
    </xf>
    <xf numFmtId="222" fontId="9" fillId="0" borderId="0" xfId="97" applyNumberFormat="1" applyFont="1" applyAlignment="1">
      <alignment vertical="center"/>
    </xf>
    <xf numFmtId="0" fontId="49" fillId="0" borderId="0" xfId="90" quotePrefix="1" applyFont="1" applyAlignment="1">
      <alignment vertical="center"/>
    </xf>
    <xf numFmtId="0" fontId="49" fillId="0" borderId="0" xfId="90" quotePrefix="1" applyFont="1" applyAlignment="1">
      <alignment horizontal="left" vertical="center"/>
    </xf>
    <xf numFmtId="0" fontId="49" fillId="0" borderId="0" xfId="90" applyFont="1" applyAlignment="1">
      <alignment vertical="center"/>
    </xf>
    <xf numFmtId="0" fontId="55" fillId="0" borderId="0" xfId="81" applyFont="1" applyAlignment="1">
      <alignment vertical="center"/>
    </xf>
    <xf numFmtId="0" fontId="10" fillId="0" borderId="0" xfId="94" applyFont="1" applyAlignment="1">
      <alignment horizontal="center" vertical="center"/>
    </xf>
    <xf numFmtId="188" fontId="55" fillId="0" borderId="7" xfId="81" applyNumberFormat="1" applyFont="1" applyBorder="1" applyAlignment="1" applyProtection="1">
      <alignment horizontal="right" vertical="center"/>
      <protection locked="0"/>
    </xf>
    <xf numFmtId="0" fontId="9" fillId="0" borderId="0" xfId="94" applyFont="1" applyAlignment="1">
      <alignment vertical="center"/>
    </xf>
    <xf numFmtId="0" fontId="9" fillId="0" borderId="0" xfId="94" applyFont="1" applyFill="1" applyAlignment="1">
      <alignment vertical="center"/>
    </xf>
    <xf numFmtId="0" fontId="9" fillId="0" borderId="3" xfId="94" applyFont="1" applyBorder="1" applyAlignment="1">
      <alignment horizontal="distributed" vertical="center"/>
    </xf>
    <xf numFmtId="196" fontId="50" fillId="0" borderId="0" xfId="90" applyNumberFormat="1" applyFont="1" applyAlignment="1">
      <alignment horizontal="left"/>
    </xf>
    <xf numFmtId="0" fontId="9" fillId="0" borderId="0" xfId="0" applyFont="1" applyAlignment="1">
      <alignment horizontal="center"/>
    </xf>
    <xf numFmtId="0" fontId="10" fillId="0" borderId="0" xfId="83" applyFont="1" applyBorder="1" applyAlignment="1">
      <alignment vertical="center"/>
    </xf>
    <xf numFmtId="0" fontId="9" fillId="0" borderId="0" xfId="83" applyFont="1" applyBorder="1" applyAlignment="1">
      <alignment vertical="center"/>
    </xf>
    <xf numFmtId="49" fontId="9" fillId="0" borderId="7" xfId="82" applyNumberFormat="1" applyFont="1" applyBorder="1" applyAlignment="1" applyProtection="1">
      <alignment vertical="center"/>
      <protection locked="0"/>
    </xf>
    <xf numFmtId="0" fontId="83" fillId="0" borderId="0" xfId="83" applyFont="1" applyBorder="1" applyAlignment="1">
      <alignment vertical="center"/>
    </xf>
    <xf numFmtId="0" fontId="9" fillId="0" borderId="0" xfId="83" applyFont="1" applyFill="1" applyBorder="1" applyAlignment="1">
      <alignment vertical="center"/>
    </xf>
    <xf numFmtId="0" fontId="83" fillId="0" borderId="0" xfId="83" applyFont="1" applyFill="1" applyBorder="1" applyAlignment="1">
      <alignment vertical="center"/>
    </xf>
    <xf numFmtId="0" fontId="9" fillId="0" borderId="0" xfId="83" applyFont="1" applyBorder="1"/>
    <xf numFmtId="190" fontId="9" fillId="0" borderId="2" xfId="0" applyNumberFormat="1" applyFont="1" applyBorder="1" applyAlignment="1">
      <alignment horizontal="right" vertical="center"/>
    </xf>
    <xf numFmtId="0" fontId="49" fillId="0" borderId="0" xfId="83" applyFont="1" applyBorder="1"/>
    <xf numFmtId="0" fontId="49" fillId="0" borderId="0" xfId="82" applyFont="1" applyBorder="1" applyAlignment="1">
      <alignment horizontal="left" vertical="distributed"/>
    </xf>
    <xf numFmtId="0" fontId="49" fillId="0" borderId="0" xfId="51" applyFont="1" applyAlignment="1">
      <alignment wrapText="1"/>
    </xf>
    <xf numFmtId="0" fontId="49" fillId="0" borderId="0" xfId="108" applyFont="1" applyAlignment="1">
      <alignment horizontal="right"/>
    </xf>
    <xf numFmtId="41" fontId="50" fillId="0" borderId="0" xfId="1" applyNumberFormat="1" applyFont="1" applyBorder="1" applyAlignment="1">
      <alignment horizontal="center" vertical="center"/>
    </xf>
    <xf numFmtId="186" fontId="9" fillId="0" borderId="0" xfId="0" applyNumberFormat="1" applyFont="1" applyAlignment="1">
      <alignment vertical="center"/>
    </xf>
    <xf numFmtId="186" fontId="9" fillId="0" borderId="0" xfId="0" applyNumberFormat="1" applyFont="1" applyFill="1" applyAlignment="1">
      <alignment vertical="center"/>
    </xf>
    <xf numFmtId="0" fontId="55" fillId="0" borderId="0" xfId="96" applyFont="1" applyAlignment="1">
      <alignment vertical="center"/>
    </xf>
    <xf numFmtId="0" fontId="50" fillId="0" borderId="0" xfId="96" applyFont="1" applyBorder="1" applyAlignment="1">
      <alignment horizontal="right"/>
    </xf>
    <xf numFmtId="0" fontId="9" fillId="0" borderId="33" xfId="96" applyFont="1" applyBorder="1" applyAlignment="1">
      <alignment horizontal="distributed" vertical="center" wrapText="1"/>
    </xf>
    <xf numFmtId="0" fontId="9" fillId="0" borderId="11" xfId="96" applyFont="1" applyBorder="1" applyAlignment="1">
      <alignment horizontal="distributed" vertical="center"/>
    </xf>
    <xf numFmtId="0" fontId="9" fillId="0" borderId="0" xfId="96" applyFont="1" applyBorder="1" applyAlignment="1">
      <alignment vertical="center"/>
    </xf>
    <xf numFmtId="0" fontId="10" fillId="0" borderId="0" xfId="96" applyFont="1" applyAlignment="1">
      <alignment vertical="center"/>
    </xf>
    <xf numFmtId="0" fontId="9" fillId="0" borderId="8" xfId="61" applyFont="1" applyBorder="1" applyAlignment="1">
      <alignment horizontal="right" vertical="center"/>
    </xf>
    <xf numFmtId="0" fontId="9" fillId="0" borderId="13" xfId="61" applyFont="1" applyBorder="1" applyAlignment="1">
      <alignment horizontal="left" vertical="center"/>
    </xf>
    <xf numFmtId="0" fontId="9" fillId="0" borderId="10" xfId="61" applyFont="1" applyBorder="1" applyAlignment="1">
      <alignment horizontal="right" vertical="center"/>
    </xf>
    <xf numFmtId="0" fontId="9" fillId="0" borderId="13" xfId="61" applyFont="1" applyBorder="1" applyAlignment="1">
      <alignment horizontal="right" vertical="center"/>
    </xf>
    <xf numFmtId="0" fontId="9" fillId="0" borderId="7" xfId="96" applyFont="1" applyBorder="1" applyAlignment="1">
      <alignment horizontal="distributed" vertical="center"/>
    </xf>
    <xf numFmtId="0" fontId="9" fillId="0" borderId="0" xfId="96" applyFont="1" applyFill="1" applyAlignment="1">
      <alignment vertical="center"/>
    </xf>
    <xf numFmtId="0" fontId="9" fillId="0" borderId="3" xfId="96" applyFont="1" applyBorder="1" applyAlignment="1">
      <alignment horizontal="distributed" vertical="center"/>
    </xf>
    <xf numFmtId="0" fontId="10" fillId="0" borderId="0" xfId="96" applyFont="1" applyBorder="1" applyAlignment="1">
      <alignment vertical="center"/>
    </xf>
    <xf numFmtId="0" fontId="9" fillId="0" borderId="0" xfId="96" applyFont="1" applyFill="1" applyBorder="1" applyAlignment="1">
      <alignment vertical="center"/>
    </xf>
    <xf numFmtId="0" fontId="49" fillId="0" borderId="0" xfId="96" applyFont="1" applyBorder="1" applyAlignment="1">
      <alignment vertical="center"/>
    </xf>
    <xf numFmtId="186" fontId="49" fillId="0" borderId="0" xfId="96" applyNumberFormat="1" applyFont="1" applyAlignment="1">
      <alignment vertical="center"/>
    </xf>
    <xf numFmtId="0" fontId="49" fillId="0" borderId="0" xfId="96" quotePrefix="1" applyFont="1" applyAlignment="1">
      <alignment vertical="center"/>
    </xf>
    <xf numFmtId="0" fontId="84" fillId="0" borderId="0" xfId="96" applyFont="1" applyAlignment="1">
      <alignment vertical="center"/>
    </xf>
    <xf numFmtId="0" fontId="9" fillId="0" borderId="6" xfId="96" applyFont="1" applyBorder="1" applyAlignment="1">
      <alignment horizontal="center" vertical="center"/>
    </xf>
    <xf numFmtId="0" fontId="49" fillId="0" borderId="0" xfId="96" applyFont="1" applyAlignment="1">
      <alignment vertical="top"/>
    </xf>
    <xf numFmtId="0" fontId="9" fillId="0" borderId="0" xfId="96" applyFont="1" applyAlignment="1">
      <alignment vertical="top"/>
    </xf>
    <xf numFmtId="0" fontId="10" fillId="0" borderId="0" xfId="94" applyFont="1"/>
    <xf numFmtId="0" fontId="9" fillId="0" borderId="13" xfId="61" applyFont="1" applyBorder="1" applyAlignment="1">
      <alignment vertical="center"/>
    </xf>
    <xf numFmtId="0" fontId="9" fillId="0" borderId="12" xfId="0" applyFont="1" applyBorder="1" applyAlignment="1">
      <alignment vertical="center"/>
    </xf>
    <xf numFmtId="0" fontId="9" fillId="0" borderId="0" xfId="94" applyFont="1" applyBorder="1"/>
    <xf numFmtId="0" fontId="9" fillId="0" borderId="5" xfId="94" applyFont="1" applyBorder="1" applyAlignment="1">
      <alignment vertical="center" wrapText="1"/>
    </xf>
    <xf numFmtId="0" fontId="9" fillId="0" borderId="7" xfId="94" applyFont="1" applyBorder="1" applyAlignment="1">
      <alignment vertical="center" wrapText="1"/>
    </xf>
    <xf numFmtId="0" fontId="9" fillId="0" borderId="2" xfId="94" applyFont="1" applyBorder="1" applyAlignment="1">
      <alignment horizontal="distributed" vertical="center" wrapText="1"/>
    </xf>
    <xf numFmtId="0" fontId="9" fillId="0" borderId="33" xfId="94" applyFont="1" applyBorder="1" applyAlignment="1">
      <alignment horizontal="distributed" vertical="center" wrapText="1"/>
    </xf>
    <xf numFmtId="0" fontId="9" fillId="0" borderId="0" xfId="94" applyFont="1" applyFill="1"/>
    <xf numFmtId="0" fontId="10" fillId="0" borderId="0" xfId="94" applyFont="1" applyAlignment="1">
      <alignment vertical="center"/>
    </xf>
    <xf numFmtId="0" fontId="50" fillId="0" borderId="0" xfId="94" applyFont="1" applyBorder="1" applyAlignment="1">
      <alignment vertical="center"/>
    </xf>
    <xf numFmtId="0" fontId="9" fillId="0" borderId="0" xfId="94" applyFont="1" applyBorder="1" applyAlignment="1">
      <alignment vertical="center"/>
    </xf>
    <xf numFmtId="0" fontId="9" fillId="0" borderId="7" xfId="94" applyFont="1" applyBorder="1" applyAlignment="1">
      <alignment horizontal="distributed" vertical="center" wrapText="1"/>
    </xf>
    <xf numFmtId="3" fontId="49" fillId="0" borderId="0" xfId="94" applyNumberFormat="1" applyFont="1" applyBorder="1" applyAlignment="1">
      <alignment vertical="center"/>
    </xf>
    <xf numFmtId="0" fontId="9" fillId="0" borderId="6" xfId="94" applyFont="1" applyBorder="1" applyAlignment="1">
      <alignment horizontal="center" vertical="center"/>
    </xf>
    <xf numFmtId="0" fontId="9" fillId="0" borderId="2" xfId="94" applyFont="1" applyBorder="1" applyAlignment="1">
      <alignment horizontal="center" vertical="center" wrapText="1"/>
    </xf>
    <xf numFmtId="4" fontId="9" fillId="0" borderId="0" xfId="94" applyNumberFormat="1" applyFont="1" applyAlignment="1">
      <alignment vertical="center"/>
    </xf>
    <xf numFmtId="0" fontId="58" fillId="0" borderId="0" xfId="0" applyFont="1" applyAlignment="1">
      <alignment vertical="center"/>
    </xf>
    <xf numFmtId="0" fontId="9" fillId="0" borderId="32" xfId="94" applyFont="1" applyFill="1" applyBorder="1" applyAlignment="1">
      <alignment horizontal="distributed" vertical="center"/>
    </xf>
    <xf numFmtId="0" fontId="9" fillId="0" borderId="7" xfId="0" applyFont="1" applyBorder="1" applyAlignment="1">
      <alignment horizontal="distributed" vertical="center" wrapText="1"/>
    </xf>
    <xf numFmtId="0" fontId="50" fillId="0" borderId="7" xfId="0" applyFont="1" applyBorder="1" applyAlignment="1">
      <alignment horizontal="distributed" vertical="center" wrapText="1"/>
    </xf>
    <xf numFmtId="0" fontId="9" fillId="0" borderId="23" xfId="94" applyFont="1" applyBorder="1" applyAlignment="1">
      <alignment horizontal="center" vertical="center"/>
    </xf>
    <xf numFmtId="0" fontId="9" fillId="0" borderId="12" xfId="94" applyFont="1" applyBorder="1" applyAlignment="1">
      <alignment horizontal="center" vertical="center"/>
    </xf>
    <xf numFmtId="179" fontId="9" fillId="0" borderId="0" xfId="94" applyNumberFormat="1" applyFont="1"/>
    <xf numFmtId="4" fontId="49" fillId="0" borderId="0" xfId="90" applyNumberFormat="1" applyFont="1" applyAlignment="1">
      <alignment vertical="center"/>
    </xf>
    <xf numFmtId="223" fontId="9" fillId="0" borderId="10" xfId="103" quotePrefix="1" applyNumberFormat="1" applyFont="1" applyBorder="1" applyAlignment="1">
      <alignment horizontal="center" vertical="center"/>
    </xf>
    <xf numFmtId="223" fontId="9" fillId="0" borderId="7" xfId="103" quotePrefix="1" applyNumberFormat="1" applyFont="1" applyBorder="1" applyAlignment="1">
      <alignment horizontal="center" vertical="center"/>
    </xf>
    <xf numFmtId="223" fontId="9" fillId="0" borderId="3" xfId="103" quotePrefix="1" applyNumberFormat="1"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10" fillId="0" borderId="0" xfId="94" applyFont="1" applyAlignment="1">
      <alignment horizontal="center" vertical="center"/>
    </xf>
    <xf numFmtId="49" fontId="9" fillId="0" borderId="0" xfId="84" quotePrefix="1" applyNumberFormat="1" applyFont="1" applyBorder="1" applyAlignment="1" applyProtection="1">
      <alignment horizontal="center" vertical="center"/>
      <protection locked="0"/>
    </xf>
    <xf numFmtId="0" fontId="50" fillId="0" borderId="7" xfId="94" applyFont="1" applyBorder="1" applyAlignment="1">
      <alignment horizontal="distributed" vertical="center"/>
    </xf>
    <xf numFmtId="0" fontId="9" fillId="0" borderId="33" xfId="94" applyFont="1" applyBorder="1" applyAlignment="1">
      <alignment horizontal="center" vertical="center"/>
    </xf>
    <xf numFmtId="0" fontId="9" fillId="0" borderId="11" xfId="94" applyFont="1" applyBorder="1" applyAlignment="1">
      <alignment horizontal="center" vertical="center"/>
    </xf>
    <xf numFmtId="0" fontId="50" fillId="0" borderId="4" xfId="96" applyFont="1" applyBorder="1" applyAlignment="1">
      <alignment horizontal="right"/>
    </xf>
    <xf numFmtId="0" fontId="9" fillId="0" borderId="2" xfId="96" applyFont="1" applyBorder="1" applyAlignment="1">
      <alignment horizontal="center" vertical="center" wrapText="1"/>
    </xf>
    <xf numFmtId="0" fontId="9" fillId="0" borderId="4" xfId="0" applyFont="1" applyBorder="1" applyAlignment="1">
      <alignment horizontal="center" vertical="center"/>
    </xf>
    <xf numFmtId="0" fontId="50" fillId="0" borderId="4" xfId="0" applyFont="1" applyBorder="1" applyAlignment="1">
      <alignment horizontal="right"/>
    </xf>
    <xf numFmtId="0" fontId="9" fillId="0" borderId="23" xfId="0" applyFont="1" applyBorder="1" applyAlignment="1">
      <alignment horizontal="center" vertical="center"/>
    </xf>
    <xf numFmtId="0" fontId="9" fillId="0" borderId="1" xfId="0" applyFont="1" applyBorder="1" applyAlignment="1">
      <alignment horizontal="center" vertical="distributed" textRotation="255"/>
    </xf>
    <xf numFmtId="49" fontId="75" fillId="0" borderId="8" xfId="0" applyNumberFormat="1" applyFont="1" applyBorder="1" applyAlignment="1" applyProtection="1">
      <alignment horizontal="center" vertical="distributed" textRotation="255" wrapText="1"/>
      <protection locked="0"/>
    </xf>
    <xf numFmtId="49" fontId="75" fillId="0" borderId="9" xfId="0" applyNumberFormat="1" applyFont="1" applyBorder="1" applyAlignment="1" applyProtection="1">
      <alignment horizontal="center" vertical="distributed" textRotation="255"/>
      <protection locked="0"/>
    </xf>
    <xf numFmtId="0" fontId="75" fillId="0" borderId="6" xfId="0" applyFont="1" applyBorder="1" applyAlignment="1">
      <alignment horizontal="center" vertical="distributed" textRotation="255"/>
    </xf>
    <xf numFmtId="0" fontId="75" fillId="0" borderId="2" xfId="0" applyFont="1" applyBorder="1" applyAlignment="1">
      <alignment horizontal="center" vertical="distributed" textRotation="255"/>
    </xf>
    <xf numFmtId="0" fontId="9" fillId="0" borderId="33" xfId="90" applyFont="1" applyBorder="1" applyAlignment="1">
      <alignment horizontal="center" vertical="center"/>
    </xf>
    <xf numFmtId="0" fontId="49" fillId="0" borderId="0" xfId="94" quotePrefix="1" applyFont="1" applyAlignment="1">
      <alignment horizontal="left" vertical="center"/>
    </xf>
    <xf numFmtId="0" fontId="9" fillId="0" borderId="2" xfId="0" applyFont="1" applyBorder="1" applyAlignment="1">
      <alignment horizontal="center" vertical="center"/>
    </xf>
    <xf numFmtId="0" fontId="9" fillId="0" borderId="8" xfId="0" applyFont="1" applyBorder="1" applyAlignment="1">
      <alignment horizontal="center" vertical="center"/>
    </xf>
    <xf numFmtId="3" fontId="9" fillId="0" borderId="0" xfId="0" applyNumberFormat="1" applyFont="1" applyAlignment="1">
      <alignment vertical="center"/>
    </xf>
    <xf numFmtId="208" fontId="50" fillId="0" borderId="4" xfId="99" applyNumberFormat="1" applyFont="1" applyBorder="1" applyAlignment="1">
      <alignment horizontal="left" vertical="center"/>
    </xf>
    <xf numFmtId="215" fontId="50" fillId="0" borderId="6" xfId="114" applyNumberFormat="1" applyFont="1" applyBorder="1" applyAlignment="1">
      <alignment horizontal="right" vertical="center"/>
    </xf>
    <xf numFmtId="177" fontId="50" fillId="0" borderId="8" xfId="114" applyFont="1" applyBorder="1" applyAlignment="1">
      <alignment horizontal="right" vertical="center"/>
    </xf>
    <xf numFmtId="177" fontId="50" fillId="0" borderId="6" xfId="114" applyFont="1" applyBorder="1" applyAlignment="1">
      <alignment vertical="center"/>
    </xf>
    <xf numFmtId="215" fontId="50" fillId="0" borderId="6" xfId="114" applyNumberFormat="1" applyFont="1" applyBorder="1" applyAlignment="1">
      <alignment vertical="center"/>
    </xf>
    <xf numFmtId="0" fontId="10" fillId="0" borderId="0" xfId="99" applyFont="1" applyAlignment="1">
      <alignment horizontal="right" vertical="center"/>
    </xf>
    <xf numFmtId="0" fontId="59" fillId="0" borderId="0" xfId="99" applyFont="1" applyAlignment="1">
      <alignment horizontal="right" vertical="center"/>
    </xf>
    <xf numFmtId="0" fontId="10" fillId="0" borderId="4" xfId="99" applyFont="1" applyBorder="1" applyAlignment="1">
      <alignment horizontal="centerContinuous" vertical="center"/>
    </xf>
    <xf numFmtId="0" fontId="49" fillId="0" borderId="0" xfId="99" applyFont="1" applyAlignment="1">
      <alignment horizontal="left"/>
    </xf>
    <xf numFmtId="0" fontId="59" fillId="0" borderId="0" xfId="99" applyFont="1" applyAlignment="1">
      <alignment horizontal="center"/>
    </xf>
    <xf numFmtId="0" fontId="59" fillId="0" borderId="0" xfId="99" applyFont="1"/>
    <xf numFmtId="0" fontId="10" fillId="0" borderId="0" xfId="99" applyFont="1" applyAlignment="1">
      <alignment vertical="center" wrapText="1"/>
    </xf>
    <xf numFmtId="0" fontId="50" fillId="0" borderId="0" xfId="99" applyFont="1" applyAlignment="1">
      <alignment horizontal="center" vertical="center" wrapText="1"/>
    </xf>
    <xf numFmtId="0" fontId="50" fillId="0" borderId="0" xfId="99" applyFont="1" applyAlignment="1">
      <alignment horizontal="left" vertical="center" wrapText="1"/>
    </xf>
    <xf numFmtId="0" fontId="49" fillId="0" borderId="0" xfId="99" applyFont="1"/>
    <xf numFmtId="0" fontId="50" fillId="0" borderId="0" xfId="99" applyFont="1" applyAlignment="1">
      <alignment vertical="center" wrapText="1"/>
    </xf>
    <xf numFmtId="0" fontId="10" fillId="0" borderId="0" xfId="99" applyFont="1" applyAlignment="1">
      <alignment horizontal="centerContinuous" vertical="top"/>
    </xf>
    <xf numFmtId="0" fontId="50" fillId="0" borderId="0" xfId="87" applyFont="1" applyAlignment="1">
      <alignment horizontal="center" vertical="center"/>
    </xf>
    <xf numFmtId="0" fontId="55" fillId="0" borderId="0" xfId="88" applyFont="1" applyAlignment="1">
      <alignment horizontal="right" vertical="center"/>
    </xf>
    <xf numFmtId="0" fontId="55" fillId="0" borderId="0" xfId="88" applyFont="1" applyAlignment="1">
      <alignment horizontal="right"/>
    </xf>
    <xf numFmtId="0" fontId="9" fillId="0" borderId="9" xfId="88" applyFont="1" applyBorder="1" applyAlignment="1">
      <alignment horizontal="center" vertical="distributed" wrapText="1"/>
    </xf>
    <xf numFmtId="0" fontId="9" fillId="0" borderId="12" xfId="88" applyFont="1" applyBorder="1" applyAlignment="1">
      <alignment horizontal="center" vertical="distributed" wrapText="1"/>
    </xf>
    <xf numFmtId="0" fontId="9" fillId="0" borderId="9" xfId="88" applyFont="1" applyBorder="1" applyAlignment="1">
      <alignment horizontal="center" vertical="center"/>
    </xf>
    <xf numFmtId="0" fontId="9" fillId="0" borderId="6" xfId="88" applyFont="1" applyBorder="1" applyAlignment="1">
      <alignment horizontal="center" vertical="distributed" wrapText="1"/>
    </xf>
    <xf numFmtId="0" fontId="9" fillId="0" borderId="6" xfId="88" applyFont="1" applyBorder="1" applyAlignment="1">
      <alignment horizontal="center" vertical="center"/>
    </xf>
    <xf numFmtId="0" fontId="9" fillId="0" borderId="2" xfId="88" applyFont="1" applyBorder="1" applyAlignment="1">
      <alignment horizontal="center" vertical="distributed" wrapText="1"/>
    </xf>
    <xf numFmtId="207" fontId="9" fillId="0" borderId="10" xfId="88" quotePrefix="1" applyNumberFormat="1" applyFont="1" applyBorder="1" applyAlignment="1">
      <alignment horizontal="right" vertical="center" indent="2"/>
    </xf>
    <xf numFmtId="207" fontId="9" fillId="0" borderId="7" xfId="88" quotePrefix="1" applyNumberFormat="1" applyFont="1" applyBorder="1" applyAlignment="1">
      <alignment horizontal="right" vertical="center" indent="2"/>
    </xf>
    <xf numFmtId="207" fontId="9" fillId="0" borderId="7" xfId="88" quotePrefix="1" applyNumberFormat="1" applyFont="1" applyBorder="1" applyAlignment="1">
      <alignment horizontal="center" vertical="center"/>
    </xf>
    <xf numFmtId="214" fontId="9" fillId="0" borderId="7" xfId="88" quotePrefix="1" applyNumberFormat="1" applyFont="1" applyBorder="1" applyAlignment="1">
      <alignment horizontal="right" vertical="center" indent="1"/>
    </xf>
    <xf numFmtId="214" fontId="9" fillId="0" borderId="7" xfId="88" quotePrefix="1" applyNumberFormat="1" applyFont="1" applyBorder="1" applyAlignment="1">
      <alignment horizontal="center" vertical="center"/>
    </xf>
    <xf numFmtId="201" fontId="68" fillId="0" borderId="1" xfId="88" applyNumberFormat="1" applyFont="1" applyBorder="1" applyAlignment="1">
      <alignment horizontal="right" vertical="center"/>
    </xf>
    <xf numFmtId="49" fontId="9" fillId="0" borderId="33" xfId="98" applyNumberFormat="1" applyFont="1" applyBorder="1" applyAlignment="1">
      <alignment horizontal="center" vertical="center"/>
    </xf>
    <xf numFmtId="49" fontId="9" fillId="0" borderId="28" xfId="98" applyNumberFormat="1" applyFont="1" applyBorder="1" applyAlignment="1">
      <alignment horizontal="center" vertical="center"/>
    </xf>
    <xf numFmtId="49" fontId="9" fillId="0" borderId="23" xfId="98" applyNumberFormat="1" applyFont="1" applyBorder="1" applyAlignment="1">
      <alignment horizontal="center" vertical="center"/>
    </xf>
    <xf numFmtId="49" fontId="9" fillId="0" borderId="11" xfId="98" applyNumberFormat="1" applyFont="1" applyBorder="1" applyAlignment="1">
      <alignment horizontal="center" vertical="center"/>
    </xf>
    <xf numFmtId="0" fontId="58" fillId="0" borderId="0" xfId="46" applyFont="1">
      <alignment vertical="center"/>
    </xf>
    <xf numFmtId="0" fontId="9" fillId="0" borderId="0" xfId="105" applyFont="1"/>
    <xf numFmtId="3" fontId="9" fillId="0" borderId="0" xfId="105" applyNumberFormat="1" applyFont="1"/>
    <xf numFmtId="0" fontId="49" fillId="0" borderId="0" xfId="104" applyFont="1"/>
    <xf numFmtId="0" fontId="49" fillId="0" borderId="0" xfId="108" applyFont="1" applyAlignment="1">
      <alignment horizontal="right" vertical="center"/>
    </xf>
    <xf numFmtId="41" fontId="50" fillId="0" borderId="0" xfId="1" applyNumberFormat="1" applyFont="1" applyFill="1" applyBorder="1" applyAlignment="1">
      <alignment horizontal="center" vertical="center"/>
    </xf>
    <xf numFmtId="0" fontId="9" fillId="0" borderId="12" xfId="105" applyFont="1" applyBorder="1" applyAlignment="1">
      <alignment horizontal="center" vertical="center"/>
    </xf>
    <xf numFmtId="0" fontId="9" fillId="0" borderId="11" xfId="105" applyFont="1" applyBorder="1" applyAlignment="1">
      <alignment horizontal="center" vertical="center"/>
    </xf>
    <xf numFmtId="201" fontId="50" fillId="0" borderId="6" xfId="104" applyNumberFormat="1" applyFont="1" applyBorder="1" applyAlignment="1">
      <alignment vertical="center"/>
    </xf>
    <xf numFmtId="201" fontId="50" fillId="0" borderId="5" xfId="104" applyNumberFormat="1" applyFont="1" applyBorder="1" applyAlignment="1">
      <alignment vertical="center"/>
    </xf>
    <xf numFmtId="201" fontId="50" fillId="0" borderId="2" xfId="104" applyNumberFormat="1" applyFont="1" applyBorder="1" applyAlignment="1">
      <alignment vertical="center"/>
    </xf>
    <xf numFmtId="201" fontId="50" fillId="0" borderId="1" xfId="104" applyNumberFormat="1" applyFont="1" applyBorder="1" applyAlignment="1">
      <alignment vertical="center"/>
    </xf>
    <xf numFmtId="41" fontId="50" fillId="0" borderId="6" xfId="98" applyNumberFormat="1" applyFont="1" applyBorder="1" applyAlignment="1">
      <alignment vertical="center"/>
    </xf>
    <xf numFmtId="41" fontId="50" fillId="0" borderId="40" xfId="98" applyNumberFormat="1" applyFont="1" applyBorder="1" applyAlignment="1">
      <alignment vertical="center"/>
    </xf>
    <xf numFmtId="41" fontId="50" fillId="0" borderId="7" xfId="98" applyNumberFormat="1" applyFont="1" applyBorder="1" applyAlignment="1">
      <alignment vertical="center"/>
    </xf>
    <xf numFmtId="41" fontId="50" fillId="0" borderId="5" xfId="98" applyNumberFormat="1" applyFont="1" applyBorder="1" applyAlignment="1">
      <alignment vertical="center"/>
    </xf>
    <xf numFmtId="3" fontId="50" fillId="0" borderId="6" xfId="90" applyNumberFormat="1" applyFont="1" applyBorder="1" applyAlignment="1">
      <alignment horizontal="right" vertical="center" indent="1"/>
    </xf>
    <xf numFmtId="3" fontId="50" fillId="0" borderId="5" xfId="90" applyNumberFormat="1" applyFont="1" applyBorder="1" applyAlignment="1">
      <alignment horizontal="right" vertical="center" indent="1"/>
    </xf>
    <xf numFmtId="4" fontId="50" fillId="0" borderId="5" xfId="90" applyNumberFormat="1" applyFont="1" applyBorder="1" applyAlignment="1">
      <alignment horizontal="right" vertical="center" indent="1"/>
    </xf>
    <xf numFmtId="195" fontId="50" fillId="0" borderId="5" xfId="90" applyNumberFormat="1" applyFont="1" applyBorder="1" applyAlignment="1">
      <alignment horizontal="right" vertical="center"/>
    </xf>
    <xf numFmtId="3" fontId="50" fillId="0" borderId="7" xfId="90" applyNumberFormat="1" applyFont="1" applyBorder="1" applyAlignment="1">
      <alignment horizontal="right" vertical="center" indent="1"/>
    </xf>
    <xf numFmtId="3" fontId="50" fillId="0" borderId="6" xfId="0" applyNumberFormat="1" applyFont="1" applyBorder="1" applyAlignment="1">
      <alignment horizontal="right" vertical="center" indent="2"/>
    </xf>
    <xf numFmtId="3" fontId="50" fillId="0" borderId="5" xfId="0" applyNumberFormat="1" applyFont="1" applyBorder="1" applyAlignment="1">
      <alignment horizontal="right" vertical="center" indent="2"/>
    </xf>
    <xf numFmtId="3" fontId="50" fillId="0" borderId="8" xfId="0" applyNumberFormat="1" applyFont="1" applyBorder="1" applyAlignment="1">
      <alignment horizontal="right" vertical="center" indent="2"/>
    </xf>
    <xf numFmtId="2" fontId="50" fillId="0" borderId="6" xfId="0" applyNumberFormat="1" applyFont="1" applyBorder="1" applyAlignment="1">
      <alignment horizontal="right" vertical="center" indent="2"/>
    </xf>
    <xf numFmtId="3" fontId="50" fillId="0" borderId="9" xfId="0" applyNumberFormat="1" applyFont="1" applyBorder="1" applyAlignment="1">
      <alignment horizontal="right" vertical="center" indent="2"/>
    </xf>
    <xf numFmtId="2" fontId="50" fillId="0" borderId="5" xfId="0" applyNumberFormat="1" applyFont="1" applyBorder="1" applyAlignment="1">
      <alignment horizontal="right" vertical="center" indent="2"/>
    </xf>
    <xf numFmtId="0" fontId="50" fillId="0" borderId="33" xfId="0" applyFont="1" applyBorder="1" applyAlignment="1">
      <alignment horizontal="center" vertical="center"/>
    </xf>
    <xf numFmtId="0" fontId="50" fillId="0" borderId="11" xfId="0" applyFont="1" applyBorder="1" applyAlignment="1">
      <alignment horizontal="center" vertical="center"/>
    </xf>
    <xf numFmtId="215" fontId="50" fillId="0" borderId="5" xfId="114" applyNumberFormat="1" applyFont="1" applyBorder="1" applyAlignment="1">
      <alignment horizontal="right" vertical="center"/>
    </xf>
    <xf numFmtId="212" fontId="50" fillId="0" borderId="9" xfId="76" applyNumberFormat="1" applyFont="1" applyBorder="1" applyAlignment="1">
      <alignment horizontal="right" vertical="center"/>
    </xf>
    <xf numFmtId="212" fontId="50" fillId="0" borderId="8" xfId="76" applyNumberFormat="1" applyFont="1" applyBorder="1" applyAlignment="1">
      <alignment horizontal="right" vertical="center"/>
    </xf>
    <xf numFmtId="212" fontId="50" fillId="0" borderId="6" xfId="76" applyNumberFormat="1" applyFont="1" applyBorder="1" applyAlignment="1">
      <alignment horizontal="right" vertical="center"/>
    </xf>
    <xf numFmtId="212" fontId="50" fillId="0" borderId="5" xfId="76" applyNumberFormat="1" applyFont="1" applyBorder="1" applyAlignment="1">
      <alignment horizontal="right" vertical="center"/>
    </xf>
    <xf numFmtId="212" fontId="50" fillId="0" borderId="2" xfId="76" applyNumberFormat="1" applyFont="1" applyBorder="1" applyAlignment="1">
      <alignment horizontal="right" vertical="center"/>
    </xf>
    <xf numFmtId="212" fontId="50" fillId="0" borderId="1" xfId="76" applyNumberFormat="1" applyFont="1" applyBorder="1" applyAlignment="1">
      <alignment horizontal="right" vertical="center"/>
    </xf>
    <xf numFmtId="213" fontId="50" fillId="0" borderId="6" xfId="114" applyNumberFormat="1" applyFont="1" applyBorder="1" applyAlignment="1">
      <alignment horizontal="right" vertical="center"/>
    </xf>
    <xf numFmtId="213" fontId="50" fillId="0" borderId="5" xfId="114" applyNumberFormat="1" applyFont="1" applyBorder="1" applyAlignment="1">
      <alignment horizontal="right" vertical="center"/>
    </xf>
    <xf numFmtId="177" fontId="50" fillId="0" borderId="5" xfId="99" applyNumberFormat="1" applyFont="1" applyBorder="1" applyAlignment="1">
      <alignment horizontal="right" vertical="center"/>
    </xf>
    <xf numFmtId="215" fontId="50" fillId="0" borderId="5" xfId="99" applyNumberFormat="1" applyFont="1" applyBorder="1" applyAlignment="1">
      <alignment horizontal="right" vertical="center"/>
    </xf>
    <xf numFmtId="176" fontId="50" fillId="0" borderId="5" xfId="99" applyNumberFormat="1" applyFont="1" applyBorder="1" applyAlignment="1">
      <alignment horizontal="right" vertical="center"/>
    </xf>
    <xf numFmtId="218" fontId="50" fillId="0" borderId="5" xfId="1" applyNumberFormat="1" applyFont="1" applyBorder="1" applyAlignment="1">
      <alignment horizontal="right" vertical="center"/>
    </xf>
    <xf numFmtId="215" fontId="50" fillId="0" borderId="6" xfId="0" applyNumberFormat="1" applyFont="1" applyBorder="1">
      <alignment vertical="center"/>
    </xf>
    <xf numFmtId="215" fontId="50" fillId="0" borderId="5" xfId="0" applyNumberFormat="1" applyFont="1" applyBorder="1">
      <alignment vertical="center"/>
    </xf>
    <xf numFmtId="179" fontId="50" fillId="0" borderId="6" xfId="94" applyNumberFormat="1" applyFont="1" applyBorder="1" applyAlignment="1">
      <alignment vertical="center"/>
    </xf>
    <xf numFmtId="180" fontId="50" fillId="0" borderId="6" xfId="94" applyNumberFormat="1" applyFont="1" applyBorder="1" applyAlignment="1">
      <alignment vertical="center"/>
    </xf>
    <xf numFmtId="180" fontId="50" fillId="0" borderId="5" xfId="94" applyNumberFormat="1" applyFont="1" applyBorder="1" applyAlignment="1">
      <alignment vertical="center"/>
    </xf>
    <xf numFmtId="41" fontId="50" fillId="0" borderId="6" xfId="0" applyNumberFormat="1" applyFont="1" applyBorder="1" applyAlignment="1">
      <alignment horizontal="right" vertical="center"/>
    </xf>
    <xf numFmtId="181" fontId="50" fillId="0" borderId="5" xfId="0" quotePrefix="1" applyNumberFormat="1" applyFont="1" applyBorder="1" applyAlignment="1">
      <alignment horizontal="right" vertical="center"/>
    </xf>
    <xf numFmtId="3" fontId="50" fillId="0" borderId="6" xfId="94" applyNumberFormat="1" applyFont="1" applyBorder="1" applyAlignment="1">
      <alignment horizontal="right" vertical="center" indent="1"/>
    </xf>
    <xf numFmtId="0" fontId="50" fillId="0" borderId="0" xfId="94" applyFont="1" applyAlignment="1">
      <alignment horizontal="right" vertical="center"/>
    </xf>
    <xf numFmtId="0" fontId="9" fillId="0" borderId="13" xfId="0" applyFont="1" applyBorder="1">
      <alignment vertical="center"/>
    </xf>
    <xf numFmtId="0" fontId="9" fillId="0" borderId="10" xfId="0" applyFont="1" applyBorder="1">
      <alignment vertical="center"/>
    </xf>
    <xf numFmtId="0" fontId="9" fillId="0" borderId="12" xfId="0" applyFont="1" applyBorder="1">
      <alignment vertical="center"/>
    </xf>
    <xf numFmtId="0" fontId="9" fillId="0" borderId="0" xfId="94" applyFont="1" applyAlignment="1">
      <alignment vertical="center" wrapText="1"/>
    </xf>
    <xf numFmtId="0" fontId="58" fillId="0" borderId="12" xfId="0" applyFont="1" applyBorder="1">
      <alignment vertical="center"/>
    </xf>
    <xf numFmtId="0" fontId="58" fillId="0" borderId="23" xfId="0" applyFont="1" applyBorder="1">
      <alignment vertical="center"/>
    </xf>
    <xf numFmtId="0" fontId="9" fillId="0" borderId="3" xfId="94" applyFont="1" applyBorder="1" applyAlignment="1">
      <alignment horizontal="distributed" vertical="center" wrapText="1"/>
    </xf>
    <xf numFmtId="4" fontId="51" fillId="0" borderId="6" xfId="94" applyNumberFormat="1" applyFont="1" applyBorder="1" applyAlignment="1">
      <alignment vertical="center"/>
    </xf>
    <xf numFmtId="4" fontId="51" fillId="0" borderId="5" xfId="94" applyNumberFormat="1" applyFont="1" applyBorder="1" applyAlignment="1">
      <alignment vertical="center"/>
    </xf>
    <xf numFmtId="0" fontId="50" fillId="0" borderId="4" xfId="94" applyFont="1" applyBorder="1" applyAlignment="1">
      <alignment vertical="center"/>
    </xf>
    <xf numFmtId="49" fontId="9" fillId="0" borderId="0" xfId="84" quotePrefix="1" applyNumberFormat="1" applyFont="1" applyAlignment="1" applyProtection="1">
      <alignment horizontal="center" vertical="center"/>
      <protection locked="0"/>
    </xf>
    <xf numFmtId="41" fontId="50" fillId="0" borderId="6" xfId="96" applyNumberFormat="1" applyFont="1" applyBorder="1" applyAlignment="1">
      <alignment horizontal="right" vertical="center" indent="1"/>
    </xf>
    <xf numFmtId="43" fontId="50" fillId="0" borderId="6" xfId="96" applyNumberFormat="1" applyFont="1" applyBorder="1" applyAlignment="1">
      <alignment horizontal="right" vertical="center" indent="1"/>
    </xf>
    <xf numFmtId="43" fontId="50" fillId="0" borderId="5" xfId="96" applyNumberFormat="1" applyFont="1" applyBorder="1" applyAlignment="1">
      <alignment horizontal="right" vertical="center" indent="1"/>
    </xf>
    <xf numFmtId="0" fontId="9" fillId="0" borderId="7" xfId="96" applyFont="1" applyBorder="1" applyAlignment="1">
      <alignment horizontal="distributed" vertical="center" wrapText="1"/>
    </xf>
    <xf numFmtId="0" fontId="49" fillId="0" borderId="13" xfId="96" applyFont="1" applyBorder="1" applyAlignment="1">
      <alignment vertical="center"/>
    </xf>
    <xf numFmtId="3" fontId="50" fillId="0" borderId="6" xfId="96" applyNumberFormat="1" applyFont="1" applyBorder="1" applyAlignment="1">
      <alignment horizontal="center" vertical="center"/>
    </xf>
    <xf numFmtId="212" fontId="89" fillId="0" borderId="8" xfId="0" applyNumberFormat="1" applyFont="1" applyBorder="1" applyAlignment="1">
      <alignment horizontal="center" vertical="center"/>
    </xf>
    <xf numFmtId="2" fontId="50" fillId="0" borderId="5" xfId="96" applyNumberFormat="1" applyFont="1" applyBorder="1" applyAlignment="1">
      <alignment horizontal="center" vertical="center"/>
    </xf>
    <xf numFmtId="212" fontId="89" fillId="0" borderId="6" xfId="0" applyNumberFormat="1" applyFont="1" applyBorder="1" applyAlignment="1">
      <alignment horizontal="center" vertical="center"/>
    </xf>
    <xf numFmtId="212" fontId="89" fillId="0" borderId="5" xfId="0" applyNumberFormat="1" applyFont="1" applyBorder="1" applyAlignment="1">
      <alignment horizontal="center" vertical="center"/>
    </xf>
    <xf numFmtId="3" fontId="50" fillId="0" borderId="2" xfId="96" applyNumberFormat="1" applyFont="1" applyBorder="1" applyAlignment="1">
      <alignment horizontal="center" vertical="center"/>
    </xf>
    <xf numFmtId="212" fontId="89" fillId="0" borderId="2" xfId="0" applyNumberFormat="1" applyFont="1" applyBorder="1" applyAlignment="1">
      <alignment horizontal="center" vertical="center"/>
    </xf>
    <xf numFmtId="2" fontId="50" fillId="0" borderId="1" xfId="96" applyNumberFormat="1" applyFont="1" applyBorder="1" applyAlignment="1">
      <alignment horizontal="center" vertical="center"/>
    </xf>
    <xf numFmtId="0" fontId="9" fillId="0" borderId="0" xfId="0" applyFont="1" applyAlignment="1">
      <alignment horizontal="distributed" vertical="center"/>
    </xf>
    <xf numFmtId="3" fontId="9" fillId="0" borderId="0" xfId="0" applyNumberFormat="1" applyFont="1" applyBorder="1" applyAlignment="1">
      <alignment horizontal="center" vertical="center"/>
    </xf>
    <xf numFmtId="185" fontId="9" fillId="0" borderId="0" xfId="0" applyNumberFormat="1" applyFont="1" applyAlignment="1">
      <alignment vertical="center"/>
    </xf>
    <xf numFmtId="185" fontId="9" fillId="0" borderId="0" xfId="0" applyNumberFormat="1" applyFont="1" applyBorder="1" applyAlignment="1">
      <alignment horizontal="right" vertical="center"/>
    </xf>
    <xf numFmtId="183" fontId="9" fillId="0" borderId="0" xfId="0" applyNumberFormat="1" applyFont="1" applyBorder="1" applyAlignment="1">
      <alignment horizontal="right" vertical="center"/>
    </xf>
    <xf numFmtId="3" fontId="50" fillId="0" borderId="6" xfId="0" applyNumberFormat="1" applyFont="1" applyBorder="1" applyAlignment="1">
      <alignment horizontal="right" vertical="center"/>
    </xf>
    <xf numFmtId="41" fontId="50" fillId="0" borderId="6" xfId="0" applyNumberFormat="1" applyFont="1" applyBorder="1" applyAlignment="1" applyProtection="1">
      <alignment horizontal="right" vertical="center"/>
      <protection locked="0"/>
    </xf>
    <xf numFmtId="41" fontId="50" fillId="0" borderId="5" xfId="0" applyNumberFormat="1" applyFont="1" applyBorder="1" applyAlignment="1" applyProtection="1">
      <alignment horizontal="right" vertical="center"/>
      <protection locked="0"/>
    </xf>
    <xf numFmtId="41" fontId="50" fillId="0" borderId="7" xfId="80" applyNumberFormat="1" applyFont="1" applyBorder="1" applyAlignment="1" applyProtection="1">
      <alignment horizontal="right" vertical="center"/>
      <protection locked="0"/>
    </xf>
    <xf numFmtId="41" fontId="50" fillId="0" borderId="5" xfId="80" applyNumberFormat="1" applyFont="1" applyBorder="1" applyAlignment="1" applyProtection="1">
      <alignment horizontal="right" vertical="center"/>
      <protection locked="0"/>
    </xf>
    <xf numFmtId="0" fontId="49" fillId="0" borderId="13" xfId="0" applyFont="1" applyBorder="1" applyAlignment="1"/>
    <xf numFmtId="192" fontId="50" fillId="0" borderId="6" xfId="0" applyNumberFormat="1" applyFont="1" applyBorder="1">
      <alignment vertical="center"/>
    </xf>
    <xf numFmtId="193" fontId="50" fillId="0" borderId="5" xfId="0" applyNumberFormat="1" applyFont="1" applyBorder="1">
      <alignment vertical="center"/>
    </xf>
    <xf numFmtId="191" fontId="50" fillId="0" borderId="5" xfId="0" applyNumberFormat="1" applyFont="1" applyBorder="1">
      <alignment vertical="center"/>
    </xf>
    <xf numFmtId="191" fontId="50" fillId="0" borderId="57" xfId="0" applyNumberFormat="1" applyFont="1" applyBorder="1">
      <alignment vertical="center"/>
    </xf>
    <xf numFmtId="191" fontId="50" fillId="0" borderId="58" xfId="0" applyNumberFormat="1" applyFont="1" applyBorder="1" applyAlignment="1">
      <alignment horizontal="right" vertical="center"/>
    </xf>
    <xf numFmtId="191" fontId="50" fillId="0" borderId="43" xfId="0" applyNumberFormat="1" applyFont="1" applyBorder="1">
      <alignment vertical="center"/>
    </xf>
    <xf numFmtId="191" fontId="50" fillId="0" borderId="43" xfId="0" applyNumberFormat="1" applyFont="1" applyBorder="1" applyAlignment="1">
      <alignment horizontal="right" vertical="center"/>
    </xf>
    <xf numFmtId="0" fontId="9" fillId="0" borderId="0" xfId="92" applyFont="1" applyBorder="1" applyAlignment="1">
      <alignment vertical="center"/>
    </xf>
    <xf numFmtId="194" fontId="50" fillId="0" borderId="9" xfId="107" applyNumberFormat="1" applyFont="1" applyBorder="1" applyAlignment="1">
      <alignment vertical="center"/>
    </xf>
    <xf numFmtId="194" fontId="50" fillId="0" borderId="8" xfId="107" applyNumberFormat="1" applyFont="1" applyBorder="1" applyAlignment="1">
      <alignment vertical="center"/>
    </xf>
    <xf numFmtId="43" fontId="50" fillId="0" borderId="6" xfId="107" applyNumberFormat="1" applyFont="1" applyBorder="1" applyAlignment="1">
      <alignment vertical="center"/>
    </xf>
    <xf numFmtId="43" fontId="50" fillId="0" borderId="5" xfId="107" applyNumberFormat="1" applyFont="1" applyBorder="1" applyAlignment="1">
      <alignment vertical="center"/>
    </xf>
    <xf numFmtId="41" fontId="50" fillId="0" borderId="6" xfId="107" applyNumberFormat="1" applyFont="1" applyBorder="1" applyAlignment="1">
      <alignment vertical="center"/>
    </xf>
    <xf numFmtId="41" fontId="50" fillId="0" borderId="5" xfId="107" applyNumberFormat="1" applyFont="1" applyBorder="1" applyAlignment="1">
      <alignment vertical="center"/>
    </xf>
    <xf numFmtId="194" fontId="50" fillId="0" borderId="6" xfId="107" applyNumberFormat="1" applyFont="1" applyBorder="1" applyAlignment="1">
      <alignment vertical="center"/>
    </xf>
    <xf numFmtId="194" fontId="50" fillId="0" borderId="5" xfId="107" applyNumberFormat="1" applyFont="1" applyBorder="1" applyAlignment="1">
      <alignment vertical="center"/>
    </xf>
    <xf numFmtId="43" fontId="50" fillId="0" borderId="2" xfId="107" applyNumberFormat="1" applyFont="1" applyBorder="1" applyAlignment="1">
      <alignment vertical="center"/>
    </xf>
    <xf numFmtId="43" fontId="50" fillId="0" borderId="1" xfId="107" applyNumberFormat="1" applyFont="1" applyBorder="1" applyAlignment="1">
      <alignment vertical="center"/>
    </xf>
    <xf numFmtId="189" fontId="9" fillId="0" borderId="5" xfId="0" applyNumberFormat="1" applyFont="1" applyBorder="1">
      <alignment vertical="center"/>
    </xf>
    <xf numFmtId="0" fontId="9" fillId="0" borderId="7" xfId="82" applyFont="1" applyBorder="1" applyAlignment="1">
      <alignment horizontal="left" vertical="distributed" indent="15"/>
    </xf>
    <xf numFmtId="0" fontId="9" fillId="0" borderId="7" xfId="82" applyFont="1" applyBorder="1" applyAlignment="1">
      <alignment horizontal="left" vertical="distributed" indent="13"/>
    </xf>
    <xf numFmtId="0" fontId="9" fillId="0" borderId="7" xfId="82" applyFont="1" applyFill="1" applyBorder="1" applyAlignment="1">
      <alignment horizontal="left" vertical="distributed" indent="15"/>
    </xf>
    <xf numFmtId="0" fontId="9" fillId="0" borderId="11" xfId="90" applyFont="1" applyFill="1" applyBorder="1" applyAlignment="1">
      <alignment horizontal="center" vertical="center"/>
    </xf>
    <xf numFmtId="0" fontId="9" fillId="0" borderId="33" xfId="90" applyFont="1" applyFill="1" applyBorder="1" applyAlignment="1">
      <alignment horizontal="center" vertical="center"/>
    </xf>
    <xf numFmtId="0" fontId="10" fillId="0" borderId="0" xfId="42" applyFont="1" applyAlignment="1">
      <alignment vertical="center"/>
    </xf>
    <xf numFmtId="0" fontId="50" fillId="0" borderId="4" xfId="42" applyFont="1" applyBorder="1" applyAlignment="1">
      <alignment horizontal="right"/>
    </xf>
    <xf numFmtId="0" fontId="9" fillId="0" borderId="11" xfId="42" applyFont="1" applyBorder="1" applyAlignment="1">
      <alignment horizontal="center" vertical="center"/>
    </xf>
    <xf numFmtId="0" fontId="9" fillId="0" borderId="7" xfId="42" applyFont="1" applyBorder="1" applyAlignment="1">
      <alignment horizontal="distributed" vertical="center"/>
    </xf>
    <xf numFmtId="0" fontId="9" fillId="0" borderId="7" xfId="39" applyFont="1" applyBorder="1" applyAlignment="1">
      <alignment horizontal="distributed" vertical="center"/>
    </xf>
    <xf numFmtId="0" fontId="9" fillId="0" borderId="3" xfId="42" applyFont="1" applyBorder="1" applyAlignment="1">
      <alignment horizontal="distributed" vertical="center"/>
    </xf>
    <xf numFmtId="0" fontId="49" fillId="0" borderId="0" xfId="42" applyFont="1"/>
    <xf numFmtId="0" fontId="9" fillId="0" borderId="0" xfId="42" applyFont="1"/>
    <xf numFmtId="41" fontId="50" fillId="0" borderId="5" xfId="39" applyNumberFormat="1" applyFont="1" applyBorder="1" applyAlignment="1">
      <alignment horizontal="right" vertical="center"/>
    </xf>
    <xf numFmtId="0" fontId="64" fillId="0" borderId="0" xfId="172" applyFont="1"/>
    <xf numFmtId="0" fontId="49" fillId="0" borderId="0" xfId="94" quotePrefix="1" applyFont="1" applyAlignment="1">
      <alignment horizontal="left"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49" fontId="9" fillId="0" borderId="0" xfId="84" quotePrefix="1" applyNumberFormat="1" applyFont="1" applyBorder="1" applyAlignment="1" applyProtection="1">
      <alignment horizontal="center" vertical="center"/>
      <protection locked="0"/>
    </xf>
    <xf numFmtId="49" fontId="9" fillId="0" borderId="13" xfId="84" quotePrefix="1" applyNumberFormat="1" applyFont="1" applyBorder="1" applyAlignment="1" applyProtection="1">
      <alignment horizontal="center" vertical="center"/>
      <protection locked="0"/>
    </xf>
    <xf numFmtId="0" fontId="9" fillId="0" borderId="13" xfId="0" applyFont="1" applyBorder="1" applyAlignment="1">
      <alignment horizontal="center" vertical="center"/>
    </xf>
    <xf numFmtId="0" fontId="9" fillId="0" borderId="33" xfId="0" applyFont="1" applyBorder="1" applyAlignment="1">
      <alignment horizontal="center" vertical="center"/>
    </xf>
    <xf numFmtId="0" fontId="9" fillId="0" borderId="0" xfId="103" quotePrefix="1" applyFont="1" applyBorder="1" applyAlignment="1">
      <alignment horizontal="center" vertical="center"/>
    </xf>
    <xf numFmtId="49" fontId="9" fillId="0" borderId="7" xfId="0" quotePrefix="1" applyNumberFormat="1" applyFont="1" applyBorder="1" applyAlignment="1">
      <alignment horizontal="center" vertical="center"/>
    </xf>
    <xf numFmtId="0" fontId="50" fillId="0" borderId="4" xfId="0" applyFont="1" applyBorder="1" applyAlignment="1">
      <alignment horizontal="right"/>
    </xf>
    <xf numFmtId="0" fontId="9" fillId="0" borderId="3" xfId="0" applyFont="1" applyBorder="1" applyAlignment="1">
      <alignment horizontal="distributed" vertical="center"/>
    </xf>
    <xf numFmtId="0" fontId="10" fillId="0" borderId="0" xfId="90" quotePrefix="1" applyFont="1" applyAlignment="1">
      <alignment horizontal="center" vertical="center"/>
    </xf>
    <xf numFmtId="0" fontId="9" fillId="0" borderId="2" xfId="0" applyFont="1" applyBorder="1" applyAlignment="1">
      <alignment horizontal="center" vertical="center"/>
    </xf>
    <xf numFmtId="0" fontId="9" fillId="0" borderId="13" xfId="88" applyFont="1" applyBorder="1" applyAlignment="1">
      <alignment horizontal="center" vertical="center"/>
    </xf>
    <xf numFmtId="0" fontId="10" fillId="0" borderId="4" xfId="99" applyFont="1" applyBorder="1" applyAlignment="1">
      <alignment horizontal="center" vertical="center"/>
    </xf>
    <xf numFmtId="0" fontId="49" fillId="0" borderId="0" xfId="88" applyFont="1" applyAlignment="1">
      <alignment horizontal="left" vertical="center"/>
    </xf>
    <xf numFmtId="0" fontId="9" fillId="0" borderId="12" xfId="88" applyFont="1" applyBorder="1" applyAlignment="1">
      <alignment horizontal="center" vertical="center"/>
    </xf>
    <xf numFmtId="201" fontId="50" fillId="0" borderId="5" xfId="79" applyNumberFormat="1" applyFont="1" applyBorder="1" applyAlignment="1">
      <alignment horizontal="right" vertical="center"/>
    </xf>
    <xf numFmtId="201" fontId="50" fillId="0" borderId="1" xfId="79" applyNumberFormat="1" applyFont="1" applyBorder="1" applyAlignment="1">
      <alignment horizontal="right" vertical="center"/>
    </xf>
    <xf numFmtId="215" fontId="50" fillId="0" borderId="6" xfId="0" applyNumberFormat="1" applyFont="1" applyBorder="1" applyAlignment="1">
      <alignment horizontal="right" vertical="center"/>
    </xf>
    <xf numFmtId="187" fontId="50" fillId="0" borderId="6" xfId="0" applyNumberFormat="1" applyFont="1" applyBorder="1" applyAlignment="1">
      <alignment horizontal="right" vertical="center"/>
    </xf>
    <xf numFmtId="187" fontId="50" fillId="0" borderId="8" xfId="65" applyNumberFormat="1" applyFont="1" applyBorder="1" applyAlignment="1">
      <alignment horizontal="right" vertical="center"/>
    </xf>
    <xf numFmtId="187" fontId="50" fillId="0" borderId="5" xfId="65" applyNumberFormat="1" applyFont="1" applyBorder="1" applyAlignment="1">
      <alignment horizontal="right" vertical="center"/>
    </xf>
    <xf numFmtId="2" fontId="50" fillId="0" borderId="2" xfId="0" applyNumberFormat="1" applyFont="1" applyBorder="1" applyAlignment="1">
      <alignment horizontal="right" vertical="center" indent="2"/>
    </xf>
    <xf numFmtId="2" fontId="50" fillId="0" borderId="1" xfId="0" applyNumberFormat="1" applyFont="1" applyBorder="1" applyAlignment="1">
      <alignment horizontal="right" vertical="center" indent="2"/>
    </xf>
    <xf numFmtId="0" fontId="9" fillId="0" borderId="3" xfId="74" quotePrefix="1" applyFont="1" applyBorder="1" applyAlignment="1">
      <alignment horizontal="center" vertical="center"/>
    </xf>
    <xf numFmtId="209" fontId="9" fillId="0" borderId="2" xfId="114" applyNumberFormat="1" applyFont="1" applyBorder="1" applyAlignment="1">
      <alignment horizontal="center" vertical="center"/>
    </xf>
    <xf numFmtId="209" fontId="9" fillId="0" borderId="1" xfId="114" applyNumberFormat="1" applyFont="1" applyBorder="1" applyAlignment="1">
      <alignment horizontal="center" vertical="center"/>
    </xf>
    <xf numFmtId="215" fontId="50" fillId="0" borderId="2" xfId="114" applyNumberFormat="1" applyFont="1" applyBorder="1" applyAlignment="1">
      <alignment horizontal="right" vertical="center"/>
    </xf>
    <xf numFmtId="209" fontId="50" fillId="0" borderId="2" xfId="114" applyNumberFormat="1" applyFont="1" applyBorder="1" applyAlignment="1">
      <alignment horizontal="right" vertical="center"/>
    </xf>
    <xf numFmtId="209" fontId="50" fillId="0" borderId="1" xfId="114" applyNumberFormat="1" applyFont="1" applyBorder="1" applyAlignment="1">
      <alignment horizontal="right" vertical="center"/>
    </xf>
    <xf numFmtId="0" fontId="49" fillId="0" borderId="0" xfId="99" applyFont="1" applyAlignment="1">
      <alignment horizontal="left" vertical="center"/>
    </xf>
    <xf numFmtId="177" fontId="50" fillId="0" borderId="1" xfId="114" applyFont="1" applyBorder="1" applyAlignment="1">
      <alignment horizontal="right" vertical="center"/>
    </xf>
    <xf numFmtId="215" fontId="50" fillId="0" borderId="1" xfId="114" applyNumberFormat="1" applyFont="1" applyBorder="1" applyAlignment="1">
      <alignment horizontal="right" vertical="center"/>
    </xf>
    <xf numFmtId="214" fontId="9" fillId="0" borderId="3" xfId="88" quotePrefix="1" applyNumberFormat="1" applyFont="1" applyBorder="1" applyAlignment="1">
      <alignment horizontal="center" vertical="center"/>
    </xf>
    <xf numFmtId="177" fontId="50" fillId="0" borderId="2" xfId="114" applyFont="1" applyBorder="1" applyAlignment="1">
      <alignment vertical="center"/>
    </xf>
    <xf numFmtId="215" fontId="50" fillId="0" borderId="2" xfId="114" applyNumberFormat="1" applyFont="1" applyBorder="1" applyAlignment="1">
      <alignment vertical="center"/>
    </xf>
    <xf numFmtId="0" fontId="49" fillId="0" borderId="0" xfId="0" applyFont="1" applyAlignment="1">
      <alignment horizontal="left" vertical="center"/>
    </xf>
    <xf numFmtId="0" fontId="9" fillId="0" borderId="3" xfId="59" quotePrefix="1" applyFont="1" applyBorder="1" applyAlignment="1">
      <alignment horizontal="center" vertical="center"/>
    </xf>
    <xf numFmtId="0" fontId="9" fillId="0" borderId="4" xfId="84" quotePrefix="1" applyNumberFormat="1" applyFont="1" applyBorder="1" applyAlignment="1" applyProtection="1">
      <alignment horizontal="center" vertical="center"/>
      <protection locked="0"/>
    </xf>
    <xf numFmtId="41" fontId="50" fillId="0" borderId="1" xfId="39" applyNumberFormat="1" applyFont="1" applyBorder="1" applyAlignment="1">
      <alignment horizontal="right" vertical="center"/>
    </xf>
    <xf numFmtId="0" fontId="9" fillId="0" borderId="13" xfId="0" applyFont="1" applyBorder="1" applyAlignment="1">
      <alignment horizontal="center" vertical="center"/>
    </xf>
    <xf numFmtId="0" fontId="9" fillId="0" borderId="12" xfId="0" applyFont="1" applyBorder="1" applyAlignment="1">
      <alignment horizontal="center" vertical="center"/>
    </xf>
    <xf numFmtId="0" fontId="9" fillId="0" borderId="0" xfId="94" applyFont="1" applyBorder="1" applyAlignment="1">
      <alignment horizontal="center" vertical="center"/>
    </xf>
    <xf numFmtId="0" fontId="9" fillId="0" borderId="3" xfId="94" applyFont="1" applyBorder="1" applyAlignment="1">
      <alignment horizontal="center" vertical="center"/>
    </xf>
    <xf numFmtId="0" fontId="9" fillId="0" borderId="23" xfId="94" applyFont="1" applyBorder="1" applyAlignment="1">
      <alignment horizontal="center" vertical="center"/>
    </xf>
    <xf numFmtId="0" fontId="9" fillId="0" borderId="3" xfId="0" applyFont="1" applyBorder="1" applyAlignment="1">
      <alignment horizontal="center" vertical="center"/>
    </xf>
    <xf numFmtId="0" fontId="50" fillId="0" borderId="4" xfId="0" applyFont="1" applyBorder="1" applyAlignment="1">
      <alignment horizontal="right"/>
    </xf>
    <xf numFmtId="0" fontId="9" fillId="0" borderId="23" xfId="0" applyFont="1" applyBorder="1" applyAlignment="1">
      <alignment horizontal="center" vertical="center"/>
    </xf>
    <xf numFmtId="49" fontId="10" fillId="0" borderId="0" xfId="0" applyNumberFormat="1" applyFont="1" applyAlignment="1" applyProtection="1">
      <alignment horizontal="center" vertical="center"/>
      <protection locked="0"/>
    </xf>
    <xf numFmtId="0" fontId="9" fillId="0" borderId="13" xfId="47" applyFont="1" applyBorder="1" applyAlignment="1">
      <alignment horizontal="center" vertical="distributed" textRotation="255"/>
    </xf>
    <xf numFmtId="0" fontId="9" fillId="0" borderId="4" xfId="47" applyFont="1" applyBorder="1" applyAlignment="1">
      <alignment horizontal="center" vertical="distributed" textRotation="255"/>
    </xf>
    <xf numFmtId="223" fontId="50" fillId="0" borderId="6" xfId="94" applyNumberFormat="1" applyFont="1" applyBorder="1" applyAlignment="1">
      <alignment vertical="center"/>
    </xf>
    <xf numFmtId="222" fontId="50" fillId="0" borderId="7" xfId="94" applyNumberFormat="1" applyFont="1" applyBorder="1" applyAlignment="1">
      <alignment vertical="center"/>
    </xf>
    <xf numFmtId="222" fontId="50" fillId="0" borderId="6" xfId="94" applyNumberFormat="1" applyFont="1" applyBorder="1" applyAlignment="1">
      <alignment vertical="center"/>
    </xf>
    <xf numFmtId="222" fontId="50" fillId="0" borderId="0" xfId="94" applyNumberFormat="1" applyFont="1" applyAlignment="1">
      <alignment vertical="center"/>
    </xf>
    <xf numFmtId="212" fontId="50" fillId="0" borderId="6" xfId="94" applyNumberFormat="1" applyFont="1" applyBorder="1" applyAlignment="1">
      <alignment vertical="center"/>
    </xf>
    <xf numFmtId="212" fontId="50" fillId="0" borderId="25" xfId="94" applyNumberFormat="1" applyFont="1" applyBorder="1" applyAlignment="1">
      <alignment vertical="center"/>
    </xf>
    <xf numFmtId="212" fontId="50" fillId="0" borderId="7" xfId="94" applyNumberFormat="1" applyFont="1" applyBorder="1" applyAlignment="1">
      <alignment vertical="center"/>
    </xf>
    <xf numFmtId="221" fontId="50" fillId="0" borderId="6" xfId="94" applyNumberFormat="1" applyFont="1" applyBorder="1" applyAlignment="1">
      <alignment vertical="center"/>
    </xf>
    <xf numFmtId="221" fontId="50" fillId="0" borderId="5" xfId="94" applyNumberFormat="1" applyFont="1" applyBorder="1" applyAlignment="1">
      <alignment vertical="center"/>
    </xf>
    <xf numFmtId="212" fontId="50" fillId="0" borderId="2" xfId="94" applyNumberFormat="1" applyFont="1" applyBorder="1" applyAlignment="1">
      <alignment vertical="center"/>
    </xf>
    <xf numFmtId="221" fontId="50" fillId="0" borderId="1" xfId="94" applyNumberFormat="1" applyFont="1" applyBorder="1" applyAlignment="1">
      <alignment vertical="center"/>
    </xf>
    <xf numFmtId="221" fontId="51" fillId="0" borderId="6" xfId="95" applyNumberFormat="1" applyFont="1" applyBorder="1" applyAlignment="1">
      <alignment horizontal="right" vertical="center"/>
    </xf>
    <xf numFmtId="221" fontId="51" fillId="0" borderId="5" xfId="95" applyNumberFormat="1" applyFont="1" applyBorder="1" applyAlignment="1">
      <alignment horizontal="right" vertical="center"/>
    </xf>
    <xf numFmtId="221" fontId="51" fillId="0" borderId="6" xfId="94" applyNumberFormat="1" applyFont="1" applyBorder="1" applyAlignment="1">
      <alignment horizontal="right" vertical="center"/>
    </xf>
    <xf numFmtId="221" fontId="51" fillId="0" borderId="5" xfId="94" applyNumberFormat="1" applyFont="1" applyBorder="1" applyAlignment="1">
      <alignment horizontal="right" vertical="center"/>
    </xf>
    <xf numFmtId="0" fontId="9" fillId="0" borderId="10" xfId="94" applyFont="1" applyBorder="1" applyAlignment="1">
      <alignment horizontal="distributed" vertical="center"/>
    </xf>
    <xf numFmtId="212" fontId="50" fillId="0" borderId="9" xfId="94" applyNumberFormat="1" applyFont="1" applyBorder="1" applyAlignment="1">
      <alignment vertical="center"/>
    </xf>
    <xf numFmtId="4" fontId="51" fillId="0" borderId="9" xfId="94" applyNumberFormat="1" applyFont="1" applyBorder="1" applyAlignment="1">
      <alignment vertical="center"/>
    </xf>
    <xf numFmtId="212" fontId="50" fillId="0" borderId="10" xfId="94" applyNumberFormat="1" applyFont="1" applyBorder="1" applyAlignment="1">
      <alignment vertical="center"/>
    </xf>
    <xf numFmtId="4" fontId="51" fillId="0" borderId="8" xfId="94" applyNumberFormat="1" applyFont="1" applyBorder="1" applyAlignment="1">
      <alignment vertical="center"/>
    </xf>
    <xf numFmtId="4" fontId="51" fillId="0" borderId="2" xfId="94" applyNumberFormat="1" applyFont="1" applyBorder="1" applyAlignment="1">
      <alignment vertical="center"/>
    </xf>
    <xf numFmtId="212" fontId="50" fillId="0" borderId="3" xfId="94" applyNumberFormat="1" applyFont="1" applyBorder="1" applyAlignment="1">
      <alignment vertical="center"/>
    </xf>
    <xf numFmtId="4" fontId="51" fillId="0" borderId="1" xfId="94" applyNumberFormat="1" applyFont="1" applyBorder="1" applyAlignment="1">
      <alignment vertical="center"/>
    </xf>
    <xf numFmtId="49" fontId="9" fillId="0" borderId="4" xfId="84" quotePrefix="1" applyNumberFormat="1" applyFont="1" applyBorder="1" applyAlignment="1" applyProtection="1">
      <alignment horizontal="center" vertical="center"/>
      <protection locked="0"/>
    </xf>
    <xf numFmtId="3" fontId="50" fillId="0" borderId="2" xfId="94" applyNumberFormat="1" applyFont="1" applyBorder="1" applyAlignment="1">
      <alignment horizontal="right" vertical="center" indent="1"/>
    </xf>
    <xf numFmtId="222" fontId="50" fillId="0" borderId="2" xfId="94" applyNumberFormat="1" applyFont="1" applyBorder="1" applyAlignment="1">
      <alignment vertical="center"/>
    </xf>
    <xf numFmtId="222" fontId="50" fillId="0" borderId="4" xfId="94" applyNumberFormat="1" applyFont="1" applyBorder="1" applyAlignment="1">
      <alignment vertical="center"/>
    </xf>
    <xf numFmtId="212" fontId="50" fillId="0" borderId="24" xfId="94" applyNumberFormat="1" applyFont="1" applyBorder="1" applyAlignment="1">
      <alignment vertical="center"/>
    </xf>
    <xf numFmtId="223" fontId="50" fillId="0" borderId="30" xfId="94" applyNumberFormat="1" applyFont="1" applyBorder="1" applyAlignment="1">
      <alignment vertical="center"/>
    </xf>
    <xf numFmtId="222" fontId="50" fillId="0" borderId="30" xfId="94" applyNumberFormat="1" applyFont="1" applyBorder="1" applyAlignment="1">
      <alignment vertical="center"/>
    </xf>
    <xf numFmtId="212" fontId="50" fillId="0" borderId="30" xfId="94" applyNumberFormat="1" applyFont="1" applyBorder="1" applyAlignment="1">
      <alignment vertical="center"/>
    </xf>
    <xf numFmtId="222" fontId="50" fillId="0" borderId="59" xfId="94" applyNumberFormat="1" applyFont="1" applyBorder="1" applyAlignment="1">
      <alignment vertical="center"/>
    </xf>
    <xf numFmtId="212" fontId="50" fillId="0" borderId="31" xfId="94" applyNumberFormat="1" applyFont="1" applyBorder="1" applyAlignment="1">
      <alignment vertical="center"/>
    </xf>
    <xf numFmtId="212" fontId="50" fillId="0" borderId="32" xfId="94" applyNumberFormat="1" applyFont="1" applyBorder="1" applyAlignment="1">
      <alignment vertical="center"/>
    </xf>
    <xf numFmtId="41" fontId="50" fillId="0" borderId="2" xfId="0" applyNumberFormat="1" applyFont="1" applyBorder="1" applyAlignment="1">
      <alignment horizontal="right" vertical="center"/>
    </xf>
    <xf numFmtId="181" fontId="50" fillId="0" borderId="1" xfId="0" quotePrefix="1" applyNumberFormat="1" applyFont="1" applyBorder="1" applyAlignment="1">
      <alignment horizontal="right" vertical="center"/>
    </xf>
    <xf numFmtId="179" fontId="50" fillId="0" borderId="2" xfId="94" applyNumberFormat="1" applyFont="1" applyBorder="1" applyAlignment="1">
      <alignment vertical="center"/>
    </xf>
    <xf numFmtId="180" fontId="50" fillId="0" borderId="2" xfId="94" applyNumberFormat="1" applyFont="1" applyBorder="1" applyAlignment="1">
      <alignment vertical="center"/>
    </xf>
    <xf numFmtId="180" fontId="50" fillId="0" borderId="1" xfId="94" applyNumberFormat="1" applyFont="1" applyBorder="1" applyAlignment="1">
      <alignment vertical="center"/>
    </xf>
    <xf numFmtId="187" fontId="50" fillId="0" borderId="2" xfId="0" applyNumberFormat="1" applyFont="1" applyBorder="1" applyAlignment="1">
      <alignment horizontal="right" vertical="center"/>
    </xf>
    <xf numFmtId="215" fontId="50" fillId="0" borderId="2" xfId="0" applyNumberFormat="1" applyFont="1" applyBorder="1">
      <alignment vertical="center"/>
    </xf>
    <xf numFmtId="215" fontId="50" fillId="0" borderId="1" xfId="0" applyNumberFormat="1" applyFont="1" applyBorder="1">
      <alignment vertical="center"/>
    </xf>
    <xf numFmtId="184" fontId="50" fillId="0" borderId="6" xfId="94" applyNumberFormat="1" applyFont="1" applyBorder="1" applyAlignment="1">
      <alignment vertical="center"/>
    </xf>
    <xf numFmtId="184" fontId="50" fillId="0" borderId="2" xfId="94" applyNumberFormat="1" applyFont="1" applyBorder="1" applyAlignment="1">
      <alignment vertical="center"/>
    </xf>
    <xf numFmtId="184" fontId="50" fillId="0" borderId="5" xfId="94" applyNumberFormat="1" applyFont="1" applyBorder="1" applyAlignment="1">
      <alignment vertical="center"/>
    </xf>
    <xf numFmtId="184" fontId="50" fillId="0" borderId="1" xfId="94" applyNumberFormat="1" applyFont="1" applyBorder="1" applyAlignment="1">
      <alignment vertical="center"/>
    </xf>
    <xf numFmtId="41" fontId="50" fillId="0" borderId="6" xfId="94" applyNumberFormat="1" applyFont="1" applyBorder="1" applyAlignment="1">
      <alignment vertical="center"/>
    </xf>
    <xf numFmtId="41" fontId="50" fillId="0" borderId="2" xfId="94" applyNumberFormat="1" applyFont="1" applyBorder="1" applyAlignment="1">
      <alignment vertical="center"/>
    </xf>
    <xf numFmtId="41" fontId="50" fillId="0" borderId="7" xfId="94" applyNumberFormat="1" applyFont="1" applyBorder="1" applyAlignment="1">
      <alignment vertical="center"/>
    </xf>
    <xf numFmtId="41" fontId="50" fillId="0" borderId="3" xfId="94" applyNumberFormat="1" applyFont="1" applyBorder="1" applyAlignment="1">
      <alignment vertical="center"/>
    </xf>
    <xf numFmtId="41" fontId="50" fillId="0" borderId="6" xfId="94" quotePrefix="1" applyNumberFormat="1" applyFont="1" applyBorder="1" applyAlignment="1">
      <alignment horizontal="right" vertical="center"/>
    </xf>
    <xf numFmtId="41" fontId="50" fillId="0" borderId="7" xfId="94" quotePrefix="1" applyNumberFormat="1" applyFont="1" applyBorder="1" applyAlignment="1">
      <alignment horizontal="right" vertical="center"/>
    </xf>
    <xf numFmtId="43" fontId="51" fillId="0" borderId="5" xfId="94" applyNumberFormat="1" applyFont="1" applyBorder="1" applyAlignment="1">
      <alignment vertical="center"/>
    </xf>
    <xf numFmtId="43" fontId="51" fillId="0" borderId="1" xfId="94" applyNumberFormat="1" applyFont="1" applyBorder="1" applyAlignment="1">
      <alignment vertical="center"/>
    </xf>
    <xf numFmtId="43" fontId="51" fillId="0" borderId="6" xfId="94" applyNumberFormat="1" applyFont="1" applyBorder="1" applyAlignment="1">
      <alignment vertical="center"/>
    </xf>
    <xf numFmtId="43" fontId="51" fillId="0" borderId="2" xfId="94" applyNumberFormat="1" applyFont="1" applyBorder="1" applyAlignment="1">
      <alignment vertical="center"/>
    </xf>
    <xf numFmtId="41" fontId="50" fillId="0" borderId="2" xfId="96" applyNumberFormat="1" applyFont="1" applyBorder="1" applyAlignment="1">
      <alignment horizontal="right" vertical="center" indent="1"/>
    </xf>
    <xf numFmtId="43" fontId="50" fillId="0" borderId="2" xfId="96" applyNumberFormat="1" applyFont="1" applyBorder="1" applyAlignment="1">
      <alignment horizontal="right" vertical="center" indent="1"/>
    </xf>
    <xf numFmtId="43" fontId="50" fillId="0" borderId="1" xfId="96" applyNumberFormat="1" applyFont="1" applyBorder="1" applyAlignment="1">
      <alignment horizontal="right" vertical="center" indent="1"/>
    </xf>
    <xf numFmtId="212" fontId="50" fillId="0" borderId="6" xfId="96" applyNumberFormat="1" applyFont="1" applyBorder="1" applyAlignment="1">
      <alignment vertical="center"/>
    </xf>
    <xf numFmtId="212" fontId="50" fillId="0" borderId="2" xfId="96" applyNumberFormat="1" applyFont="1" applyBorder="1" applyAlignment="1">
      <alignment vertical="center"/>
    </xf>
    <xf numFmtId="221" fontId="50" fillId="0" borderId="5" xfId="96" applyNumberFormat="1" applyFont="1" applyBorder="1" applyAlignment="1">
      <alignment vertical="center"/>
    </xf>
    <xf numFmtId="221" fontId="50" fillId="0" borderId="1" xfId="96" applyNumberFormat="1" applyFont="1" applyBorder="1" applyAlignment="1">
      <alignment vertical="center"/>
    </xf>
    <xf numFmtId="0" fontId="9" fillId="0" borderId="4" xfId="0" applyFont="1" applyBorder="1" applyAlignment="1">
      <alignment horizontal="distributed" vertical="center"/>
    </xf>
    <xf numFmtId="221" fontId="9" fillId="0" borderId="2" xfId="0" applyNumberFormat="1" applyFont="1" applyBorder="1" applyAlignment="1">
      <alignment horizontal="center" vertical="center"/>
    </xf>
    <xf numFmtId="221" fontId="50" fillId="0" borderId="5" xfId="0" applyNumberFormat="1" applyFont="1" applyBorder="1">
      <alignment vertical="center"/>
    </xf>
    <xf numFmtId="221" fontId="50" fillId="0" borderId="5" xfId="0" applyNumberFormat="1" applyFont="1" applyBorder="1" applyAlignment="1"/>
    <xf numFmtId="221" fontId="49" fillId="0" borderId="0" xfId="0" applyNumberFormat="1" applyFont="1" applyAlignment="1"/>
    <xf numFmtId="221" fontId="9" fillId="0" borderId="0" xfId="0" applyNumberFormat="1" applyFont="1" applyAlignment="1"/>
    <xf numFmtId="221" fontId="9" fillId="0" borderId="1" xfId="0" applyNumberFormat="1" applyFont="1" applyBorder="1" applyAlignment="1">
      <alignment horizontal="center" vertical="center"/>
    </xf>
    <xf numFmtId="197" fontId="9" fillId="0" borderId="2" xfId="0" applyNumberFormat="1" applyFont="1" applyBorder="1" applyAlignment="1">
      <alignment horizontal="center" vertical="center"/>
    </xf>
    <xf numFmtId="197" fontId="49" fillId="0" borderId="0" xfId="0" applyNumberFormat="1" applyFont="1" applyAlignment="1"/>
    <xf numFmtId="197" fontId="9" fillId="0" borderId="0" xfId="0" applyNumberFormat="1" applyFont="1" applyAlignment="1"/>
    <xf numFmtId="197" fontId="9" fillId="0" borderId="33" xfId="0" applyNumberFormat="1" applyFont="1" applyBorder="1" applyAlignment="1">
      <alignment horizontal="center" vertical="center"/>
    </xf>
    <xf numFmtId="41" fontId="50" fillId="0" borderId="2" xfId="1" applyNumberFormat="1" applyFont="1" applyBorder="1" applyAlignment="1">
      <alignment horizontal="right" vertical="center"/>
    </xf>
    <xf numFmtId="41" fontId="50" fillId="0" borderId="1" xfId="1" applyNumberFormat="1" applyFont="1" applyBorder="1" applyAlignment="1">
      <alignment horizontal="right" vertical="center"/>
    </xf>
    <xf numFmtId="187" fontId="50" fillId="0" borderId="1" xfId="65" applyNumberFormat="1" applyFont="1" applyBorder="1" applyAlignment="1">
      <alignment horizontal="right" vertical="center"/>
    </xf>
    <xf numFmtId="221" fontId="50" fillId="0" borderId="0" xfId="0" applyNumberFormat="1" applyFont="1" applyAlignment="1">
      <alignment vertical="center"/>
    </xf>
    <xf numFmtId="221" fontId="50" fillId="0" borderId="6" xfId="0" applyNumberFormat="1" applyFont="1" applyBorder="1" applyAlignment="1">
      <alignment horizontal="right" vertical="center"/>
    </xf>
    <xf numFmtId="221" fontId="9" fillId="0" borderId="0" xfId="0" applyNumberFormat="1" applyFont="1" applyAlignment="1">
      <alignment vertical="center"/>
    </xf>
    <xf numFmtId="221" fontId="50" fillId="0" borderId="5" xfId="0" applyNumberFormat="1" applyFont="1" applyFill="1" applyBorder="1" applyAlignment="1">
      <alignment horizontal="right" vertical="center"/>
    </xf>
    <xf numFmtId="221" fontId="50" fillId="0" borderId="5" xfId="0" applyNumberFormat="1" applyFont="1" applyBorder="1" applyAlignment="1">
      <alignment horizontal="right" vertical="center"/>
    </xf>
    <xf numFmtId="221" fontId="50" fillId="0" borderId="0" xfId="0" applyNumberFormat="1" applyFont="1" applyBorder="1" applyAlignment="1">
      <alignment vertical="center"/>
    </xf>
    <xf numFmtId="212" fontId="50" fillId="0" borderId="6" xfId="0" applyNumberFormat="1" applyFont="1" applyBorder="1" applyAlignment="1">
      <alignment horizontal="right" vertical="center"/>
    </xf>
    <xf numFmtId="41" fontId="50" fillId="0" borderId="2" xfId="0" applyNumberFormat="1" applyFont="1" applyBorder="1" applyAlignment="1" applyProtection="1">
      <alignment horizontal="right" vertical="center"/>
      <protection locked="0"/>
    </xf>
    <xf numFmtId="41" fontId="50" fillId="0" borderId="1" xfId="0" applyNumberFormat="1" applyFont="1" applyBorder="1" applyAlignment="1" applyProtection="1">
      <alignment horizontal="right" vertical="center"/>
      <protection locked="0"/>
    </xf>
    <xf numFmtId="41" fontId="50" fillId="0" borderId="3" xfId="80" applyNumberFormat="1" applyFont="1" applyBorder="1" applyAlignment="1" applyProtection="1">
      <alignment horizontal="right" vertical="center"/>
      <protection locked="0"/>
    </xf>
    <xf numFmtId="41" fontId="50" fillId="0" borderId="1" xfId="80" applyNumberFormat="1" applyFont="1" applyBorder="1" applyAlignment="1" applyProtection="1">
      <alignment horizontal="right" vertical="center"/>
      <protection locked="0"/>
    </xf>
    <xf numFmtId="0" fontId="49" fillId="0" borderId="0" xfId="91" applyFont="1" applyBorder="1" applyAlignment="1">
      <alignment vertical="center"/>
    </xf>
    <xf numFmtId="0" fontId="9" fillId="0" borderId="3" xfId="102" applyFont="1" applyBorder="1" applyAlignment="1">
      <alignment horizontal="left" vertical="center"/>
    </xf>
    <xf numFmtId="189" fontId="9" fillId="0" borderId="1" xfId="0" applyNumberFormat="1" applyFont="1" applyBorder="1">
      <alignment vertical="center"/>
    </xf>
    <xf numFmtId="49" fontId="9" fillId="0" borderId="4" xfId="0" quotePrefix="1" applyNumberFormat="1" applyFont="1" applyBorder="1" applyAlignment="1">
      <alignment horizontal="center" vertical="center"/>
    </xf>
    <xf numFmtId="49" fontId="9" fillId="0" borderId="3" xfId="0" quotePrefix="1" applyNumberFormat="1" applyFont="1" applyBorder="1" applyAlignment="1">
      <alignment horizontal="center" vertical="center"/>
    </xf>
    <xf numFmtId="49" fontId="9" fillId="0" borderId="10" xfId="0" quotePrefix="1" applyNumberFormat="1" applyFont="1" applyBorder="1" applyAlignment="1">
      <alignment horizontal="center" vertical="center"/>
    </xf>
    <xf numFmtId="0" fontId="9" fillId="0" borderId="0" xfId="93" quotePrefix="1" applyAlignment="1">
      <alignment horizontal="center" vertical="center"/>
    </xf>
    <xf numFmtId="0" fontId="9" fillId="0" borderId="0" xfId="93" applyAlignment="1">
      <alignment horizontal="center" vertical="center"/>
    </xf>
    <xf numFmtId="0" fontId="49" fillId="0" borderId="0" xfId="93" applyFont="1" applyAlignment="1">
      <alignment horizontal="center" vertical="center"/>
    </xf>
    <xf numFmtId="0" fontId="5" fillId="0" borderId="0" xfId="0" applyFont="1">
      <alignment vertical="center"/>
    </xf>
    <xf numFmtId="189" fontId="5" fillId="0" borderId="0" xfId="0" applyNumberFormat="1" applyFont="1">
      <alignment vertical="center"/>
    </xf>
    <xf numFmtId="189" fontId="50" fillId="0" borderId="1" xfId="0" applyNumberFormat="1" applyFont="1" applyBorder="1">
      <alignment vertical="center"/>
    </xf>
    <xf numFmtId="189" fontId="50" fillId="0" borderId="2" xfId="0" applyNumberFormat="1" applyFont="1" applyBorder="1">
      <alignment vertical="center"/>
    </xf>
    <xf numFmtId="0" fontId="9" fillId="0" borderId="4" xfId="93" applyBorder="1" applyAlignment="1">
      <alignment horizontal="center" vertical="center"/>
    </xf>
    <xf numFmtId="190" fontId="50" fillId="0" borderId="5" xfId="0" applyNumberFormat="1" applyFont="1" applyBorder="1">
      <alignment vertical="center"/>
    </xf>
    <xf numFmtId="190" fontId="50" fillId="0" borderId="6" xfId="0" applyNumberFormat="1" applyFont="1" applyBorder="1">
      <alignment vertical="center"/>
    </xf>
    <xf numFmtId="189" fontId="50" fillId="0" borderId="5" xfId="0" applyNumberFormat="1" applyFont="1" applyBorder="1">
      <alignment vertical="center"/>
    </xf>
    <xf numFmtId="189" fontId="50" fillId="0" borderId="6" xfId="0" applyNumberFormat="1" applyFont="1" applyBorder="1">
      <alignment vertical="center"/>
    </xf>
    <xf numFmtId="0" fontId="9" fillId="0" borderId="0" xfId="90"/>
    <xf numFmtId="0" fontId="9" fillId="0" borderId="0" xfId="90" applyAlignment="1">
      <alignment vertical="center"/>
    </xf>
    <xf numFmtId="195" fontId="50" fillId="0" borderId="1" xfId="90" applyNumberFormat="1" applyFont="1" applyBorder="1" applyAlignment="1">
      <alignment horizontal="right" vertical="center"/>
    </xf>
    <xf numFmtId="4" fontId="50" fillId="0" borderId="1" xfId="90" applyNumberFormat="1" applyFont="1" applyBorder="1" applyAlignment="1">
      <alignment horizontal="right" vertical="center" indent="1"/>
    </xf>
    <xf numFmtId="3" fontId="50" fillId="0" borderId="2" xfId="90" applyNumberFormat="1" applyFont="1" applyBorder="1" applyAlignment="1">
      <alignment horizontal="right" vertical="center" indent="1"/>
    </xf>
    <xf numFmtId="3" fontId="50" fillId="0" borderId="3" xfId="90" applyNumberFormat="1" applyFont="1" applyBorder="1" applyAlignment="1">
      <alignment horizontal="right" vertical="center" indent="1"/>
    </xf>
    <xf numFmtId="3" fontId="50" fillId="0" borderId="4" xfId="90" applyNumberFormat="1" applyFont="1" applyBorder="1" applyAlignment="1">
      <alignment horizontal="right" vertical="center" indent="1"/>
    </xf>
    <xf numFmtId="3" fontId="50" fillId="0" borderId="0" xfId="90" applyNumberFormat="1" applyFont="1" applyAlignment="1">
      <alignment horizontal="right" vertical="center" indent="1"/>
    </xf>
    <xf numFmtId="49" fontId="9" fillId="0" borderId="0" xfId="0" quotePrefix="1" applyNumberFormat="1" applyFont="1" applyAlignment="1">
      <alignment horizontal="center" vertical="center"/>
    </xf>
    <xf numFmtId="49" fontId="9" fillId="0" borderId="33" xfId="90" applyNumberFormat="1" applyBorder="1" applyAlignment="1">
      <alignment horizontal="center" vertical="center"/>
    </xf>
    <xf numFmtId="0" fontId="9" fillId="0" borderId="11" xfId="90" quotePrefix="1" applyBorder="1" applyAlignment="1">
      <alignment horizontal="center" vertical="center"/>
    </xf>
    <xf numFmtId="0" fontId="9" fillId="0" borderId="49" xfId="90" applyBorder="1" applyAlignment="1">
      <alignment vertical="distributed"/>
    </xf>
    <xf numFmtId="49" fontId="9" fillId="0" borderId="1" xfId="90" applyNumberFormat="1" applyBorder="1" applyAlignment="1">
      <alignment horizontal="center" vertical="distributed"/>
    </xf>
    <xf numFmtId="49" fontId="9" fillId="0" borderId="4" xfId="90" applyNumberFormat="1" applyBorder="1" applyAlignment="1">
      <alignment horizontal="centerContinuous" vertical="center"/>
    </xf>
    <xf numFmtId="49" fontId="9" fillId="0" borderId="49" xfId="90" applyNumberFormat="1" applyBorder="1" applyAlignment="1">
      <alignment horizontal="centerContinuous" vertical="center"/>
    </xf>
    <xf numFmtId="49" fontId="9" fillId="0" borderId="1" xfId="90" applyNumberFormat="1" applyBorder="1" applyAlignment="1">
      <alignment horizontal="centerContinuous" vertical="center"/>
    </xf>
    <xf numFmtId="0" fontId="9" fillId="0" borderId="4" xfId="90" applyBorder="1"/>
    <xf numFmtId="0" fontId="9" fillId="0" borderId="0" xfId="90" applyAlignment="1">
      <alignment horizontal="right" vertical="center" indent="1"/>
    </xf>
    <xf numFmtId="3" fontId="49" fillId="0" borderId="0" xfId="90" applyNumberFormat="1" applyFont="1" applyAlignment="1">
      <alignment vertical="center"/>
    </xf>
    <xf numFmtId="181" fontId="50" fillId="0" borderId="1" xfId="90" applyNumberFormat="1" applyFont="1" applyBorder="1" applyAlignment="1">
      <alignment horizontal="right" vertical="center" indent="1"/>
    </xf>
    <xf numFmtId="41" fontId="50" fillId="0" borderId="1" xfId="90" applyNumberFormat="1" applyFont="1" applyBorder="1" applyAlignment="1">
      <alignment horizontal="right" vertical="center" indent="1"/>
    </xf>
    <xf numFmtId="0" fontId="50" fillId="0" borderId="2" xfId="90" applyFont="1" applyBorder="1" applyAlignment="1">
      <alignment horizontal="right" vertical="center" indent="1"/>
    </xf>
    <xf numFmtId="0" fontId="9" fillId="0" borderId="4" xfId="90" applyBorder="1" applyAlignment="1">
      <alignment horizontal="center" vertical="center"/>
    </xf>
    <xf numFmtId="181" fontId="50" fillId="0" borderId="5" xfId="90" applyNumberFormat="1" applyFont="1" applyBorder="1" applyAlignment="1">
      <alignment horizontal="right" vertical="center" indent="1"/>
    </xf>
    <xf numFmtId="41" fontId="50" fillId="0" borderId="5" xfId="90" applyNumberFormat="1" applyFont="1" applyBorder="1" applyAlignment="1">
      <alignment horizontal="right" vertical="center" indent="1"/>
    </xf>
    <xf numFmtId="0" fontId="50" fillId="0" borderId="6" xfId="90" applyFont="1" applyBorder="1" applyAlignment="1">
      <alignment horizontal="right" vertical="center" indent="1"/>
    </xf>
    <xf numFmtId="0" fontId="9" fillId="0" borderId="0" xfId="90" applyAlignment="1">
      <alignment horizontal="center" vertical="center"/>
    </xf>
    <xf numFmtId="0" fontId="61" fillId="0" borderId="0" xfId="90" applyFont="1" applyAlignment="1">
      <alignment vertical="center"/>
    </xf>
    <xf numFmtId="0" fontId="9" fillId="0" borderId="12" xfId="90" applyBorder="1" applyAlignment="1">
      <alignment horizontal="center" vertical="center"/>
    </xf>
    <xf numFmtId="0" fontId="9" fillId="0" borderId="23" xfId="90" applyBorder="1" applyAlignment="1">
      <alignment horizontal="center" vertical="center"/>
    </xf>
    <xf numFmtId="0" fontId="17" fillId="0" borderId="0" xfId="90" applyFont="1" applyAlignment="1">
      <alignment vertical="top"/>
    </xf>
    <xf numFmtId="0" fontId="17" fillId="0" borderId="0" xfId="90" applyFont="1"/>
    <xf numFmtId="2" fontId="50" fillId="0" borderId="1" xfId="90" applyNumberFormat="1" applyFont="1" applyBorder="1" applyAlignment="1">
      <alignment horizontal="right" vertical="center" indent="1"/>
    </xf>
    <xf numFmtId="2" fontId="50" fillId="0" borderId="2" xfId="90" applyNumberFormat="1" applyFont="1" applyBorder="1" applyAlignment="1">
      <alignment horizontal="right" vertical="center" indent="1"/>
    </xf>
    <xf numFmtId="4" fontId="50" fillId="0" borderId="2" xfId="90" applyNumberFormat="1" applyFont="1" applyBorder="1" applyAlignment="1">
      <alignment horizontal="right" vertical="center" indent="1"/>
    </xf>
    <xf numFmtId="2" fontId="50" fillId="0" borderId="5" xfId="90" applyNumberFormat="1" applyFont="1" applyBorder="1" applyAlignment="1">
      <alignment horizontal="right" vertical="center" indent="1"/>
    </xf>
    <xf numFmtId="2" fontId="50" fillId="0" borderId="6" xfId="90" applyNumberFormat="1" applyFont="1" applyBorder="1" applyAlignment="1">
      <alignment horizontal="right" vertical="center" indent="1"/>
    </xf>
    <xf numFmtId="4" fontId="50" fillId="0" borderId="6" xfId="90" applyNumberFormat="1" applyFont="1" applyBorder="1" applyAlignment="1">
      <alignment horizontal="right" vertical="center" indent="1"/>
    </xf>
    <xf numFmtId="0" fontId="9" fillId="0" borderId="12" xfId="90" applyBorder="1" applyAlignment="1">
      <alignment horizontal="centerContinuous" vertical="center"/>
    </xf>
    <xf numFmtId="0" fontId="9" fillId="0" borderId="23" xfId="90" applyBorder="1" applyAlignment="1">
      <alignment horizontal="centerContinuous" vertical="center"/>
    </xf>
    <xf numFmtId="0" fontId="9" fillId="0" borderId="23" xfId="90" quotePrefix="1" applyBorder="1" applyAlignment="1">
      <alignment horizontal="centerContinuous" vertical="center"/>
    </xf>
    <xf numFmtId="41" fontId="49" fillId="0" borderId="0" xfId="86" applyNumberFormat="1" applyFont="1" applyAlignment="1">
      <alignment horizontal="right" vertical="center"/>
    </xf>
    <xf numFmtId="41" fontId="49" fillId="0" borderId="0" xfId="64" applyNumberFormat="1" applyFont="1" applyAlignment="1">
      <alignment horizontal="right" vertical="center"/>
    </xf>
    <xf numFmtId="41" fontId="49" fillId="0" borderId="0" xfId="86" applyNumberFormat="1" applyFont="1" applyAlignment="1">
      <alignment horizontal="left" vertical="center"/>
    </xf>
    <xf numFmtId="0" fontId="49" fillId="0" borderId="0" xfId="103" quotePrefix="1" applyFont="1" applyAlignment="1">
      <alignment horizontal="left" vertical="center"/>
    </xf>
    <xf numFmtId="3" fontId="50" fillId="0" borderId="1" xfId="86" applyNumberFormat="1" applyFont="1" applyBorder="1" applyAlignment="1">
      <alignment horizontal="right" vertical="center" indent="1"/>
    </xf>
    <xf numFmtId="3" fontId="50" fillId="0" borderId="2" xfId="86" applyNumberFormat="1" applyFont="1" applyBorder="1" applyAlignment="1">
      <alignment horizontal="right" vertical="center" indent="1"/>
    </xf>
    <xf numFmtId="3" fontId="50" fillId="0" borderId="2" xfId="64" applyNumberFormat="1" applyFont="1" applyBorder="1" applyAlignment="1">
      <alignment horizontal="right" vertical="center" indent="1"/>
    </xf>
    <xf numFmtId="3" fontId="50" fillId="0" borderId="24" xfId="86" applyNumberFormat="1" applyFont="1" applyBorder="1" applyAlignment="1">
      <alignment horizontal="right" vertical="center" indent="1"/>
    </xf>
    <xf numFmtId="3" fontId="50" fillId="0" borderId="5" xfId="86" applyNumberFormat="1" applyFont="1" applyBorder="1" applyAlignment="1">
      <alignment horizontal="right" vertical="center" indent="1"/>
    </xf>
    <xf numFmtId="3" fontId="50" fillId="0" borderId="6" xfId="86" applyNumberFormat="1" applyFont="1" applyBorder="1" applyAlignment="1">
      <alignment horizontal="right" vertical="center" indent="1"/>
    </xf>
    <xf numFmtId="3" fontId="50" fillId="0" borderId="6" xfId="64" applyNumberFormat="1" applyFont="1" applyBorder="1" applyAlignment="1">
      <alignment horizontal="right" vertical="center" indent="1"/>
    </xf>
    <xf numFmtId="3" fontId="50" fillId="0" borderId="25" xfId="86" applyNumberFormat="1" applyFont="1" applyBorder="1" applyAlignment="1">
      <alignment horizontal="right" vertical="center" indent="1"/>
    </xf>
    <xf numFmtId="0" fontId="9" fillId="0" borderId="4" xfId="86" applyBorder="1"/>
    <xf numFmtId="3" fontId="9" fillId="0" borderId="0" xfId="0" applyNumberFormat="1" applyFont="1">
      <alignment vertical="center"/>
    </xf>
    <xf numFmtId="0" fontId="9" fillId="0" borderId="0" xfId="81" applyFont="1"/>
    <xf numFmtId="0" fontId="49" fillId="0" borderId="0" xfId="81" applyFont="1"/>
    <xf numFmtId="0" fontId="49" fillId="0" borderId="0" xfId="81" applyFont="1" applyAlignment="1">
      <alignment vertical="center"/>
    </xf>
    <xf numFmtId="49" fontId="55" fillId="0" borderId="0" xfId="81" applyNumberFormat="1" applyFont="1" applyAlignment="1" applyProtection="1">
      <alignment horizontal="center" vertical="center"/>
      <protection locked="0"/>
    </xf>
    <xf numFmtId="0" fontId="9" fillId="0" borderId="0" xfId="81" applyFont="1" applyAlignment="1">
      <alignment horizontal="right" indent="1"/>
    </xf>
    <xf numFmtId="0" fontId="9" fillId="0" borderId="0" xfId="74" quotePrefix="1" applyFont="1" applyAlignment="1">
      <alignment horizontal="center" vertical="center"/>
    </xf>
    <xf numFmtId="0" fontId="9" fillId="0" borderId="0" xfId="81" applyFont="1" applyAlignment="1">
      <alignment vertical="center"/>
    </xf>
    <xf numFmtId="0" fontId="55" fillId="0" borderId="0" xfId="81" applyFont="1" applyAlignment="1">
      <alignment horizontal="right" vertical="center"/>
    </xf>
    <xf numFmtId="0" fontId="55" fillId="0" borderId="0" xfId="81" applyFont="1" applyAlignment="1" applyProtection="1">
      <alignment vertical="center"/>
      <protection locked="0"/>
    </xf>
    <xf numFmtId="0" fontId="55" fillId="0" borderId="0" xfId="81" applyFont="1" applyAlignment="1">
      <alignment horizontal="center" vertical="center"/>
    </xf>
    <xf numFmtId="3" fontId="50" fillId="0" borderId="1" xfId="74" applyNumberFormat="1" applyFont="1" applyBorder="1" applyAlignment="1">
      <alignment horizontal="right" vertical="center" indent="1"/>
    </xf>
    <xf numFmtId="3" fontId="50" fillId="0" borderId="2" xfId="74" applyNumberFormat="1" applyFont="1" applyBorder="1" applyAlignment="1">
      <alignment horizontal="right" vertical="center" indent="1"/>
    </xf>
    <xf numFmtId="3" fontId="50" fillId="0" borderId="3" xfId="74" applyNumberFormat="1" applyFont="1" applyBorder="1" applyAlignment="1">
      <alignment horizontal="right" vertical="center" indent="1"/>
    </xf>
    <xf numFmtId="3" fontId="50" fillId="0" borderId="5" xfId="74" applyNumberFormat="1" applyFont="1" applyBorder="1" applyAlignment="1">
      <alignment horizontal="right" vertical="center" indent="1"/>
    </xf>
    <xf numFmtId="3" fontId="50" fillId="0" borderId="6" xfId="74" applyNumberFormat="1" applyFont="1" applyBorder="1" applyAlignment="1">
      <alignment horizontal="right" vertical="center" indent="1"/>
    </xf>
    <xf numFmtId="3" fontId="50" fillId="0" borderId="7" xfId="74" applyNumberFormat="1" applyFont="1" applyBorder="1" applyAlignment="1">
      <alignment horizontal="right" vertical="center" indent="1"/>
    </xf>
    <xf numFmtId="0" fontId="50" fillId="0" borderId="0" xfId="74" applyFont="1" applyAlignment="1">
      <alignment horizontal="right" vertical="center"/>
    </xf>
    <xf numFmtId="4" fontId="50" fillId="0" borderId="1" xfId="0" applyNumberFormat="1" applyFont="1" applyBorder="1" applyAlignment="1">
      <alignment horizontal="right" vertical="center" indent="1"/>
    </xf>
    <xf numFmtId="4" fontId="50" fillId="0" borderId="3" xfId="0" applyNumberFormat="1" applyFont="1" applyBorder="1" applyAlignment="1">
      <alignment horizontal="right" vertical="center" indent="1"/>
    </xf>
    <xf numFmtId="221" fontId="50" fillId="0" borderId="2" xfId="0" applyNumberFormat="1" applyFont="1" applyBorder="1" applyAlignment="1">
      <alignment horizontal="right" vertical="center" indent="1"/>
    </xf>
    <xf numFmtId="3" fontId="9" fillId="0" borderId="0" xfId="0" applyNumberFormat="1" applyFont="1" applyAlignment="1"/>
    <xf numFmtId="3" fontId="50" fillId="0" borderId="5" xfId="0" applyNumberFormat="1" applyFont="1" applyBorder="1" applyAlignment="1">
      <alignment horizontal="right" vertical="center" indent="1"/>
    </xf>
    <xf numFmtId="3" fontId="50" fillId="0" borderId="7" xfId="0" applyNumberFormat="1" applyFont="1" applyBorder="1" applyAlignment="1">
      <alignment horizontal="right" vertical="center" indent="1"/>
    </xf>
    <xf numFmtId="3" fontId="50" fillId="0" borderId="6" xfId="0" applyNumberFormat="1" applyFont="1" applyBorder="1" applyAlignment="1">
      <alignment horizontal="right" vertical="center" indent="1"/>
    </xf>
    <xf numFmtId="4" fontId="50" fillId="0" borderId="5" xfId="0" applyNumberFormat="1" applyFont="1" applyBorder="1" applyAlignment="1">
      <alignment horizontal="right" vertical="center" indent="1"/>
    </xf>
    <xf numFmtId="4" fontId="50" fillId="0" borderId="7" xfId="0" applyNumberFormat="1" applyFont="1" applyBorder="1" applyAlignment="1">
      <alignment horizontal="right" vertical="center" indent="1"/>
    </xf>
    <xf numFmtId="221" fontId="50" fillId="0" borderId="6" xfId="0" applyNumberFormat="1" applyFont="1" applyBorder="1" applyAlignment="1">
      <alignment horizontal="right" vertical="center" indent="1"/>
    </xf>
    <xf numFmtId="3" fontId="50" fillId="0" borderId="8" xfId="0" applyNumberFormat="1" applyFont="1" applyBorder="1" applyAlignment="1">
      <alignment horizontal="right" vertical="center" indent="1"/>
    </xf>
    <xf numFmtId="0" fontId="55" fillId="0" borderId="0" xfId="0" applyFont="1" applyAlignment="1">
      <alignment horizontal="center"/>
    </xf>
    <xf numFmtId="0" fontId="50" fillId="0" borderId="3" xfId="0" applyFont="1" applyBorder="1" applyAlignment="1">
      <alignment horizontal="distributed" vertical="distributed"/>
    </xf>
    <xf numFmtId="0" fontId="50" fillId="0" borderId="7" xfId="0" applyFont="1" applyBorder="1" applyAlignment="1">
      <alignment horizontal="distributed" vertical="distributed"/>
    </xf>
    <xf numFmtId="0" fontId="50" fillId="0" borderId="10" xfId="0" applyFont="1" applyBorder="1" applyAlignment="1">
      <alignment horizontal="distributed" vertical="center"/>
    </xf>
    <xf numFmtId="198" fontId="9" fillId="0" borderId="0" xfId="0" applyNumberFormat="1" applyFont="1">
      <alignment vertical="center"/>
    </xf>
    <xf numFmtId="0" fontId="50" fillId="0" borderId="0" xfId="0" applyFont="1" applyAlignment="1">
      <alignment horizontal="right"/>
    </xf>
    <xf numFmtId="0" fontId="9" fillId="0" borderId="4" xfId="0" applyFont="1" applyBorder="1">
      <alignment vertical="center"/>
    </xf>
    <xf numFmtId="0" fontId="10" fillId="0" borderId="0" xfId="0" applyFont="1">
      <alignment vertical="center"/>
    </xf>
    <xf numFmtId="49" fontId="94" fillId="0" borderId="0" xfId="44" applyNumberFormat="1" applyFont="1" applyAlignment="1">
      <alignment horizontal="left" vertical="center"/>
    </xf>
    <xf numFmtId="202" fontId="68" fillId="0" borderId="1" xfId="88" applyNumberFormat="1" applyFont="1" applyBorder="1" applyAlignment="1">
      <alignment horizontal="right" vertical="center" indent="1"/>
    </xf>
    <xf numFmtId="203" fontId="68" fillId="0" borderId="2" xfId="88" applyNumberFormat="1" applyFont="1" applyBorder="1" applyAlignment="1">
      <alignment horizontal="right" vertical="center" indent="1"/>
    </xf>
    <xf numFmtId="203" fontId="68" fillId="0" borderId="24" xfId="88" applyNumberFormat="1" applyFont="1" applyBorder="1" applyAlignment="1">
      <alignment horizontal="right" vertical="center" indent="1"/>
    </xf>
    <xf numFmtId="203" fontId="68" fillId="0" borderId="1" xfId="88" applyNumberFormat="1" applyFont="1" applyBorder="1" applyAlignment="1">
      <alignment horizontal="right" vertical="center" indent="1"/>
    </xf>
    <xf numFmtId="41" fontId="50" fillId="0" borderId="2" xfId="80" applyNumberFormat="1" applyFont="1" applyBorder="1" applyAlignment="1" applyProtection="1">
      <alignment horizontal="right" vertical="center" indent="1"/>
      <protection locked="0"/>
    </xf>
    <xf numFmtId="202" fontId="68" fillId="0" borderId="5" xfId="88" applyNumberFormat="1" applyFont="1" applyBorder="1" applyAlignment="1">
      <alignment horizontal="right" vertical="center" indent="1"/>
    </xf>
    <xf numFmtId="203" fontId="68" fillId="0" borderId="6" xfId="88" applyNumberFormat="1" applyFont="1" applyBorder="1" applyAlignment="1">
      <alignment horizontal="right" vertical="center" indent="1"/>
    </xf>
    <xf numFmtId="203" fontId="68" fillId="0" borderId="25" xfId="88" applyNumberFormat="1" applyFont="1" applyBorder="1" applyAlignment="1">
      <alignment horizontal="right" vertical="center" indent="1"/>
    </xf>
    <xf numFmtId="203" fontId="68" fillId="0" borderId="5" xfId="88" applyNumberFormat="1" applyFont="1" applyBorder="1" applyAlignment="1">
      <alignment horizontal="right" vertical="center" indent="1"/>
    </xf>
    <xf numFmtId="41" fontId="50" fillId="0" borderId="6" xfId="80" applyNumberFormat="1" applyFont="1" applyBorder="1" applyAlignment="1" applyProtection="1">
      <alignment horizontal="right" vertical="center" indent="1"/>
      <protection locked="0"/>
    </xf>
    <xf numFmtId="0" fontId="9" fillId="0" borderId="0" xfId="99" applyAlignment="1">
      <alignment vertical="center"/>
    </xf>
    <xf numFmtId="205" fontId="49" fillId="0" borderId="0" xfId="99" applyNumberFormat="1" applyFont="1" applyAlignment="1">
      <alignment vertical="center"/>
    </xf>
    <xf numFmtId="0" fontId="9" fillId="0" borderId="4" xfId="99" applyBorder="1" applyAlignment="1">
      <alignment horizontal="center" vertical="center"/>
    </xf>
    <xf numFmtId="0" fontId="9" fillId="0" borderId="0" xfId="99" applyAlignment="1">
      <alignment horizontal="center" vertical="center"/>
    </xf>
    <xf numFmtId="0" fontId="9" fillId="0" borderId="33" xfId="99" applyBorder="1" applyAlignment="1">
      <alignment horizontal="center" vertical="center"/>
    </xf>
    <xf numFmtId="0" fontId="9" fillId="0" borderId="11" xfId="99" applyBorder="1" applyAlignment="1">
      <alignment horizontal="center" vertical="center"/>
    </xf>
    <xf numFmtId="179" fontId="9" fillId="0" borderId="6" xfId="99" applyNumberFormat="1" applyBorder="1" applyAlignment="1">
      <alignment vertical="center"/>
    </xf>
    <xf numFmtId="205" fontId="9" fillId="0" borderId="6" xfId="99" applyNumberFormat="1" applyBorder="1" applyAlignment="1">
      <alignment vertical="center"/>
    </xf>
    <xf numFmtId="206" fontId="9" fillId="0" borderId="6" xfId="99" applyNumberFormat="1" applyBorder="1" applyAlignment="1">
      <alignment vertical="center"/>
    </xf>
    <xf numFmtId="206" fontId="9" fillId="0" borderId="5" xfId="99" applyNumberFormat="1" applyBorder="1" applyAlignment="1">
      <alignment vertical="center"/>
    </xf>
    <xf numFmtId="0" fontId="9" fillId="0" borderId="0" xfId="99" applyAlignment="1">
      <alignment horizontal="right" vertical="center"/>
    </xf>
    <xf numFmtId="0" fontId="9" fillId="0" borderId="0" xfId="93" quotePrefix="1" applyAlignment="1">
      <alignment horizontal="right" vertical="center"/>
    </xf>
    <xf numFmtId="177" fontId="9" fillId="0" borderId="0" xfId="99" applyNumberFormat="1" applyAlignment="1">
      <alignment horizontal="right" vertical="center"/>
    </xf>
    <xf numFmtId="0" fontId="9" fillId="0" borderId="4" xfId="93" applyBorder="1" applyAlignment="1">
      <alignment horizontal="right" vertical="center"/>
    </xf>
    <xf numFmtId="0" fontId="9" fillId="0" borderId="0" xfId="93" applyAlignment="1">
      <alignment horizontal="right" vertical="center"/>
    </xf>
    <xf numFmtId="0" fontId="9" fillId="0" borderId="0" xfId="99"/>
    <xf numFmtId="0" fontId="9" fillId="0" borderId="0" xfId="99" applyAlignment="1">
      <alignment horizontal="center"/>
    </xf>
    <xf numFmtId="43" fontId="9" fillId="0" borderId="0" xfId="99" applyNumberFormat="1"/>
    <xf numFmtId="0" fontId="9" fillId="0" borderId="2" xfId="99" applyBorder="1" applyAlignment="1">
      <alignment horizontal="center" vertical="distributed" textRotation="255" wrapText="1"/>
    </xf>
    <xf numFmtId="0" fontId="9" fillId="0" borderId="3" xfId="99" applyBorder="1" applyAlignment="1">
      <alignment horizontal="center" vertical="distributed"/>
    </xf>
    <xf numFmtId="0" fontId="9" fillId="0" borderId="5" xfId="99" applyBorder="1" applyAlignment="1">
      <alignment horizontal="center" vertical="distributed"/>
    </xf>
    <xf numFmtId="0" fontId="9" fillId="0" borderId="4" xfId="99" applyBorder="1" applyAlignment="1">
      <alignment horizontal="center" vertical="distributed"/>
    </xf>
    <xf numFmtId="0" fontId="9" fillId="0" borderId="4" xfId="99" applyBorder="1" applyAlignment="1">
      <alignment horizontal="center" vertical="distributed" textRotation="255" wrapText="1"/>
    </xf>
    <xf numFmtId="0" fontId="9" fillId="0" borderId="7" xfId="99" applyBorder="1" applyAlignment="1">
      <alignment horizontal="center" vertical="distributed"/>
    </xf>
    <xf numFmtId="0" fontId="9" fillId="0" borderId="7" xfId="99" applyBorder="1" applyAlignment="1">
      <alignment horizontal="center" vertical="distributed" textRotation="255" wrapText="1"/>
    </xf>
    <xf numFmtId="0" fontId="9" fillId="0" borderId="7" xfId="99" applyBorder="1" applyAlignment="1">
      <alignment horizontal="center" vertical="center"/>
    </xf>
    <xf numFmtId="0" fontId="9" fillId="0" borderId="5" xfId="99" applyBorder="1" applyAlignment="1">
      <alignment horizontal="center" vertical="center"/>
    </xf>
    <xf numFmtId="0" fontId="9" fillId="0" borderId="13" xfId="99" applyBorder="1"/>
    <xf numFmtId="0" fontId="9" fillId="0" borderId="10" xfId="99" applyBorder="1" applyAlignment="1">
      <alignment horizontal="center" vertical="distributed"/>
    </xf>
    <xf numFmtId="0" fontId="9" fillId="0" borderId="8" xfId="99" applyBorder="1" applyAlignment="1">
      <alignment horizontal="center" vertical="distributed"/>
    </xf>
    <xf numFmtId="0" fontId="9" fillId="0" borderId="10" xfId="99" applyBorder="1" applyAlignment="1">
      <alignment horizontal="center" vertical="distributed" textRotation="255" wrapText="1"/>
    </xf>
    <xf numFmtId="212" fontId="9" fillId="0" borderId="3" xfId="99" applyNumberFormat="1" applyBorder="1" applyAlignment="1">
      <alignment horizontal="center" vertical="center" wrapText="1"/>
    </xf>
    <xf numFmtId="212" fontId="9" fillId="0" borderId="7" xfId="99" applyNumberFormat="1" applyBorder="1" applyAlignment="1">
      <alignment horizontal="center" vertical="center" wrapText="1"/>
    </xf>
    <xf numFmtId="212" fontId="9" fillId="0" borderId="10" xfId="99" applyNumberFormat="1" applyBorder="1" applyAlignment="1">
      <alignment horizontal="center" vertical="center" wrapText="1"/>
    </xf>
    <xf numFmtId="0" fontId="9" fillId="0" borderId="13" xfId="99" applyBorder="1" applyAlignment="1">
      <alignment horizontal="center" vertical="center" wrapText="1"/>
    </xf>
    <xf numFmtId="0" fontId="9" fillId="0" borderId="9" xfId="99" applyBorder="1" applyAlignment="1">
      <alignment horizontal="center" vertical="center" wrapText="1"/>
    </xf>
    <xf numFmtId="210" fontId="9" fillId="0" borderId="0" xfId="67" applyNumberFormat="1" applyFont="1"/>
    <xf numFmtId="0" fontId="50" fillId="0" borderId="0" xfId="87" applyFont="1" applyAlignment="1">
      <alignment horizontal="left" vertical="center"/>
    </xf>
    <xf numFmtId="0" fontId="50" fillId="0" borderId="0" xfId="87" applyFont="1" applyAlignment="1">
      <alignment horizontal="left" vertical="center" wrapText="1"/>
    </xf>
    <xf numFmtId="0" fontId="50" fillId="0" borderId="0" xfId="67" applyFont="1"/>
    <xf numFmtId="187" fontId="50" fillId="0" borderId="0" xfId="67" applyNumberFormat="1" applyFont="1" applyAlignment="1">
      <alignment horizontal="right" vertical="center" wrapText="1"/>
    </xf>
    <xf numFmtId="0" fontId="50" fillId="0" borderId="0" xfId="63" applyFont="1" applyAlignment="1">
      <alignment horizontal="left" vertical="center"/>
    </xf>
    <xf numFmtId="0" fontId="9" fillId="0" borderId="0" xfId="106"/>
    <xf numFmtId="0" fontId="9" fillId="0" borderId="11" xfId="106" applyBorder="1" applyAlignment="1">
      <alignment horizontal="center" vertical="center"/>
    </xf>
    <xf numFmtId="0" fontId="9" fillId="0" borderId="33" xfId="106" applyBorder="1" applyAlignment="1">
      <alignment horizontal="center" vertical="center"/>
    </xf>
    <xf numFmtId="0" fontId="9" fillId="0" borderId="23" xfId="106" applyBorder="1" applyAlignment="1">
      <alignment horizontal="center" vertical="center"/>
    </xf>
    <xf numFmtId="0" fontId="9" fillId="0" borderId="4" xfId="106" applyBorder="1" applyAlignment="1">
      <alignment horizontal="center" vertical="center"/>
    </xf>
    <xf numFmtId="0" fontId="9" fillId="0" borderId="13" xfId="106" applyBorder="1" applyAlignment="1">
      <alignment horizontal="center" vertical="center"/>
    </xf>
    <xf numFmtId="0" fontId="9" fillId="0" borderId="0" xfId="99" quotePrefix="1" applyAlignment="1">
      <alignment horizontal="center" vertical="center"/>
    </xf>
    <xf numFmtId="213" fontId="50" fillId="0" borderId="1" xfId="114" applyNumberFormat="1" applyFont="1" applyBorder="1" applyAlignment="1">
      <alignment horizontal="right" vertical="center"/>
    </xf>
    <xf numFmtId="177" fontId="50" fillId="0" borderId="2" xfId="114" applyFont="1" applyBorder="1" applyAlignment="1">
      <alignment horizontal="right" vertical="center"/>
    </xf>
    <xf numFmtId="213" fontId="50" fillId="0" borderId="2" xfId="114" applyNumberFormat="1" applyFont="1" applyBorder="1" applyAlignment="1">
      <alignment horizontal="right" vertical="center"/>
    </xf>
    <xf numFmtId="201" fontId="50" fillId="0" borderId="0" xfId="88" applyNumberFormat="1" applyFont="1" applyAlignment="1">
      <alignment horizontal="right" vertical="center"/>
    </xf>
    <xf numFmtId="201" fontId="68" fillId="0" borderId="0" xfId="88" applyNumberFormat="1" applyFont="1" applyAlignment="1">
      <alignment horizontal="right" vertical="center"/>
    </xf>
    <xf numFmtId="0" fontId="50" fillId="0" borderId="0" xfId="99" applyFont="1" applyAlignment="1">
      <alignment horizontal="right"/>
    </xf>
    <xf numFmtId="0" fontId="49" fillId="0" borderId="0" xfId="39" applyFont="1" applyAlignment="1">
      <alignment vertical="center"/>
    </xf>
    <xf numFmtId="220" fontId="50" fillId="0" borderId="4" xfId="39" applyNumberFormat="1" applyFont="1" applyBorder="1" applyAlignment="1">
      <alignment vertical="center"/>
    </xf>
    <xf numFmtId="220" fontId="50" fillId="0" borderId="1" xfId="39" applyNumberFormat="1" applyFont="1" applyBorder="1" applyAlignment="1">
      <alignment horizontal="center" vertical="center"/>
    </xf>
    <xf numFmtId="220" fontId="50" fillId="0" borderId="0" xfId="39" applyNumberFormat="1" applyFont="1" applyAlignment="1">
      <alignment vertical="center"/>
    </xf>
    <xf numFmtId="220" fontId="50" fillId="0" borderId="5" xfId="39" applyNumberFormat="1" applyFont="1" applyBorder="1" applyAlignment="1">
      <alignment horizontal="center" vertical="center"/>
    </xf>
    <xf numFmtId="0" fontId="9" fillId="0" borderId="4" xfId="99" quotePrefix="1" applyBorder="1" applyAlignment="1">
      <alignment horizontal="center" vertical="center"/>
    </xf>
    <xf numFmtId="216" fontId="70" fillId="0" borderId="1" xfId="79" applyNumberFormat="1" applyFont="1" applyBorder="1" applyAlignment="1">
      <alignment horizontal="center" vertical="top" wrapText="1"/>
    </xf>
    <xf numFmtId="216" fontId="70" fillId="0" borderId="2" xfId="79" applyNumberFormat="1" applyFont="1" applyBorder="1" applyAlignment="1">
      <alignment horizontal="center" vertical="top" wrapText="1"/>
    </xf>
    <xf numFmtId="216" fontId="70" fillId="0" borderId="3" xfId="79" applyNumberFormat="1" applyFont="1" applyBorder="1" applyAlignment="1">
      <alignment horizontal="center" vertical="top" wrapText="1"/>
    </xf>
    <xf numFmtId="0" fontId="9" fillId="0" borderId="0" xfId="79" applyFont="1" applyAlignment="1">
      <alignment horizontal="center" vertical="distributed" textRotation="255"/>
    </xf>
    <xf numFmtId="0" fontId="9" fillId="0" borderId="0" xfId="79" applyFont="1" applyAlignment="1">
      <alignment vertical="distributed" textRotation="255" wrapText="1"/>
    </xf>
    <xf numFmtId="176" fontId="50" fillId="0" borderId="1" xfId="99" applyNumberFormat="1" applyFont="1" applyBorder="1" applyAlignment="1">
      <alignment horizontal="right" vertical="center"/>
    </xf>
    <xf numFmtId="177" fontId="50" fillId="0" borderId="1" xfId="99" applyNumberFormat="1" applyFont="1" applyBorder="1" applyAlignment="1">
      <alignment horizontal="right" vertical="center"/>
    </xf>
    <xf numFmtId="0" fontId="9" fillId="0" borderId="3" xfId="99" applyBorder="1" applyAlignment="1">
      <alignment horizontal="distributed" vertical="center"/>
    </xf>
    <xf numFmtId="0" fontId="9" fillId="0" borderId="0" xfId="99" applyAlignment="1">
      <alignment horizontal="distributed" vertical="center" wrapText="1"/>
    </xf>
    <xf numFmtId="0" fontId="9" fillId="0" borderId="0" xfId="99" applyAlignment="1">
      <alignment horizontal="distributed" vertical="center"/>
    </xf>
    <xf numFmtId="0" fontId="9" fillId="0" borderId="7" xfId="172" applyFont="1" applyBorder="1" applyAlignment="1">
      <alignment horizontal="right" vertical="center"/>
    </xf>
    <xf numFmtId="0" fontId="9" fillId="0" borderId="0" xfId="172" applyFont="1" applyAlignment="1">
      <alignment horizontal="right" vertical="center"/>
    </xf>
    <xf numFmtId="0" fontId="9" fillId="0" borderId="7" xfId="173" quotePrefix="1" applyFont="1" applyBorder="1" applyAlignment="1">
      <alignment horizontal="left" vertical="center" shrinkToFit="1"/>
    </xf>
    <xf numFmtId="0" fontId="9" fillId="0" borderId="0" xfId="173" quotePrefix="1" applyFont="1" applyAlignment="1">
      <alignment horizontal="left" vertical="center"/>
    </xf>
    <xf numFmtId="0" fontId="9" fillId="0" borderId="3" xfId="172" applyFont="1" applyBorder="1" applyAlignment="1">
      <alignment horizontal="right" vertical="center"/>
    </xf>
    <xf numFmtId="0" fontId="9" fillId="0" borderId="4" xfId="172" applyFont="1" applyBorder="1" applyAlignment="1">
      <alignment horizontal="right" vertical="center"/>
    </xf>
    <xf numFmtId="0" fontId="9" fillId="0" borderId="0" xfId="173" quotePrefix="1" applyFont="1" applyAlignment="1">
      <alignment horizontal="left" vertical="center" shrinkToFit="1"/>
    </xf>
    <xf numFmtId="0" fontId="9" fillId="0" borderId="11" xfId="167" applyFont="1" applyBorder="1" applyAlignment="1">
      <alignment horizontal="center" vertical="distributed" textRotation="255" wrapText="1"/>
    </xf>
    <xf numFmtId="0" fontId="9" fillId="0" borderId="2" xfId="167" applyFont="1" applyBorder="1" applyAlignment="1">
      <alignment horizontal="center" vertical="distributed" textRotation="255" wrapText="1"/>
    </xf>
    <xf numFmtId="0" fontId="9" fillId="0" borderId="2" xfId="167" applyFont="1" applyBorder="1" applyAlignment="1">
      <alignment horizontal="center" vertical="distributed" textRotation="255"/>
    </xf>
    <xf numFmtId="0" fontId="9" fillId="0" borderId="2" xfId="167" applyFont="1" applyBorder="1" applyAlignment="1">
      <alignment horizontal="center" vertical="distributed"/>
    </xf>
    <xf numFmtId="0" fontId="9" fillId="0" borderId="0" xfId="100"/>
    <xf numFmtId="187" fontId="50" fillId="0" borderId="1" xfId="173" applyNumberFormat="1" applyFont="1" applyBorder="1">
      <alignment vertical="center"/>
    </xf>
    <xf numFmtId="187" fontId="50" fillId="0" borderId="2" xfId="173" applyNumberFormat="1" applyFont="1" applyBorder="1">
      <alignment vertical="center"/>
    </xf>
    <xf numFmtId="218" fontId="50" fillId="0" borderId="1" xfId="1" applyNumberFormat="1" applyFont="1" applyBorder="1" applyAlignment="1">
      <alignment horizontal="right" vertical="center"/>
    </xf>
    <xf numFmtId="187" fontId="50" fillId="0" borderId="2" xfId="173" applyNumberFormat="1" applyFont="1" applyBorder="1" applyAlignment="1">
      <alignment horizontal="right" vertical="center"/>
    </xf>
    <xf numFmtId="217" fontId="50" fillId="0" borderId="2" xfId="173" applyNumberFormat="1" applyFont="1" applyBorder="1">
      <alignment vertical="center"/>
    </xf>
    <xf numFmtId="0" fontId="9" fillId="0" borderId="4" xfId="100" quotePrefix="1" applyBorder="1" applyAlignment="1">
      <alignment horizontal="center" vertical="center"/>
    </xf>
    <xf numFmtId="187" fontId="50" fillId="0" borderId="5" xfId="173" applyNumberFormat="1" applyFont="1" applyBorder="1">
      <alignment vertical="center"/>
    </xf>
    <xf numFmtId="187" fontId="50" fillId="0" borderId="6" xfId="173" applyNumberFormat="1" applyFont="1" applyBorder="1" applyAlignment="1">
      <alignment horizontal="right" vertical="center"/>
    </xf>
    <xf numFmtId="217" fontId="50" fillId="0" borderId="6" xfId="173" applyNumberFormat="1" applyFont="1" applyBorder="1">
      <alignment vertical="center"/>
    </xf>
    <xf numFmtId="187" fontId="50" fillId="0" borderId="6" xfId="173" applyNumberFormat="1" applyFont="1" applyBorder="1">
      <alignment vertical="center"/>
    </xf>
    <xf numFmtId="0" fontId="9" fillId="0" borderId="0" xfId="100" quotePrefix="1" applyAlignment="1">
      <alignment horizontal="center" vertical="center"/>
    </xf>
    <xf numFmtId="187" fontId="50" fillId="0" borderId="8" xfId="173" applyNumberFormat="1" applyFont="1" applyBorder="1">
      <alignment vertical="center"/>
    </xf>
    <xf numFmtId="187" fontId="9" fillId="0" borderId="0" xfId="100" applyNumberFormat="1"/>
    <xf numFmtId="0" fontId="9" fillId="0" borderId="1" xfId="100" applyBorder="1" applyAlignment="1">
      <alignment horizontal="center" vertical="justify" textRotation="255"/>
    </xf>
    <xf numFmtId="0" fontId="9" fillId="0" borderId="11" xfId="100" applyBorder="1" applyAlignment="1">
      <alignment horizontal="center" vertical="justify" textRotation="255"/>
    </xf>
    <xf numFmtId="0" fontId="9" fillId="0" borderId="12" xfId="100" applyBorder="1" applyAlignment="1">
      <alignment horizontal="distributed" vertical="distributed"/>
    </xf>
    <xf numFmtId="0" fontId="9" fillId="0" borderId="11" xfId="100" applyBorder="1" applyAlignment="1">
      <alignment horizontal="distributed" vertical="distributed"/>
    </xf>
    <xf numFmtId="0" fontId="9" fillId="0" borderId="12" xfId="100" applyBorder="1" applyAlignment="1">
      <alignment horizontal="distributed" vertical="center"/>
    </xf>
    <xf numFmtId="0" fontId="9" fillId="0" borderId="11" xfId="100" applyBorder="1"/>
    <xf numFmtId="0" fontId="9" fillId="0" borderId="1" xfId="100" applyBorder="1" applyAlignment="1">
      <alignment horizontal="center" vertical="center"/>
    </xf>
    <xf numFmtId="0" fontId="9" fillId="0" borderId="1" xfId="100" applyBorder="1" applyAlignment="1">
      <alignment horizontal="center" vertical="distributed" textRotation="255"/>
    </xf>
    <xf numFmtId="0" fontId="9" fillId="0" borderId="4" xfId="100" applyBorder="1" applyAlignment="1">
      <alignment horizontal="center" vertical="distributed" textRotation="255"/>
    </xf>
    <xf numFmtId="2" fontId="9" fillId="0" borderId="0" xfId="100" applyNumberFormat="1" applyAlignment="1">
      <alignment horizontal="center" vertical="center"/>
    </xf>
    <xf numFmtId="182" fontId="50" fillId="0" borderId="1" xfId="100" applyNumberFormat="1" applyFont="1" applyBorder="1" applyAlignment="1">
      <alignment horizontal="right" indent="1"/>
    </xf>
    <xf numFmtId="224" fontId="50" fillId="0" borderId="2" xfId="100" applyNumberFormat="1" applyFont="1" applyBorder="1" applyAlignment="1">
      <alignment horizontal="right" indent="1"/>
    </xf>
    <xf numFmtId="0" fontId="9" fillId="0" borderId="3" xfId="100" applyBorder="1" applyAlignment="1">
      <alignment horizontal="center" vertical="center"/>
    </xf>
    <xf numFmtId="224" fontId="50" fillId="0" borderId="5" xfId="100" applyNumberFormat="1" applyFont="1" applyBorder="1" applyAlignment="1">
      <alignment horizontal="right" indent="1"/>
    </xf>
    <xf numFmtId="224" fontId="50" fillId="0" borderId="6" xfId="100" applyNumberFormat="1" applyFont="1" applyBorder="1" applyAlignment="1">
      <alignment horizontal="right" indent="1"/>
    </xf>
    <xf numFmtId="0" fontId="9" fillId="0" borderId="7" xfId="100" applyBorder="1" applyAlignment="1">
      <alignment horizontal="center" vertical="center"/>
    </xf>
    <xf numFmtId="182" fontId="50" fillId="0" borderId="5" xfId="100" applyNumberFormat="1" applyFont="1" applyBorder="1" applyAlignment="1">
      <alignment horizontal="right" indent="1"/>
    </xf>
    <xf numFmtId="224" fontId="50" fillId="0" borderId="8" xfId="100" applyNumberFormat="1" applyFont="1" applyBorder="1" applyAlignment="1">
      <alignment horizontal="right" indent="1"/>
    </xf>
    <xf numFmtId="0" fontId="9" fillId="0" borderId="11" xfId="100" applyBorder="1" applyAlignment="1">
      <alignment horizontal="center" vertical="center"/>
    </xf>
    <xf numFmtId="0" fontId="49" fillId="0" borderId="0" xfId="100" applyFont="1" applyAlignment="1">
      <alignment horizontal="left"/>
    </xf>
    <xf numFmtId="201" fontId="50" fillId="0" borderId="1" xfId="88" applyNumberFormat="1" applyFont="1" applyBorder="1" applyAlignment="1">
      <alignment horizontal="right" vertical="center"/>
    </xf>
    <xf numFmtId="201" fontId="50" fillId="0" borderId="2" xfId="88" applyNumberFormat="1" applyFont="1" applyBorder="1" applyAlignment="1">
      <alignment horizontal="right" vertical="center"/>
    </xf>
    <xf numFmtId="0" fontId="9" fillId="0" borderId="3" xfId="0" quotePrefix="1" applyFont="1" applyBorder="1" applyAlignment="1">
      <alignment horizontal="center" vertical="center"/>
    </xf>
    <xf numFmtId="0" fontId="9" fillId="0" borderId="7" xfId="0" quotePrefix="1" applyFont="1" applyBorder="1" applyAlignment="1">
      <alignment horizontal="center" vertical="center"/>
    </xf>
    <xf numFmtId="0" fontId="9" fillId="0" borderId="0" xfId="40" applyFont="1" applyAlignment="1">
      <alignment horizontal="center" vertical="center"/>
    </xf>
    <xf numFmtId="0" fontId="49" fillId="0" borderId="0" xfId="104" applyFont="1" applyAlignment="1">
      <alignment vertical="center"/>
    </xf>
    <xf numFmtId="0" fontId="49" fillId="0" borderId="0" xfId="103" applyFont="1" applyAlignment="1">
      <alignment horizontal="left" vertical="center"/>
    </xf>
    <xf numFmtId="0" fontId="49" fillId="0" borderId="7" xfId="103" applyFont="1" applyBorder="1" applyAlignment="1">
      <alignment horizontal="left" vertical="center"/>
    </xf>
    <xf numFmtId="0" fontId="10" fillId="0" borderId="0" xfId="110" applyFont="1" applyAlignment="1">
      <alignment horizontal="center" vertical="center" shrinkToFit="1"/>
    </xf>
    <xf numFmtId="0" fontId="9" fillId="0" borderId="0" xfId="69" applyFont="1" applyAlignment="1">
      <alignment horizontal="center" vertical="center"/>
    </xf>
    <xf numFmtId="3" fontId="50" fillId="0" borderId="4" xfId="104" applyNumberFormat="1" applyFont="1" applyBorder="1" applyAlignment="1">
      <alignment horizontal="right" vertical="center" indent="1"/>
    </xf>
    <xf numFmtId="3" fontId="50" fillId="0" borderId="2" xfId="104" applyNumberFormat="1" applyFont="1" applyBorder="1" applyAlignment="1">
      <alignment horizontal="right" vertical="center" indent="1"/>
    </xf>
    <xf numFmtId="3" fontId="50" fillId="0" borderId="3" xfId="104" applyNumberFormat="1" applyFont="1" applyBorder="1" applyAlignment="1">
      <alignment horizontal="right" vertical="center" indent="1"/>
    </xf>
    <xf numFmtId="3" fontId="50" fillId="0" borderId="39" xfId="104" applyNumberFormat="1" applyFont="1" applyBorder="1" applyAlignment="1">
      <alignment horizontal="right" vertical="center" indent="1"/>
    </xf>
    <xf numFmtId="3" fontId="50" fillId="0" borderId="0" xfId="104" applyNumberFormat="1" applyFont="1" applyAlignment="1">
      <alignment horizontal="right" vertical="center" indent="1"/>
    </xf>
    <xf numFmtId="3" fontId="50" fillId="0" borderId="6" xfId="104" applyNumberFormat="1" applyFont="1" applyBorder="1" applyAlignment="1">
      <alignment horizontal="right" vertical="center" indent="1"/>
    </xf>
    <xf numFmtId="3" fontId="50" fillId="0" borderId="7" xfId="104" applyNumberFormat="1" applyFont="1" applyBorder="1" applyAlignment="1">
      <alignment horizontal="right" vertical="center" indent="1"/>
    </xf>
    <xf numFmtId="3" fontId="50" fillId="0" borderId="40" xfId="104" applyNumberFormat="1" applyFont="1" applyBorder="1" applyAlignment="1">
      <alignment horizontal="right" vertical="center" indent="1"/>
    </xf>
    <xf numFmtId="0" fontId="50" fillId="0" borderId="12" xfId="104" applyFont="1" applyBorder="1" applyAlignment="1">
      <alignment horizontal="center" vertical="center"/>
    </xf>
    <xf numFmtId="0" fontId="50" fillId="0" borderId="33" xfId="104" applyFont="1" applyBorder="1" applyAlignment="1">
      <alignment horizontal="center" vertical="center"/>
    </xf>
    <xf numFmtId="0" fontId="50" fillId="0" borderId="11" xfId="104" applyFont="1" applyBorder="1" applyAlignment="1">
      <alignment horizontal="center" vertical="center"/>
    </xf>
    <xf numFmtId="0" fontId="50" fillId="0" borderId="28" xfId="104" applyFont="1" applyBorder="1" applyAlignment="1">
      <alignment horizontal="center" vertical="center"/>
    </xf>
    <xf numFmtId="0" fontId="50" fillId="0" borderId="13" xfId="69" applyFont="1" applyBorder="1" applyAlignment="1">
      <alignment horizontal="center" vertical="distributed" textRotation="255" wrapText="1"/>
    </xf>
    <xf numFmtId="0" fontId="50" fillId="0" borderId="9" xfId="69" applyFont="1" applyBorder="1" applyAlignment="1">
      <alignment horizontal="center" vertical="distributed" textRotation="255" wrapText="1"/>
    </xf>
    <xf numFmtId="0" fontId="50" fillId="0" borderId="12" xfId="69" applyFont="1" applyBorder="1"/>
    <xf numFmtId="0" fontId="49" fillId="0" borderId="4" xfId="104" applyFont="1" applyBorder="1" applyAlignment="1">
      <alignment vertical="center"/>
    </xf>
    <xf numFmtId="0" fontId="49" fillId="0" borderId="5" xfId="103" applyFont="1" applyBorder="1" applyAlignment="1">
      <alignment horizontal="left" vertical="center"/>
    </xf>
    <xf numFmtId="41" fontId="50" fillId="0" borderId="2" xfId="1" applyNumberFormat="1" applyFont="1" applyFill="1" applyBorder="1" applyAlignment="1">
      <alignment horizontal="right" vertical="center"/>
    </xf>
    <xf numFmtId="0" fontId="50" fillId="0" borderId="0" xfId="110" applyFont="1" applyAlignment="1">
      <alignment horizontal="center" vertical="distributed" textRotation="255"/>
    </xf>
    <xf numFmtId="0" fontId="50" fillId="0" borderId="11" xfId="110" applyFont="1" applyBorder="1" applyAlignment="1">
      <alignment horizontal="center" vertical="distributed"/>
    </xf>
    <xf numFmtId="0" fontId="50" fillId="0" borderId="33" xfId="110" applyFont="1" applyBorder="1" applyAlignment="1">
      <alignment horizontal="center" vertical="distributed" wrapText="1"/>
    </xf>
    <xf numFmtId="0" fontId="50" fillId="0" borderId="33" xfId="110" applyFont="1" applyBorder="1" applyAlignment="1">
      <alignment horizontal="center" vertical="distributed"/>
    </xf>
    <xf numFmtId="0" fontId="10" fillId="0" borderId="0" xfId="110" applyFont="1" applyAlignment="1">
      <alignment vertical="center" shrinkToFit="1"/>
    </xf>
    <xf numFmtId="0" fontId="17" fillId="0" borderId="0" xfId="98" applyFont="1" applyAlignment="1">
      <alignment wrapText="1"/>
    </xf>
    <xf numFmtId="41" fontId="50" fillId="0" borderId="1" xfId="98" applyNumberFormat="1" applyFont="1" applyBorder="1" applyAlignment="1">
      <alignment vertical="center"/>
    </xf>
    <xf numFmtId="41" fontId="50" fillId="0" borderId="2" xfId="98" applyNumberFormat="1" applyFont="1" applyBorder="1" applyAlignment="1">
      <alignment vertical="center"/>
    </xf>
    <xf numFmtId="41" fontId="50" fillId="0" borderId="3" xfId="98" applyNumberFormat="1" applyFont="1" applyBorder="1" applyAlignment="1">
      <alignment vertical="center"/>
    </xf>
    <xf numFmtId="41" fontId="50" fillId="0" borderId="39" xfId="98" applyNumberFormat="1" applyFont="1" applyBorder="1" applyAlignment="1">
      <alignment vertical="center"/>
    </xf>
    <xf numFmtId="0" fontId="9" fillId="0" borderId="4" xfId="98" quotePrefix="1" applyFont="1" applyBorder="1" applyAlignment="1">
      <alignment horizontal="center" vertical="center" wrapText="1"/>
    </xf>
    <xf numFmtId="0" fontId="9" fillId="0" borderId="0" xfId="98" quotePrefix="1" applyFont="1" applyAlignment="1">
      <alignment horizontal="center" vertical="center" wrapText="1"/>
    </xf>
    <xf numFmtId="0" fontId="50" fillId="0" borderId="8" xfId="69" applyFont="1" applyBorder="1" applyAlignment="1">
      <alignment horizontal="center" vertical="distributed" textRotation="255" wrapText="1"/>
    </xf>
    <xf numFmtId="3" fontId="50" fillId="0" borderId="1" xfId="105" applyNumberFormat="1" applyFont="1" applyBorder="1" applyAlignment="1">
      <alignment horizontal="right" vertical="center" indent="1"/>
    </xf>
    <xf numFmtId="3" fontId="50" fillId="0" borderId="2" xfId="105" applyNumberFormat="1" applyFont="1" applyBorder="1" applyAlignment="1">
      <alignment horizontal="right" vertical="center" indent="1"/>
    </xf>
    <xf numFmtId="3" fontId="50" fillId="0" borderId="5" xfId="105" applyNumberFormat="1" applyFont="1" applyBorder="1" applyAlignment="1">
      <alignment horizontal="right" vertical="center" indent="1"/>
    </xf>
    <xf numFmtId="3" fontId="50" fillId="0" borderId="6" xfId="105" applyNumberFormat="1" applyFont="1" applyBorder="1" applyAlignment="1">
      <alignment horizontal="right" vertical="center" indent="1"/>
    </xf>
    <xf numFmtId="0" fontId="9" fillId="0" borderId="12" xfId="99" applyBorder="1" applyAlignment="1">
      <alignment horizontal="center" vertical="center"/>
    </xf>
    <xf numFmtId="0" fontId="9" fillId="0" borderId="23" xfId="99" applyBorder="1" applyAlignment="1">
      <alignment horizontal="center" vertical="center"/>
    </xf>
    <xf numFmtId="0" fontId="55" fillId="0" borderId="0" xfId="99" applyFont="1" applyAlignment="1">
      <alignment horizontal="center" vertical="top"/>
    </xf>
    <xf numFmtId="0" fontId="9" fillId="0" borderId="12" xfId="100" applyBorder="1" applyAlignment="1">
      <alignment horizontal="center" vertical="center"/>
    </xf>
    <xf numFmtId="212" fontId="9" fillId="0" borderId="0" xfId="94" applyNumberFormat="1" applyFont="1" applyAlignment="1">
      <alignment vertical="center"/>
    </xf>
    <xf numFmtId="0" fontId="58" fillId="0" borderId="7" xfId="94" applyFont="1" applyBorder="1" applyAlignment="1">
      <alignment horizontal="distributed" vertical="center"/>
    </xf>
    <xf numFmtId="212" fontId="89" fillId="0" borderId="6" xfId="94" applyNumberFormat="1" applyFont="1" applyBorder="1" applyAlignment="1">
      <alignment vertical="center"/>
    </xf>
    <xf numFmtId="221" fontId="89" fillId="0" borderId="6" xfId="94" applyNumberFormat="1" applyFont="1" applyBorder="1" applyAlignment="1">
      <alignment vertical="center"/>
    </xf>
    <xf numFmtId="221" fontId="89" fillId="0" borderId="5" xfId="94" applyNumberFormat="1" applyFont="1" applyBorder="1" applyAlignment="1">
      <alignment vertical="center"/>
    </xf>
    <xf numFmtId="0" fontId="58" fillId="0" borderId="3" xfId="94" applyFont="1" applyBorder="1" applyAlignment="1">
      <alignment horizontal="distributed" vertical="center"/>
    </xf>
    <xf numFmtId="212" fontId="89" fillId="0" borderId="2" xfId="94" applyNumberFormat="1" applyFont="1" applyBorder="1" applyAlignment="1">
      <alignment vertical="center"/>
    </xf>
    <xf numFmtId="221" fontId="89" fillId="0" borderId="1" xfId="94" applyNumberFormat="1" applyFont="1" applyBorder="1" applyAlignment="1">
      <alignment vertical="center"/>
    </xf>
    <xf numFmtId="0" fontId="9" fillId="0" borderId="13" xfId="94" applyFont="1" applyFill="1" applyBorder="1" applyAlignment="1">
      <alignment vertical="center"/>
    </xf>
    <xf numFmtId="0" fontId="92" fillId="0" borderId="0" xfId="94" applyFont="1" applyFill="1" applyBorder="1" applyAlignment="1">
      <alignment horizontal="right" vertical="center"/>
    </xf>
    <xf numFmtId="0" fontId="9" fillId="0" borderId="4" xfId="94" applyFont="1" applyFill="1" applyBorder="1" applyAlignment="1">
      <alignment vertical="center"/>
    </xf>
    <xf numFmtId="0" fontId="9" fillId="0" borderId="0" xfId="94" applyFont="1" applyFill="1" applyBorder="1" applyAlignment="1">
      <alignment vertical="center"/>
    </xf>
    <xf numFmtId="0" fontId="50" fillId="0" borderId="3" xfId="94" applyFont="1" applyBorder="1" applyAlignment="1">
      <alignment horizontal="center" vertical="center"/>
    </xf>
    <xf numFmtId="0" fontId="50" fillId="0" borderId="3" xfId="95" applyFont="1" applyBorder="1" applyAlignment="1">
      <alignment horizontal="center" vertical="center"/>
    </xf>
    <xf numFmtId="0" fontId="50" fillId="0" borderId="13" xfId="94" applyFont="1" applyBorder="1" applyAlignment="1">
      <alignment vertical="center"/>
    </xf>
    <xf numFmtId="0" fontId="50" fillId="0" borderId="0" xfId="94" applyFont="1" applyBorder="1" applyAlignment="1">
      <alignment horizontal="center" vertical="center"/>
    </xf>
    <xf numFmtId="0" fontId="50" fillId="0" borderId="0" xfId="95" applyFont="1" applyBorder="1" applyAlignment="1">
      <alignment horizontal="center" vertical="center"/>
    </xf>
    <xf numFmtId="0" fontId="50" fillId="0" borderId="4" xfId="95" applyFont="1" applyBorder="1" applyAlignment="1">
      <alignment vertical="center"/>
    </xf>
    <xf numFmtId="0" fontId="50" fillId="0" borderId="62" xfId="95" applyFont="1" applyBorder="1" applyAlignment="1">
      <alignment vertical="center"/>
    </xf>
    <xf numFmtId="212" fontId="50" fillId="0" borderId="6" xfId="94" applyNumberFormat="1" applyFont="1" applyBorder="1" applyAlignment="1">
      <alignment horizontal="right" vertical="center"/>
    </xf>
    <xf numFmtId="212" fontId="50" fillId="0" borderId="5" xfId="94" applyNumberFormat="1" applyFont="1" applyBorder="1" applyAlignment="1">
      <alignment horizontal="right" vertical="center"/>
    </xf>
    <xf numFmtId="212" fontId="50" fillId="0" borderId="6" xfId="95" applyNumberFormat="1" applyFont="1" applyBorder="1" applyAlignment="1">
      <alignment horizontal="right" vertical="center"/>
    </xf>
    <xf numFmtId="212" fontId="50" fillId="0" borderId="5" xfId="95" applyNumberFormat="1" applyFont="1" applyBorder="1" applyAlignment="1">
      <alignment horizontal="right" vertical="center"/>
    </xf>
    <xf numFmtId="0" fontId="9" fillId="0" borderId="7" xfId="94" applyFont="1" applyBorder="1" applyAlignment="1">
      <alignment horizontal="center" vertical="center" wrapText="1"/>
    </xf>
    <xf numFmtId="0" fontId="9" fillId="0" borderId="3" xfId="94" applyFont="1" applyBorder="1" applyAlignment="1">
      <alignment horizontal="center" vertical="center" wrapText="1"/>
    </xf>
    <xf numFmtId="0" fontId="14" fillId="0" borderId="2" xfId="94" applyFont="1" applyBorder="1" applyAlignment="1">
      <alignment horizontal="distributed" vertical="center"/>
    </xf>
    <xf numFmtId="0" fontId="14" fillId="0" borderId="1" xfId="94" applyFont="1" applyBorder="1" applyAlignment="1">
      <alignment horizontal="distributed" vertical="center"/>
    </xf>
    <xf numFmtId="0" fontId="14" fillId="0" borderId="2" xfId="96" applyFont="1" applyBorder="1" applyAlignment="1">
      <alignment horizontal="distributed" vertical="center"/>
    </xf>
    <xf numFmtId="0" fontId="14" fillId="0" borderId="1" xfId="96" applyFont="1" applyBorder="1" applyAlignment="1">
      <alignment horizontal="distributed" vertical="center"/>
    </xf>
    <xf numFmtId="0" fontId="9" fillId="0" borderId="7" xfId="96" applyFont="1" applyBorder="1" applyAlignment="1">
      <alignment horizontal="center" vertical="center" wrapText="1"/>
    </xf>
    <xf numFmtId="0" fontId="9" fillId="0" borderId="3" xfId="96" applyFont="1" applyBorder="1" applyAlignment="1">
      <alignment horizontal="center" vertical="center" wrapText="1"/>
    </xf>
    <xf numFmtId="0" fontId="14" fillId="0" borderId="2" xfId="96" applyFont="1" applyBorder="1" applyAlignment="1">
      <alignment horizontal="distributed" vertical="center" wrapText="1"/>
    </xf>
    <xf numFmtId="0" fontId="14" fillId="0" borderId="11" xfId="96" applyFont="1" applyBorder="1" applyAlignment="1">
      <alignment horizontal="distributed" vertical="center"/>
    </xf>
    <xf numFmtId="0" fontId="9" fillId="0" borderId="23" xfId="96" applyFont="1" applyBorder="1" applyAlignment="1">
      <alignment horizontal="distributed" vertical="center" wrapText="1"/>
    </xf>
    <xf numFmtId="3" fontId="9" fillId="0" borderId="7" xfId="96" applyNumberFormat="1" applyFont="1" applyBorder="1" applyAlignment="1">
      <alignment horizontal="center" vertical="center"/>
    </xf>
    <xf numFmtId="197" fontId="9" fillId="0" borderId="3" xfId="0" applyNumberFormat="1" applyFont="1" applyBorder="1" applyAlignment="1">
      <alignment horizontal="center" vertical="center"/>
    </xf>
    <xf numFmtId="217" fontId="50" fillId="0" borderId="6" xfId="65" applyNumberFormat="1" applyFont="1" applyBorder="1" applyAlignment="1">
      <alignment horizontal="right" vertical="center"/>
    </xf>
    <xf numFmtId="217" fontId="50" fillId="0" borderId="2" xfId="65" applyNumberFormat="1" applyFont="1" applyBorder="1" applyAlignment="1">
      <alignment horizontal="right" vertical="center"/>
    </xf>
    <xf numFmtId="0" fontId="9" fillId="0" borderId="23" xfId="0" applyFont="1" applyBorder="1" applyAlignment="1">
      <alignment horizontal="distributed" vertical="center"/>
    </xf>
    <xf numFmtId="41" fontId="50" fillId="0" borderId="5" xfId="0" applyNumberFormat="1" applyFont="1" applyBorder="1" applyAlignment="1">
      <alignment horizontal="right" vertical="center"/>
    </xf>
    <xf numFmtId="41" fontId="50" fillId="0" borderId="6" xfId="90" applyNumberFormat="1" applyFont="1" applyBorder="1" applyAlignment="1">
      <alignment horizontal="right" vertical="center"/>
    </xf>
    <xf numFmtId="41" fontId="50" fillId="0" borderId="2" xfId="90" applyNumberFormat="1" applyFont="1" applyBorder="1" applyAlignment="1">
      <alignment horizontal="right" vertical="center"/>
    </xf>
    <xf numFmtId="41" fontId="50" fillId="0" borderId="40" xfId="90" applyNumberFormat="1" applyFont="1" applyBorder="1" applyAlignment="1">
      <alignment horizontal="right" vertical="center"/>
    </xf>
    <xf numFmtId="41" fontId="50" fillId="0" borderId="39" xfId="90" applyNumberFormat="1" applyFont="1" applyBorder="1" applyAlignment="1">
      <alignment horizontal="right" vertical="center"/>
    </xf>
    <xf numFmtId="43" fontId="50" fillId="0" borderId="6" xfId="90" applyNumberFormat="1" applyFont="1" applyBorder="1" applyAlignment="1">
      <alignment horizontal="right" vertical="center"/>
    </xf>
    <xf numFmtId="43" fontId="50" fillId="0" borderId="2" xfId="90" applyNumberFormat="1" applyFont="1" applyBorder="1" applyAlignment="1">
      <alignment horizontal="right" vertical="center"/>
    </xf>
    <xf numFmtId="3" fontId="9" fillId="0" borderId="6" xfId="0" applyNumberFormat="1" applyFont="1" applyBorder="1" applyAlignment="1">
      <alignment horizontal="right" vertical="center" indent="2"/>
    </xf>
    <xf numFmtId="3" fontId="9" fillId="0" borderId="8" xfId="0" applyNumberFormat="1" applyFont="1" applyBorder="1" applyAlignment="1">
      <alignment horizontal="right" vertical="center" indent="2"/>
    </xf>
    <xf numFmtId="4" fontId="9" fillId="0" borderId="6" xfId="0" applyNumberFormat="1" applyFont="1" applyBorder="1" applyAlignment="1">
      <alignment horizontal="right" vertical="center" indent="2"/>
    </xf>
    <xf numFmtId="4" fontId="9" fillId="0" borderId="5" xfId="0" applyNumberFormat="1" applyFont="1" applyBorder="1" applyAlignment="1">
      <alignment horizontal="right" vertical="center" indent="2"/>
    </xf>
    <xf numFmtId="3" fontId="9" fillId="0" borderId="5" xfId="0" applyNumberFormat="1" applyFont="1" applyBorder="1" applyAlignment="1">
      <alignment horizontal="right" vertical="center" indent="2"/>
    </xf>
    <xf numFmtId="4" fontId="9" fillId="0" borderId="2" xfId="0" applyNumberFormat="1" applyFont="1" applyBorder="1" applyAlignment="1">
      <alignment horizontal="right" vertical="center" indent="2"/>
    </xf>
    <xf numFmtId="4" fontId="9" fillId="0" borderId="1" xfId="0" applyNumberFormat="1" applyFont="1" applyBorder="1" applyAlignment="1">
      <alignment horizontal="right" vertical="center" indent="2"/>
    </xf>
    <xf numFmtId="41" fontId="9" fillId="0" borderId="0" xfId="97" quotePrefix="1" applyNumberFormat="1" applyFont="1" applyAlignment="1">
      <alignment horizontal="center" vertical="center"/>
    </xf>
    <xf numFmtId="41" fontId="50" fillId="0" borderId="6" xfId="97" applyNumberFormat="1" applyFont="1" applyBorder="1" applyAlignment="1">
      <alignment horizontal="right" vertical="center" indent="1"/>
    </xf>
    <xf numFmtId="41" fontId="50" fillId="0" borderId="5" xfId="97" applyNumberFormat="1" applyFont="1" applyBorder="1" applyAlignment="1">
      <alignment horizontal="right" vertical="center" indent="1"/>
    </xf>
    <xf numFmtId="41" fontId="9" fillId="0" borderId="4" xfId="97" quotePrefix="1" applyNumberFormat="1" applyFont="1" applyBorder="1" applyAlignment="1">
      <alignment horizontal="center" vertical="center"/>
    </xf>
    <xf numFmtId="41" fontId="50" fillId="0" borderId="2" xfId="97" applyNumberFormat="1" applyFont="1" applyBorder="1" applyAlignment="1">
      <alignment horizontal="right" vertical="center" indent="1"/>
    </xf>
    <xf numFmtId="41" fontId="50" fillId="0" borderId="1" xfId="97" applyNumberFormat="1" applyFont="1" applyBorder="1" applyAlignment="1">
      <alignment horizontal="right" vertical="center" indent="1"/>
    </xf>
    <xf numFmtId="41" fontId="50" fillId="0" borderId="26" xfId="97" applyNumberFormat="1" applyFont="1" applyBorder="1" applyAlignment="1">
      <alignment horizontal="right" vertical="center" indent="1"/>
    </xf>
    <xf numFmtId="41" fontId="50" fillId="0" borderId="25" xfId="97" applyNumberFormat="1" applyFont="1" applyBorder="1" applyAlignment="1">
      <alignment horizontal="right" vertical="center" indent="1"/>
    </xf>
    <xf numFmtId="41" fontId="50" fillId="0" borderId="24" xfId="97" applyNumberFormat="1" applyFont="1" applyBorder="1" applyAlignment="1">
      <alignment horizontal="right" vertical="center" indent="1"/>
    </xf>
    <xf numFmtId="0" fontId="9" fillId="0" borderId="23" xfId="97" applyFont="1" applyBorder="1" applyAlignment="1">
      <alignment horizontal="center" vertical="distributed" textRotation="255"/>
    </xf>
    <xf numFmtId="190" fontId="9" fillId="0" borderId="9" xfId="91" applyNumberFormat="1" applyFont="1" applyBorder="1" applyAlignment="1">
      <alignment horizontal="right" vertical="center"/>
    </xf>
    <xf numFmtId="3" fontId="9" fillId="0" borderId="6" xfId="91" applyNumberFormat="1" applyFont="1" applyBorder="1" applyAlignment="1">
      <alignment horizontal="right" vertical="center" indent="1"/>
    </xf>
    <xf numFmtId="3" fontId="9" fillId="0" borderId="5" xfId="91" applyNumberFormat="1" applyFont="1" applyBorder="1" applyAlignment="1">
      <alignment horizontal="right" vertical="center" indent="1"/>
    </xf>
    <xf numFmtId="190" fontId="9" fillId="0" borderId="6" xfId="91" applyNumberFormat="1" applyFont="1" applyBorder="1" applyAlignment="1">
      <alignment horizontal="right" vertical="center"/>
    </xf>
    <xf numFmtId="3" fontId="9" fillId="0" borderId="2" xfId="91" applyNumberFormat="1" applyFont="1" applyBorder="1" applyAlignment="1">
      <alignment horizontal="right" vertical="center" indent="1"/>
    </xf>
    <xf numFmtId="3" fontId="9" fillId="0" borderId="1" xfId="91" applyNumberFormat="1" applyFont="1" applyBorder="1" applyAlignment="1">
      <alignment horizontal="right" vertical="center" indent="1"/>
    </xf>
    <xf numFmtId="0" fontId="9" fillId="0" borderId="7" xfId="93" applyBorder="1" applyAlignment="1">
      <alignment horizontal="center" vertical="center"/>
    </xf>
    <xf numFmtId="0" fontId="9" fillId="0" borderId="3" xfId="93" applyBorder="1" applyAlignment="1">
      <alignment horizontal="center" vertical="center"/>
    </xf>
    <xf numFmtId="41" fontId="50" fillId="0" borderId="7" xfId="0" applyNumberFormat="1" applyFont="1" applyBorder="1" applyAlignment="1">
      <alignment horizontal="right" vertical="center"/>
    </xf>
    <xf numFmtId="215" fontId="50" fillId="0" borderId="7" xfId="0" applyNumberFormat="1" applyFont="1" applyBorder="1" applyAlignment="1">
      <alignment horizontal="right" vertical="center"/>
    </xf>
    <xf numFmtId="215" fontId="50" fillId="0" borderId="8" xfId="0" applyNumberFormat="1" applyFont="1" applyBorder="1" applyAlignment="1">
      <alignment horizontal="right" vertical="center"/>
    </xf>
    <xf numFmtId="41" fontId="50" fillId="0" borderId="3" xfId="0" applyNumberFormat="1" applyFont="1" applyBorder="1" applyAlignment="1">
      <alignment horizontal="right" vertical="center"/>
    </xf>
    <xf numFmtId="181" fontId="50" fillId="0" borderId="2" xfId="0" applyNumberFormat="1" applyFont="1" applyBorder="1" applyAlignment="1">
      <alignment horizontal="right" vertical="center"/>
    </xf>
    <xf numFmtId="181" fontId="50" fillId="0" borderId="65" xfId="0" applyNumberFormat="1" applyFont="1" applyBorder="1" applyAlignment="1">
      <alignment horizontal="right" vertical="center"/>
    </xf>
    <xf numFmtId="181" fontId="50" fillId="0" borderId="6" xfId="0" applyNumberFormat="1" applyFont="1" applyBorder="1" applyAlignment="1">
      <alignment horizontal="right" vertical="center"/>
    </xf>
    <xf numFmtId="181" fontId="50" fillId="0" borderId="5" xfId="0" applyNumberFormat="1" applyFont="1" applyBorder="1" applyAlignment="1">
      <alignment horizontal="right" vertical="center"/>
    </xf>
    <xf numFmtId="41" fontId="9" fillId="0" borderId="6" xfId="0" applyNumberFormat="1" applyFont="1" applyBorder="1" applyAlignment="1">
      <alignment horizontal="right" vertical="center" indent="2"/>
    </xf>
    <xf numFmtId="43" fontId="9" fillId="0" borderId="5" xfId="0" applyNumberFormat="1" applyFont="1" applyBorder="1" applyAlignment="1">
      <alignment horizontal="right" vertical="center" indent="2"/>
    </xf>
    <xf numFmtId="41" fontId="9" fillId="0" borderId="5" xfId="0" applyNumberFormat="1" applyFont="1" applyBorder="1" applyAlignment="1">
      <alignment horizontal="right" vertical="center" indent="2"/>
    </xf>
    <xf numFmtId="41" fontId="9" fillId="0" borderId="2" xfId="0" applyNumberFormat="1" applyFont="1" applyBorder="1" applyAlignment="1">
      <alignment horizontal="right" vertical="center" indent="2"/>
    </xf>
    <xf numFmtId="43" fontId="9" fillId="0" borderId="1" xfId="0" applyNumberFormat="1" applyFont="1" applyBorder="1" applyAlignment="1">
      <alignment horizontal="right" vertical="center" indent="2"/>
    </xf>
    <xf numFmtId="41" fontId="9" fillId="0" borderId="4" xfId="0" applyNumberFormat="1" applyFont="1" applyBorder="1" applyAlignment="1">
      <alignment horizontal="right" vertical="center" indent="2"/>
    </xf>
    <xf numFmtId="0" fontId="52" fillId="0" borderId="33" xfId="0" applyFont="1" applyBorder="1" applyAlignment="1">
      <alignment horizontal="center" vertical="center"/>
    </xf>
    <xf numFmtId="0" fontId="9" fillId="0" borderId="0" xfId="93" applyFont="1" applyAlignment="1">
      <alignment horizontal="center" vertical="center"/>
    </xf>
    <xf numFmtId="190" fontId="9" fillId="0" borderId="6" xfId="0" applyNumberFormat="1" applyFont="1" applyBorder="1">
      <alignment vertical="center"/>
    </xf>
    <xf numFmtId="190" fontId="9" fillId="0" borderId="8" xfId="0" applyNumberFormat="1" applyFont="1" applyBorder="1">
      <alignment vertical="center"/>
    </xf>
    <xf numFmtId="215" fontId="9" fillId="0" borderId="6" xfId="0" applyNumberFormat="1" applyFont="1" applyBorder="1">
      <alignment vertical="center"/>
    </xf>
    <xf numFmtId="189" fontId="9" fillId="0" borderId="6" xfId="0" applyNumberFormat="1" applyFont="1" applyBorder="1" applyAlignment="1">
      <alignment vertical="top"/>
    </xf>
    <xf numFmtId="189" fontId="9" fillId="0" borderId="5" xfId="0" applyNumberFormat="1" applyFont="1" applyBorder="1" applyAlignment="1">
      <alignment vertical="top"/>
    </xf>
    <xf numFmtId="190" fontId="9" fillId="0" borderId="5" xfId="0" applyNumberFormat="1" applyFont="1" applyBorder="1">
      <alignment vertical="center"/>
    </xf>
    <xf numFmtId="0" fontId="9" fillId="0" borderId="4" xfId="93" applyFont="1" applyBorder="1" applyAlignment="1">
      <alignment horizontal="center" vertical="center"/>
    </xf>
    <xf numFmtId="215" fontId="9" fillId="0" borderId="2" xfId="0" applyNumberFormat="1" applyFont="1" applyBorder="1">
      <alignment vertical="center"/>
    </xf>
    <xf numFmtId="189" fontId="9" fillId="0" borderId="2" xfId="0" applyNumberFormat="1" applyFont="1" applyBorder="1" applyAlignment="1">
      <alignment vertical="top"/>
    </xf>
    <xf numFmtId="189" fontId="9" fillId="0" borderId="1" xfId="0" applyNumberFormat="1" applyFont="1" applyBorder="1" applyAlignment="1">
      <alignment vertical="top"/>
    </xf>
    <xf numFmtId="49" fontId="10" fillId="0" borderId="0" xfId="0" applyNumberFormat="1" applyFont="1" applyAlignment="1" applyProtection="1">
      <alignment vertical="center"/>
      <protection locked="0"/>
    </xf>
    <xf numFmtId="49" fontId="85" fillId="0" borderId="12" xfId="0" quotePrefix="1" applyNumberFormat="1" applyFont="1" applyBorder="1" applyAlignment="1">
      <alignment horizontal="center" vertical="center"/>
    </xf>
    <xf numFmtId="41" fontId="9" fillId="0" borderId="12" xfId="80" applyNumberFormat="1" applyFont="1" applyBorder="1" applyAlignment="1" applyProtection="1">
      <alignment horizontal="center" vertical="center"/>
      <protection locked="0"/>
    </xf>
    <xf numFmtId="43" fontId="50" fillId="0" borderId="6" xfId="80" applyNumberFormat="1" applyFont="1" applyBorder="1" applyAlignment="1" applyProtection="1">
      <alignment horizontal="right" vertical="center"/>
      <protection locked="0"/>
    </xf>
    <xf numFmtId="43" fontId="50" fillId="0" borderId="5" xfId="80" applyNumberFormat="1" applyFont="1" applyBorder="1" applyAlignment="1" applyProtection="1">
      <alignment horizontal="right" vertical="center"/>
      <protection locked="0"/>
    </xf>
    <xf numFmtId="43" fontId="50" fillId="0" borderId="7" xfId="80" applyNumberFormat="1" applyFont="1" applyBorder="1" applyAlignment="1" applyProtection="1">
      <alignment horizontal="right" vertical="center"/>
      <protection locked="0"/>
    </xf>
    <xf numFmtId="43" fontId="50" fillId="0" borderId="1" xfId="80" applyNumberFormat="1" applyFont="1" applyBorder="1" applyAlignment="1" applyProtection="1">
      <alignment horizontal="right" vertical="center"/>
      <protection locked="0"/>
    </xf>
    <xf numFmtId="41" fontId="99" fillId="0" borderId="7" xfId="80" applyNumberFormat="1" applyFont="1" applyBorder="1" applyAlignment="1" applyProtection="1">
      <alignment horizontal="right" vertical="center"/>
      <protection locked="0"/>
    </xf>
    <xf numFmtId="41" fontId="14" fillId="0" borderId="7" xfId="80" applyNumberFormat="1" applyFont="1" applyBorder="1" applyAlignment="1" applyProtection="1">
      <alignment horizontal="right" vertical="center"/>
      <protection locked="0"/>
    </xf>
    <xf numFmtId="41" fontId="50" fillId="0" borderId="5" xfId="99" applyNumberFormat="1" applyFont="1" applyBorder="1" applyAlignment="1">
      <alignment horizontal="right" vertical="center"/>
    </xf>
    <xf numFmtId="41" fontId="50" fillId="0" borderId="6" xfId="99" applyNumberFormat="1" applyFont="1" applyBorder="1" applyAlignment="1">
      <alignment horizontal="right" vertical="center"/>
    </xf>
    <xf numFmtId="41" fontId="50" fillId="0" borderId="2" xfId="99" applyNumberFormat="1" applyFont="1" applyBorder="1" applyAlignment="1">
      <alignment horizontal="right" vertical="center"/>
    </xf>
    <xf numFmtId="43" fontId="50" fillId="0" borderId="5" xfId="99" applyNumberFormat="1" applyFont="1" applyBorder="1" applyAlignment="1">
      <alignment horizontal="right" vertical="center"/>
    </xf>
    <xf numFmtId="43" fontId="50" fillId="0" borderId="6" xfId="99" applyNumberFormat="1" applyFont="1" applyBorder="1" applyAlignment="1">
      <alignment horizontal="right" vertical="center"/>
    </xf>
    <xf numFmtId="43" fontId="50" fillId="0" borderId="2" xfId="99" applyNumberFormat="1" applyFont="1" applyBorder="1" applyAlignment="1">
      <alignment horizontal="right" vertical="center"/>
    </xf>
    <xf numFmtId="209" fontId="9" fillId="0" borderId="3" xfId="114" applyNumberFormat="1" applyFont="1" applyBorder="1" applyAlignment="1">
      <alignment horizontal="center" vertical="center"/>
    </xf>
    <xf numFmtId="41" fontId="50" fillId="0" borderId="8" xfId="76" applyNumberFormat="1" applyFont="1" applyBorder="1" applyAlignment="1">
      <alignment horizontal="right" vertical="center" wrapText="1"/>
    </xf>
    <xf numFmtId="41" fontId="50" fillId="0" borderId="5" xfId="76" applyNumberFormat="1" applyFont="1" applyBorder="1" applyAlignment="1">
      <alignment horizontal="right" vertical="center" wrapText="1"/>
    </xf>
    <xf numFmtId="41" fontId="50" fillId="0" borderId="1" xfId="76" applyNumberFormat="1" applyFont="1" applyBorder="1" applyAlignment="1">
      <alignment horizontal="right" vertical="center" wrapText="1"/>
    </xf>
    <xf numFmtId="41" fontId="50" fillId="0" borderId="8" xfId="67" applyNumberFormat="1" applyFont="1" applyBorder="1" applyAlignment="1">
      <alignment horizontal="center" vertical="center" wrapText="1"/>
    </xf>
    <xf numFmtId="41" fontId="50" fillId="0" borderId="13" xfId="67" applyNumberFormat="1" applyFont="1" applyBorder="1" applyAlignment="1">
      <alignment horizontal="center" vertical="center" wrapText="1"/>
    </xf>
    <xf numFmtId="41" fontId="50" fillId="0" borderId="5" xfId="67" applyNumberFormat="1" applyFont="1" applyBorder="1" applyAlignment="1">
      <alignment horizontal="center" vertical="center" wrapText="1"/>
    </xf>
    <xf numFmtId="41" fontId="50" fillId="0" borderId="0" xfId="67" applyNumberFormat="1" applyFont="1" applyAlignment="1">
      <alignment horizontal="center" vertical="center" wrapText="1"/>
    </xf>
    <xf numFmtId="41" fontId="50" fillId="0" borderId="7" xfId="67" applyNumberFormat="1" applyFont="1" applyBorder="1" applyAlignment="1">
      <alignment horizontal="center" vertical="center" wrapText="1"/>
    </xf>
    <xf numFmtId="41" fontId="50" fillId="0" borderId="1" xfId="67" applyNumberFormat="1" applyFont="1" applyBorder="1" applyAlignment="1">
      <alignment horizontal="center" vertical="center" wrapText="1"/>
    </xf>
    <xf numFmtId="41" fontId="50" fillId="0" borderId="4" xfId="67" applyNumberFormat="1" applyFont="1" applyBorder="1" applyAlignment="1">
      <alignment horizontal="center" vertical="center" wrapText="1"/>
    </xf>
    <xf numFmtId="41" fontId="50" fillId="0" borderId="3" xfId="67" applyNumberFormat="1" applyFont="1" applyBorder="1" applyAlignment="1">
      <alignment horizontal="center" vertical="center" wrapText="1"/>
    </xf>
    <xf numFmtId="41" fontId="50" fillId="0" borderId="7" xfId="67" applyNumberFormat="1" applyFont="1" applyBorder="1" applyAlignment="1">
      <alignment horizontal="right" vertical="center"/>
    </xf>
    <xf numFmtId="41" fontId="50" fillId="0" borderId="5" xfId="67" applyNumberFormat="1" applyFont="1" applyBorder="1" applyAlignment="1">
      <alignment horizontal="right" vertical="center"/>
    </xf>
    <xf numFmtId="41" fontId="50" fillId="0" borderId="0" xfId="67" applyNumberFormat="1" applyFont="1" applyAlignment="1">
      <alignment horizontal="right" vertical="center"/>
    </xf>
    <xf numFmtId="41" fontId="98" fillId="0" borderId="13" xfId="62" applyNumberFormat="1" applyFont="1" applyBorder="1" applyAlignment="1">
      <alignment horizontal="left" vertical="center"/>
    </xf>
    <xf numFmtId="41" fontId="98" fillId="0" borderId="0" xfId="78" applyNumberFormat="1" applyFont="1" applyBorder="1" applyAlignment="1">
      <alignment horizontal="right" vertical="center"/>
    </xf>
    <xf numFmtId="41" fontId="98" fillId="0" borderId="0" xfId="78" applyNumberFormat="1" applyFont="1" applyBorder="1" applyAlignment="1">
      <alignment horizontal="center" vertical="center"/>
    </xf>
    <xf numFmtId="0" fontId="98" fillId="0" borderId="0" xfId="106" applyFont="1" applyBorder="1" applyAlignment="1">
      <alignment horizontal="right"/>
    </xf>
    <xf numFmtId="41" fontId="98" fillId="0" borderId="7" xfId="78" applyNumberFormat="1" applyFont="1" applyBorder="1" applyAlignment="1">
      <alignment horizontal="right" vertical="center"/>
    </xf>
    <xf numFmtId="0" fontId="98" fillId="0" borderId="0" xfId="67" applyFont="1" applyBorder="1" applyAlignment="1">
      <alignment horizontal="right"/>
    </xf>
    <xf numFmtId="211" fontId="98" fillId="0" borderId="0" xfId="112" applyNumberFormat="1" applyFont="1" applyBorder="1" applyAlignment="1">
      <alignment horizontal="right"/>
    </xf>
    <xf numFmtId="41" fontId="98" fillId="0" borderId="7" xfId="111" applyNumberFormat="1" applyFont="1" applyBorder="1" applyAlignment="1">
      <alignment horizontal="right" vertical="center"/>
    </xf>
    <xf numFmtId="41" fontId="98" fillId="0" borderId="0" xfId="78" applyNumberFormat="1" applyFont="1" applyBorder="1" applyAlignment="1">
      <alignment horizontal="right"/>
    </xf>
    <xf numFmtId="41" fontId="98" fillId="0" borderId="0" xfId="78" applyNumberFormat="1" applyFont="1" applyBorder="1" applyAlignment="1">
      <alignment horizontal="center"/>
    </xf>
    <xf numFmtId="41" fontId="98" fillId="0" borderId="4" xfId="78" applyNumberFormat="1" applyFont="1" applyBorder="1" applyAlignment="1">
      <alignment horizontal="right"/>
    </xf>
    <xf numFmtId="41" fontId="98" fillId="0" borderId="4" xfId="78" applyNumberFormat="1" applyFont="1" applyBorder="1" applyAlignment="1">
      <alignment horizontal="center"/>
    </xf>
    <xf numFmtId="0" fontId="9" fillId="0" borderId="3" xfId="99" quotePrefix="1" applyBorder="1" applyAlignment="1">
      <alignment horizontal="center" vertical="center"/>
    </xf>
    <xf numFmtId="41" fontId="50" fillId="0" borderId="0" xfId="173" applyNumberFormat="1" applyFont="1" applyAlignment="1">
      <alignment horizontal="right" vertical="center"/>
    </xf>
    <xf numFmtId="41" fontId="50" fillId="0" borderId="54" xfId="173" applyNumberFormat="1" applyFont="1" applyBorder="1" applyAlignment="1">
      <alignment horizontal="right" vertical="center"/>
    </xf>
    <xf numFmtId="41" fontId="50" fillId="0" borderId="55" xfId="173" applyNumberFormat="1" applyFont="1" applyBorder="1" applyAlignment="1">
      <alignment horizontal="right" vertical="center"/>
    </xf>
    <xf numFmtId="41" fontId="50" fillId="0" borderId="56" xfId="173" applyNumberFormat="1" applyFont="1" applyBorder="1" applyAlignment="1">
      <alignment horizontal="right" vertical="center"/>
    </xf>
    <xf numFmtId="187" fontId="9" fillId="0" borderId="23" xfId="115" applyNumberFormat="1" applyFont="1" applyBorder="1" applyAlignment="1">
      <alignment horizontal="center" vertical="center"/>
    </xf>
    <xf numFmtId="0" fontId="17" fillId="0" borderId="0" xfId="100" applyFont="1" applyAlignment="1">
      <alignment horizontal="left"/>
    </xf>
    <xf numFmtId="41" fontId="50" fillId="0" borderId="8" xfId="1" applyNumberFormat="1" applyFont="1" applyBorder="1" applyAlignment="1">
      <alignment horizontal="right" vertical="center"/>
    </xf>
    <xf numFmtId="0" fontId="50" fillId="0" borderId="23" xfId="104" applyFont="1" applyBorder="1" applyAlignment="1">
      <alignment horizontal="center" vertical="center"/>
    </xf>
    <xf numFmtId="0" fontId="50" fillId="0" borderId="23" xfId="110" applyFont="1" applyBorder="1" applyAlignment="1">
      <alignment horizontal="center" vertical="distributed"/>
    </xf>
    <xf numFmtId="0" fontId="9" fillId="0" borderId="23" xfId="90" applyFont="1" applyBorder="1" applyAlignment="1">
      <alignment horizontal="center" vertical="center"/>
    </xf>
    <xf numFmtId="0" fontId="17" fillId="0" borderId="0" xfId="42" applyFont="1" applyAlignment="1">
      <alignment vertical="center"/>
    </xf>
    <xf numFmtId="0" fontId="14" fillId="0" borderId="11" xfId="42" applyFont="1" applyBorder="1" applyAlignment="1">
      <alignment horizontal="center" vertical="center"/>
    </xf>
    <xf numFmtId="212" fontId="50" fillId="0" borderId="6" xfId="0" applyNumberFormat="1" applyFont="1" applyBorder="1">
      <alignment vertical="center"/>
    </xf>
    <xf numFmtId="212" fontId="50" fillId="24" borderId="6" xfId="70" applyNumberFormat="1" applyFont="1" applyFill="1" applyBorder="1" applyAlignment="1">
      <alignment horizontal="right" vertical="center" shrinkToFit="1"/>
    </xf>
    <xf numFmtId="212" fontId="50" fillId="0" borderId="6" xfId="70" applyNumberFormat="1" applyFont="1" applyBorder="1" applyAlignment="1">
      <alignment horizontal="right" vertical="center" shrinkToFit="1"/>
    </xf>
    <xf numFmtId="212" fontId="50" fillId="0" borderId="2" xfId="0" applyNumberFormat="1" applyFont="1" applyBorder="1" applyAlignment="1">
      <alignment vertical="center"/>
    </xf>
    <xf numFmtId="221" fontId="50" fillId="0" borderId="1" xfId="0" applyNumberFormat="1" applyFont="1" applyBorder="1" applyAlignment="1">
      <alignment vertical="center"/>
    </xf>
    <xf numFmtId="0" fontId="85" fillId="0" borderId="3" xfId="0" applyFont="1" applyBorder="1" applyAlignment="1">
      <alignment horizontal="center" vertical="center"/>
    </xf>
    <xf numFmtId="43" fontId="50" fillId="0" borderId="6" xfId="0" applyNumberFormat="1" applyFont="1" applyBorder="1" applyAlignment="1" applyProtection="1">
      <alignment horizontal="right" vertical="center"/>
      <protection locked="0"/>
    </xf>
    <xf numFmtId="43" fontId="50" fillId="0" borderId="2" xfId="0" applyNumberFormat="1" applyFont="1" applyBorder="1" applyAlignment="1" applyProtection="1">
      <alignment horizontal="right" vertical="center"/>
      <protection locked="0"/>
    </xf>
    <xf numFmtId="0" fontId="10" fillId="0" borderId="0" xfId="175" applyFont="1" applyFill="1"/>
    <xf numFmtId="0" fontId="49" fillId="0" borderId="4" xfId="175" applyFont="1" applyFill="1" applyBorder="1"/>
    <xf numFmtId="0" fontId="49" fillId="0" borderId="0" xfId="175" applyFont="1" applyFill="1" applyBorder="1" applyAlignment="1">
      <alignment vertical="center"/>
    </xf>
    <xf numFmtId="0" fontId="49" fillId="0" borderId="0" xfId="175" applyFont="1" applyFill="1" applyBorder="1"/>
    <xf numFmtId="0" fontId="49" fillId="0" borderId="0" xfId="175" applyFont="1" applyFill="1"/>
    <xf numFmtId="0" fontId="49" fillId="0" borderId="12" xfId="176" applyFont="1" applyFill="1" applyBorder="1" applyAlignment="1">
      <alignment vertical="center"/>
    </xf>
    <xf numFmtId="0" fontId="49" fillId="0" borderId="23" xfId="176" applyFont="1" applyFill="1" applyBorder="1" applyAlignment="1">
      <alignment vertical="center"/>
    </xf>
    <xf numFmtId="0" fontId="9" fillId="0" borderId="0" xfId="176" applyFont="1" applyFill="1" applyBorder="1" applyAlignment="1">
      <alignment horizontal="center" vertical="center"/>
    </xf>
    <xf numFmtId="0" fontId="49" fillId="0" borderId="33" xfId="175" applyFont="1" applyFill="1" applyBorder="1" applyAlignment="1">
      <alignment horizontal="center" vertical="center"/>
    </xf>
    <xf numFmtId="0" fontId="49" fillId="0" borderId="0" xfId="175" applyFont="1" applyFill="1" applyBorder="1" applyAlignment="1">
      <alignment horizontal="center" vertical="center"/>
    </xf>
    <xf numFmtId="0" fontId="49" fillId="0" borderId="7" xfId="175" applyFont="1" applyFill="1" applyBorder="1" applyAlignment="1">
      <alignment horizontal="center" vertical="center"/>
    </xf>
    <xf numFmtId="3" fontId="49" fillId="0" borderId="6" xfId="175" applyNumberFormat="1" applyFont="1" applyFill="1" applyBorder="1"/>
    <xf numFmtId="4" fontId="49" fillId="0" borderId="6" xfId="175" applyNumberFormat="1" applyFont="1" applyFill="1" applyBorder="1"/>
    <xf numFmtId="3" fontId="49" fillId="0" borderId="7" xfId="175" applyNumberFormat="1" applyFont="1" applyFill="1" applyBorder="1"/>
    <xf numFmtId="0" fontId="49" fillId="0" borderId="6" xfId="175" applyFont="1" applyFill="1" applyBorder="1"/>
    <xf numFmtId="3" fontId="49" fillId="0" borderId="5" xfId="175" applyNumberFormat="1" applyFont="1" applyFill="1" applyBorder="1"/>
    <xf numFmtId="225" fontId="49" fillId="0" borderId="5" xfId="175" applyNumberFormat="1" applyFont="1" applyFill="1" applyBorder="1"/>
    <xf numFmtId="0" fontId="49" fillId="0" borderId="5" xfId="175" applyFont="1" applyFill="1" applyBorder="1"/>
    <xf numFmtId="49" fontId="49" fillId="0" borderId="0" xfId="84" quotePrefix="1" applyNumberFormat="1" applyFont="1" applyFill="1" applyBorder="1" applyAlignment="1" applyProtection="1">
      <alignment horizontal="right" vertical="center"/>
      <protection locked="0"/>
    </xf>
    <xf numFmtId="0" fontId="49" fillId="0" borderId="7" xfId="90" applyFont="1" applyFill="1" applyBorder="1" applyAlignment="1">
      <alignment horizontal="center" vertical="center"/>
    </xf>
    <xf numFmtId="0" fontId="49" fillId="0" borderId="7" xfId="175" applyFont="1" applyFill="1" applyBorder="1"/>
    <xf numFmtId="3" fontId="49" fillId="0" borderId="6" xfId="90" applyNumberFormat="1" applyFont="1" applyFill="1" applyBorder="1" applyAlignment="1">
      <alignment vertical="center"/>
    </xf>
    <xf numFmtId="3" fontId="49" fillId="0" borderId="0" xfId="90" applyNumberFormat="1" applyFont="1" applyFill="1" applyBorder="1" applyAlignment="1">
      <alignment vertical="center"/>
    </xf>
    <xf numFmtId="0" fontId="49" fillId="0" borderId="4" xfId="175" applyFont="1" applyFill="1" applyBorder="1" applyAlignment="1">
      <alignment horizontal="center" vertical="center"/>
    </xf>
    <xf numFmtId="0" fontId="49" fillId="0" borderId="3" xfId="175" applyFont="1" applyFill="1" applyBorder="1" applyAlignment="1">
      <alignment horizontal="center" vertical="center"/>
    </xf>
    <xf numFmtId="3" fontId="49" fillId="0" borderId="2" xfId="175" applyNumberFormat="1" applyFont="1" applyFill="1" applyBorder="1"/>
    <xf numFmtId="4" fontId="49" fillId="0" borderId="2" xfId="175" applyNumberFormat="1" applyFont="1" applyFill="1" applyBorder="1"/>
    <xf numFmtId="0" fontId="49" fillId="0" borderId="2" xfId="175" applyFont="1" applyFill="1" applyBorder="1"/>
    <xf numFmtId="2" fontId="49" fillId="0" borderId="2" xfId="175" applyNumberFormat="1" applyFont="1" applyFill="1" applyBorder="1"/>
    <xf numFmtId="0" fontId="49" fillId="0" borderId="1" xfId="175" applyFont="1" applyFill="1" applyBorder="1"/>
    <xf numFmtId="41" fontId="49" fillId="0" borderId="2" xfId="175" applyNumberFormat="1" applyFont="1" applyFill="1" applyBorder="1"/>
    <xf numFmtId="0" fontId="49" fillId="0" borderId="3" xfId="175" applyFont="1" applyFill="1" applyBorder="1"/>
    <xf numFmtId="225" fontId="49" fillId="0" borderId="6" xfId="175" applyNumberFormat="1" applyFont="1" applyFill="1" applyBorder="1"/>
    <xf numFmtId="2" fontId="49" fillId="0" borderId="7" xfId="175" applyNumberFormat="1" applyFont="1" applyFill="1" applyBorder="1"/>
    <xf numFmtId="2" fontId="49" fillId="0" borderId="6" xfId="175" applyNumberFormat="1" applyFont="1" applyFill="1" applyBorder="1"/>
    <xf numFmtId="197" fontId="49" fillId="0" borderId="7" xfId="175" applyNumberFormat="1" applyFont="1" applyFill="1" applyBorder="1"/>
    <xf numFmtId="0" fontId="49" fillId="0" borderId="0" xfId="175" quotePrefix="1" applyFont="1" applyFill="1" applyAlignment="1">
      <alignment horizontal="left"/>
    </xf>
    <xf numFmtId="225" fontId="49" fillId="0" borderId="7" xfId="175" applyNumberFormat="1" applyFont="1" applyFill="1" applyBorder="1"/>
    <xf numFmtId="2" fontId="49" fillId="0" borderId="5" xfId="175" applyNumberFormat="1" applyFont="1" applyFill="1" applyBorder="1"/>
    <xf numFmtId="0" fontId="97" fillId="0" borderId="0" xfId="175" quotePrefix="1" applyFont="1" applyFill="1" applyAlignment="1">
      <alignment horizontal="left"/>
    </xf>
    <xf numFmtId="0" fontId="97" fillId="0" borderId="0" xfId="175" applyFont="1" applyFill="1"/>
    <xf numFmtId="0" fontId="9" fillId="0" borderId="0" xfId="90" applyFont="1" applyFill="1"/>
    <xf numFmtId="0" fontId="9" fillId="0" borderId="0" xfId="99" applyBorder="1" applyAlignment="1">
      <alignment horizontal="center" vertical="center"/>
    </xf>
    <xf numFmtId="0" fontId="9" fillId="0" borderId="12" xfId="99" applyBorder="1" applyAlignment="1">
      <alignment horizontal="center" vertical="center"/>
    </xf>
    <xf numFmtId="41" fontId="9" fillId="0" borderId="5" xfId="0" applyNumberFormat="1" applyFont="1" applyBorder="1" applyAlignment="1">
      <alignment horizontal="right" vertical="center"/>
    </xf>
    <xf numFmtId="41" fontId="9" fillId="0" borderId="1" xfId="0" applyNumberFormat="1" applyFont="1" applyBorder="1" applyAlignment="1">
      <alignment horizontal="right" vertical="center"/>
    </xf>
    <xf numFmtId="213" fontId="9" fillId="0" borderId="7" xfId="114" applyNumberFormat="1" applyFont="1" applyBorder="1" applyAlignment="1">
      <alignment vertical="center"/>
    </xf>
    <xf numFmtId="177" fontId="9" fillId="0" borderId="5" xfId="114" applyFont="1" applyBorder="1" applyAlignment="1">
      <alignment horizontal="right" vertical="center"/>
    </xf>
    <xf numFmtId="213" fontId="9" fillId="0" borderId="7" xfId="114" applyNumberFormat="1" applyFont="1" applyBorder="1" applyAlignment="1">
      <alignment horizontal="right" vertical="center"/>
    </xf>
    <xf numFmtId="177" fontId="9" fillId="0" borderId="5" xfId="114" applyFont="1" applyBorder="1" applyAlignment="1">
      <alignment vertical="center"/>
    </xf>
    <xf numFmtId="177" fontId="9" fillId="0" borderId="6" xfId="114" applyFont="1" applyBorder="1" applyAlignment="1">
      <alignment vertical="center"/>
    </xf>
    <xf numFmtId="213" fontId="9" fillId="0" borderId="6" xfId="114" applyNumberFormat="1" applyFont="1" applyBorder="1" applyAlignment="1">
      <alignment vertical="center"/>
    </xf>
    <xf numFmtId="213" fontId="50" fillId="0" borderId="8" xfId="114" applyNumberFormat="1" applyFont="1" applyBorder="1" applyAlignment="1">
      <alignment horizontal="right" vertical="center"/>
    </xf>
    <xf numFmtId="213" fontId="9" fillId="0" borderId="53" xfId="114" applyNumberFormat="1" applyFont="1" applyBorder="1" applyAlignment="1">
      <alignment vertical="center"/>
    </xf>
    <xf numFmtId="213" fontId="9" fillId="0" borderId="0" xfId="114" applyNumberFormat="1" applyFont="1" applyBorder="1" applyAlignment="1">
      <alignment vertical="center"/>
    </xf>
    <xf numFmtId="0" fontId="14" fillId="0" borderId="11" xfId="99" applyFont="1" applyBorder="1" applyAlignment="1">
      <alignment horizontal="center" vertical="center"/>
    </xf>
    <xf numFmtId="0" fontId="14" fillId="0" borderId="33" xfId="99" applyFont="1" applyBorder="1" applyAlignment="1">
      <alignment horizontal="center" vertical="center"/>
    </xf>
    <xf numFmtId="0" fontId="14" fillId="0" borderId="12" xfId="99" applyFont="1" applyBorder="1" applyAlignment="1">
      <alignment horizontal="center" vertical="center"/>
    </xf>
    <xf numFmtId="43" fontId="50" fillId="0" borderId="6" xfId="99" applyNumberFormat="1" applyFont="1" applyBorder="1" applyAlignment="1">
      <alignment vertical="center"/>
    </xf>
    <xf numFmtId="43" fontId="50" fillId="0" borderId="5" xfId="99" applyNumberFormat="1" applyFont="1" applyBorder="1" applyAlignment="1">
      <alignment vertical="center"/>
    </xf>
    <xf numFmtId="43" fontId="50" fillId="0" borderId="2" xfId="99" applyNumberFormat="1" applyFont="1" applyBorder="1" applyAlignment="1">
      <alignment vertical="center"/>
    </xf>
    <xf numFmtId="43" fontId="50" fillId="0" borderId="1" xfId="99" applyNumberFormat="1" applyFont="1" applyBorder="1" applyAlignment="1">
      <alignment vertical="center"/>
    </xf>
    <xf numFmtId="219" fontId="9" fillId="0" borderId="5" xfId="115" applyNumberFormat="1" applyFont="1" applyBorder="1" applyAlignment="1">
      <alignment horizontal="right" vertical="center" indent="2"/>
    </xf>
    <xf numFmtId="41" fontId="9" fillId="0" borderId="0" xfId="115" applyNumberFormat="1" applyFont="1" applyBorder="1" applyAlignment="1">
      <alignment horizontal="right" vertical="center"/>
    </xf>
    <xf numFmtId="219" fontId="9" fillId="0" borderId="1" xfId="115" applyNumberFormat="1" applyFont="1" applyBorder="1" applyAlignment="1">
      <alignment horizontal="right" vertical="center" indent="2"/>
    </xf>
    <xf numFmtId="41" fontId="9" fillId="0" borderId="4" xfId="115" applyNumberFormat="1" applyFont="1" applyBorder="1" applyAlignment="1">
      <alignment horizontal="right" vertical="center"/>
    </xf>
    <xf numFmtId="41" fontId="50" fillId="0" borderId="5" xfId="90" applyNumberFormat="1" applyFont="1" applyBorder="1" applyAlignment="1">
      <alignment horizontal="right" vertical="center"/>
    </xf>
    <xf numFmtId="41" fontId="50" fillId="0" borderId="1" xfId="90" applyNumberFormat="1" applyFont="1" applyBorder="1" applyAlignment="1">
      <alignment horizontal="right" vertical="center"/>
    </xf>
    <xf numFmtId="41" fontId="14" fillId="0" borderId="7" xfId="80" applyNumberFormat="1" applyFont="1" applyFill="1" applyBorder="1" applyAlignment="1" applyProtection="1">
      <alignment horizontal="right" vertical="center"/>
      <protection locked="0"/>
    </xf>
    <xf numFmtId="41" fontId="50" fillId="0" borderId="7" xfId="80" applyNumberFormat="1" applyFont="1" applyFill="1" applyBorder="1" applyAlignment="1" applyProtection="1">
      <alignment horizontal="right" vertical="center"/>
      <protection locked="0"/>
    </xf>
    <xf numFmtId="0" fontId="17" fillId="0" borderId="0" xfId="2" applyFont="1" applyAlignment="1">
      <alignment horizontal="left" vertical="center" wrapText="1"/>
    </xf>
    <xf numFmtId="0" fontId="9" fillId="0" borderId="13" xfId="0" applyFont="1" applyBorder="1" applyAlignment="1">
      <alignment horizontal="center" vertical="center"/>
    </xf>
    <xf numFmtId="0" fontId="9" fillId="0" borderId="10" xfId="0" applyFont="1" applyBorder="1" applyAlignment="1">
      <alignment horizontal="center" vertical="center"/>
    </xf>
    <xf numFmtId="0" fontId="10" fillId="0" borderId="0" xfId="0" applyFont="1" applyAlignment="1">
      <alignment horizontal="center" vertical="center"/>
    </xf>
    <xf numFmtId="0" fontId="9" fillId="0" borderId="12" xfId="0" applyFont="1" applyBorder="1" applyAlignment="1">
      <alignment horizontal="center" vertical="center"/>
    </xf>
    <xf numFmtId="0" fontId="9" fillId="0" borderId="11" xfId="0" applyFont="1" applyBorder="1" applyAlignment="1">
      <alignment horizontal="center" vertical="center"/>
    </xf>
    <xf numFmtId="0" fontId="10" fillId="0" borderId="0" xfId="94" applyFont="1" applyAlignment="1">
      <alignment horizontal="center" vertical="center"/>
    </xf>
    <xf numFmtId="0" fontId="50" fillId="0" borderId="4" xfId="94" applyFont="1" applyBorder="1" applyAlignment="1">
      <alignment horizontal="right"/>
    </xf>
    <xf numFmtId="0" fontId="9" fillId="0" borderId="13" xfId="94" applyFont="1" applyBorder="1" applyAlignment="1">
      <alignment horizontal="center" vertical="center"/>
    </xf>
    <xf numFmtId="0" fontId="9" fillId="0" borderId="0" xfId="94" applyFont="1" applyBorder="1" applyAlignment="1">
      <alignment horizontal="center" vertical="center"/>
    </xf>
    <xf numFmtId="0" fontId="9" fillId="0" borderId="4" xfId="94" applyFont="1" applyBorder="1" applyAlignment="1">
      <alignment horizontal="center" vertical="center"/>
    </xf>
    <xf numFmtId="0" fontId="9" fillId="0" borderId="12" xfId="94" applyFont="1" applyBorder="1" applyAlignment="1">
      <alignment horizontal="center" vertical="center"/>
    </xf>
    <xf numFmtId="0" fontId="9" fillId="0" borderId="23" xfId="94" applyFont="1" applyBorder="1" applyAlignment="1">
      <alignment horizontal="center" vertical="center"/>
    </xf>
    <xf numFmtId="0" fontId="9" fillId="0" borderId="8" xfId="94" applyFont="1" applyBorder="1" applyAlignment="1">
      <alignment horizontal="center" vertical="center"/>
    </xf>
    <xf numFmtId="49" fontId="9" fillId="0" borderId="0" xfId="84" quotePrefix="1" applyNumberFormat="1" applyFont="1" applyBorder="1" applyAlignment="1" applyProtection="1">
      <alignment horizontal="center" vertical="center"/>
      <protection locked="0"/>
    </xf>
    <xf numFmtId="49" fontId="9" fillId="0" borderId="7" xfId="84" quotePrefix="1" applyNumberFormat="1" applyFont="1" applyBorder="1" applyAlignment="1" applyProtection="1">
      <alignment horizontal="center" vertical="center"/>
      <protection locked="0"/>
    </xf>
    <xf numFmtId="49" fontId="9" fillId="0" borderId="4" xfId="84" quotePrefix="1" applyNumberFormat="1" applyFont="1" applyBorder="1" applyAlignment="1" applyProtection="1">
      <alignment horizontal="center" vertical="center"/>
      <protection locked="0"/>
    </xf>
    <xf numFmtId="49" fontId="9" fillId="0" borderId="3" xfId="84" quotePrefix="1" applyNumberFormat="1" applyFont="1" applyBorder="1" applyAlignment="1" applyProtection="1">
      <alignment horizontal="center" vertical="center"/>
      <protection locked="0"/>
    </xf>
    <xf numFmtId="0" fontId="17" fillId="0" borderId="13" xfId="0" quotePrefix="1" applyFont="1" applyBorder="1" applyAlignment="1">
      <alignment horizontal="left" vertical="center" wrapText="1"/>
    </xf>
    <xf numFmtId="0" fontId="50" fillId="0" borderId="4" xfId="0" applyFont="1" applyBorder="1" applyAlignment="1">
      <alignment horizontal="right" vertical="center"/>
    </xf>
    <xf numFmtId="0" fontId="9" fillId="0" borderId="0" xfId="0" applyFont="1" applyBorder="1" applyAlignment="1">
      <alignment horizontal="center" vertical="center"/>
    </xf>
    <xf numFmtId="0" fontId="9" fillId="0" borderId="4" xfId="0" applyFont="1" applyBorder="1" applyAlignment="1">
      <alignment horizontal="center" vertical="center"/>
    </xf>
    <xf numFmtId="0" fontId="9" fillId="0" borderId="7" xfId="0" applyFont="1" applyBorder="1" applyAlignment="1">
      <alignment horizontal="center" vertical="distributed" textRotation="255"/>
    </xf>
    <xf numFmtId="0" fontId="9" fillId="0" borderId="3" xfId="0" applyFont="1" applyBorder="1" applyAlignment="1">
      <alignment horizontal="center" vertical="distributed" textRotation="255"/>
    </xf>
    <xf numFmtId="0" fontId="9" fillId="0" borderId="8" xfId="0" applyFont="1" applyBorder="1" applyAlignment="1">
      <alignment horizontal="center" vertical="center" textRotation="255"/>
    </xf>
    <xf numFmtId="0" fontId="9" fillId="0" borderId="2" xfId="0" applyFont="1" applyBorder="1" applyAlignment="1">
      <alignment horizontal="center" vertical="center" textRotation="255"/>
    </xf>
    <xf numFmtId="0" fontId="9" fillId="0" borderId="6" xfId="0" applyFont="1" applyBorder="1" applyAlignment="1">
      <alignment horizontal="center" vertical="distributed" textRotation="255"/>
    </xf>
    <xf numFmtId="0" fontId="9" fillId="0" borderId="2" xfId="0" applyFont="1" applyBorder="1" applyAlignment="1">
      <alignment horizontal="center" vertical="distributed" textRotation="255"/>
    </xf>
    <xf numFmtId="0" fontId="9" fillId="0" borderId="26" xfId="94" applyFont="1" applyFill="1" applyBorder="1" applyAlignment="1">
      <alignment horizontal="center" vertical="center"/>
    </xf>
    <xf numFmtId="0" fontId="9" fillId="0" borderId="24" xfId="94" applyFont="1" applyFill="1" applyBorder="1" applyAlignment="1">
      <alignment horizontal="center" vertical="center"/>
    </xf>
    <xf numFmtId="0" fontId="9" fillId="0" borderId="10" xfId="94" applyFont="1" applyFill="1" applyBorder="1" applyAlignment="1">
      <alignment horizontal="center" vertical="center"/>
    </xf>
    <xf numFmtId="0" fontId="9" fillId="0" borderId="3" xfId="94" applyFont="1" applyFill="1" applyBorder="1" applyAlignment="1">
      <alignment horizontal="center" vertical="center"/>
    </xf>
    <xf numFmtId="0" fontId="9" fillId="0" borderId="8" xfId="94" applyFont="1" applyFill="1" applyBorder="1" applyAlignment="1">
      <alignment horizontal="center" vertical="center"/>
    </xf>
    <xf numFmtId="0" fontId="9" fillId="0" borderId="1" xfId="94" applyFont="1" applyFill="1" applyBorder="1" applyAlignment="1">
      <alignment horizontal="center" vertical="center"/>
    </xf>
    <xf numFmtId="0" fontId="9" fillId="0" borderId="9" xfId="94" applyFont="1" applyFill="1" applyBorder="1" applyAlignment="1">
      <alignment horizontal="center" vertical="center"/>
    </xf>
    <xf numFmtId="0" fontId="9" fillId="0" borderId="2" xfId="94" applyFont="1" applyFill="1" applyBorder="1" applyAlignment="1">
      <alignment horizontal="center" vertical="center"/>
    </xf>
    <xf numFmtId="0" fontId="9" fillId="0" borderId="4" xfId="61" applyFont="1" applyFill="1" applyBorder="1" applyAlignment="1">
      <alignment horizontal="center" vertical="center"/>
    </xf>
    <xf numFmtId="0" fontId="9" fillId="0" borderId="3" xfId="61" applyFont="1" applyFill="1" applyBorder="1" applyAlignment="1">
      <alignment horizontal="center" vertical="center"/>
    </xf>
    <xf numFmtId="0" fontId="9" fillId="0" borderId="5" xfId="94" applyFont="1" applyFill="1" applyBorder="1" applyAlignment="1">
      <alignment horizontal="center" vertical="center"/>
    </xf>
    <xf numFmtId="0" fontId="9" fillId="0" borderId="60" xfId="94" applyFont="1" applyFill="1" applyBorder="1" applyAlignment="1">
      <alignment horizontal="center" vertical="center"/>
    </xf>
    <xf numFmtId="0" fontId="9" fillId="0" borderId="0" xfId="94" applyFont="1" applyFill="1" applyBorder="1" applyAlignment="1">
      <alignment horizontal="center" vertical="center"/>
    </xf>
    <xf numFmtId="0" fontId="9" fillId="0" borderId="1" xfId="61" applyFont="1" applyFill="1" applyBorder="1" applyAlignment="1">
      <alignment horizontal="center" vertical="center"/>
    </xf>
    <xf numFmtId="0" fontId="9" fillId="0" borderId="39" xfId="94" applyFont="1" applyFill="1" applyBorder="1" applyAlignment="1">
      <alignment horizontal="center" vertical="center"/>
    </xf>
    <xf numFmtId="0" fontId="9" fillId="0" borderId="61" xfId="94" applyFont="1" applyFill="1" applyBorder="1" applyAlignment="1">
      <alignment horizontal="center" vertical="center"/>
    </xf>
    <xf numFmtId="0" fontId="9" fillId="0" borderId="11" xfId="61" applyFont="1" applyFill="1" applyBorder="1" applyAlignment="1">
      <alignment horizontal="center" vertical="center"/>
    </xf>
    <xf numFmtId="0" fontId="9" fillId="0" borderId="23" xfId="61" applyFont="1" applyFill="1" applyBorder="1" applyAlignment="1">
      <alignment horizontal="center" vertical="center"/>
    </xf>
    <xf numFmtId="0" fontId="9" fillId="0" borderId="13" xfId="94" applyFont="1" applyFill="1" applyBorder="1" applyAlignment="1">
      <alignment horizontal="center" vertical="center"/>
    </xf>
    <xf numFmtId="0" fontId="9" fillId="0" borderId="12" xfId="61" applyFont="1" applyFill="1" applyBorder="1" applyAlignment="1">
      <alignment horizontal="center" vertical="center"/>
    </xf>
    <xf numFmtId="0" fontId="9" fillId="0" borderId="29" xfId="94" applyFont="1" applyFill="1" applyBorder="1" applyAlignment="1">
      <alignment horizontal="center" vertical="center"/>
    </xf>
    <xf numFmtId="0" fontId="9" fillId="0" borderId="28" xfId="94" applyFont="1" applyFill="1" applyBorder="1" applyAlignment="1">
      <alignment horizontal="center" vertical="center"/>
    </xf>
    <xf numFmtId="0" fontId="9" fillId="0" borderId="27" xfId="94" applyFont="1" applyFill="1" applyBorder="1" applyAlignment="1">
      <alignment horizontal="center" vertical="center"/>
    </xf>
    <xf numFmtId="0" fontId="9" fillId="0" borderId="12" xfId="61" applyFont="1" applyBorder="1" applyAlignment="1">
      <alignment horizontal="center" vertical="center"/>
    </xf>
    <xf numFmtId="0" fontId="9" fillId="0" borderId="23" xfId="61" applyFont="1" applyBorder="1" applyAlignment="1">
      <alignment horizontal="center" vertical="center"/>
    </xf>
    <xf numFmtId="0" fontId="9" fillId="0" borderId="11" xfId="61" applyFont="1" applyBorder="1" applyAlignment="1">
      <alignment horizontal="center" vertical="center"/>
    </xf>
    <xf numFmtId="0" fontId="50" fillId="0" borderId="11" xfId="95" applyFont="1" applyBorder="1" applyAlignment="1">
      <alignment horizontal="center" vertical="center"/>
    </xf>
    <xf numFmtId="0" fontId="50" fillId="0" borderId="12" xfId="95" applyFont="1" applyBorder="1" applyAlignment="1">
      <alignment horizontal="center" vertical="center"/>
    </xf>
    <xf numFmtId="0" fontId="50" fillId="0" borderId="23" xfId="95" applyFont="1" applyBorder="1" applyAlignment="1">
      <alignment horizontal="center" vertical="center"/>
    </xf>
    <xf numFmtId="0" fontId="50" fillId="0" borderId="7" xfId="94" applyFont="1" applyBorder="1" applyAlignment="1">
      <alignment horizontal="distributed" vertical="center"/>
    </xf>
    <xf numFmtId="0" fontId="50" fillId="0" borderId="7" xfId="94" applyFont="1" applyBorder="1" applyAlignment="1">
      <alignment horizontal="distributed" vertical="center" justifyLastLine="1"/>
    </xf>
    <xf numFmtId="0" fontId="50" fillId="0" borderId="7" xfId="94" applyFont="1" applyBorder="1" applyAlignment="1">
      <alignment horizontal="distributed" vertical="center" wrapText="1"/>
    </xf>
    <xf numFmtId="0" fontId="50" fillId="0" borderId="11" xfId="94" applyFont="1" applyBorder="1" applyAlignment="1">
      <alignment horizontal="center" vertical="center"/>
    </xf>
    <xf numFmtId="0" fontId="50" fillId="0" borderId="23" xfId="94" applyFont="1" applyBorder="1" applyAlignment="1">
      <alignment horizontal="center" vertical="center"/>
    </xf>
    <xf numFmtId="0" fontId="9" fillId="0" borderId="63" xfId="61" applyFont="1" applyBorder="1" applyAlignment="1">
      <alignment horizontal="center" vertical="center"/>
    </xf>
    <xf numFmtId="0" fontId="9" fillId="0" borderId="42" xfId="61" applyFont="1" applyBorder="1" applyAlignment="1">
      <alignment horizontal="center" vertical="center"/>
    </xf>
    <xf numFmtId="0" fontId="9" fillId="0" borderId="64" xfId="61" applyFont="1" applyBorder="1" applyAlignment="1">
      <alignment horizontal="center" vertical="center"/>
    </xf>
    <xf numFmtId="0" fontId="49" fillId="0" borderId="0" xfId="94" applyFont="1" applyAlignment="1">
      <alignment horizontal="left" vertical="center"/>
    </xf>
    <xf numFmtId="0" fontId="17" fillId="0" borderId="13" xfId="95" applyFont="1" applyBorder="1" applyAlignment="1">
      <alignment horizontal="left" vertical="center"/>
    </xf>
    <xf numFmtId="0" fontId="49" fillId="0" borderId="13" xfId="95" applyFont="1" applyBorder="1" applyAlignment="1">
      <alignment horizontal="left" vertical="center"/>
    </xf>
    <xf numFmtId="43" fontId="50" fillId="0" borderId="4" xfId="1" applyFont="1" applyBorder="1" applyAlignment="1">
      <alignment horizontal="right" vertical="center"/>
    </xf>
    <xf numFmtId="0" fontId="50" fillId="0" borderId="12" xfId="94" applyFont="1" applyBorder="1" applyAlignment="1">
      <alignment horizontal="center" vertical="center"/>
    </xf>
    <xf numFmtId="0" fontId="9" fillId="0" borderId="13" xfId="94" applyFont="1" applyBorder="1" applyAlignment="1">
      <alignment horizontal="center" vertical="center" wrapText="1"/>
    </xf>
    <xf numFmtId="0" fontId="9" fillId="0" borderId="10" xfId="94" applyFont="1" applyBorder="1" applyAlignment="1">
      <alignment horizontal="center" vertical="center" wrapText="1"/>
    </xf>
    <xf numFmtId="0" fontId="9" fillId="0" borderId="10" xfId="94" applyFont="1" applyBorder="1" applyAlignment="1">
      <alignment horizontal="center" vertical="center"/>
    </xf>
    <xf numFmtId="0" fontId="9" fillId="0" borderId="11" xfId="94" applyFont="1" applyBorder="1" applyAlignment="1">
      <alignment horizontal="center" vertical="center"/>
    </xf>
    <xf numFmtId="0" fontId="9" fillId="0" borderId="8" xfId="94" applyFont="1" applyBorder="1" applyAlignment="1">
      <alignment horizontal="center" vertical="center" wrapText="1"/>
    </xf>
    <xf numFmtId="0" fontId="9" fillId="0" borderId="2" xfId="94" applyFont="1" applyBorder="1" applyAlignment="1">
      <alignment horizontal="center" vertical="center" wrapText="1"/>
    </xf>
    <xf numFmtId="0" fontId="9" fillId="0" borderId="9" xfId="94" applyFont="1" applyBorder="1" applyAlignment="1">
      <alignment horizontal="center" vertical="center" wrapText="1"/>
    </xf>
    <xf numFmtId="0" fontId="9" fillId="0" borderId="1" xfId="94" applyFont="1" applyBorder="1" applyAlignment="1">
      <alignment horizontal="center" vertical="center" wrapText="1"/>
    </xf>
    <xf numFmtId="0" fontId="50" fillId="0" borderId="4" xfId="94" applyFont="1" applyBorder="1" applyAlignment="1">
      <alignment horizontal="right" vertical="center"/>
    </xf>
    <xf numFmtId="0" fontId="9" fillId="0" borderId="7" xfId="94" applyFont="1" applyBorder="1" applyAlignment="1">
      <alignment horizontal="center" vertical="center"/>
    </xf>
    <xf numFmtId="0" fontId="9" fillId="0" borderId="3" xfId="94" applyFont="1" applyBorder="1" applyAlignment="1">
      <alignment horizontal="center" vertical="center"/>
    </xf>
    <xf numFmtId="0" fontId="14" fillId="0" borderId="9" xfId="94" applyFont="1" applyBorder="1" applyAlignment="1">
      <alignment horizontal="center" vertical="center" wrapText="1"/>
    </xf>
    <xf numFmtId="0" fontId="10" fillId="0" borderId="0" xfId="96" applyFont="1" applyAlignment="1">
      <alignment horizontal="center" vertical="center"/>
    </xf>
    <xf numFmtId="0" fontId="50" fillId="0" borderId="4" xfId="96" applyFont="1" applyBorder="1" applyAlignment="1">
      <alignment horizontal="right"/>
    </xf>
    <xf numFmtId="0" fontId="9" fillId="0" borderId="13" xfId="96" applyFont="1" applyBorder="1" applyAlignment="1">
      <alignment horizontal="center" vertical="center"/>
    </xf>
    <xf numFmtId="0" fontId="9" fillId="0" borderId="0" xfId="96" applyFont="1" applyBorder="1" applyAlignment="1">
      <alignment horizontal="center" vertical="center"/>
    </xf>
    <xf numFmtId="0" fontId="9" fillId="0" borderId="4" xfId="96" applyFont="1" applyBorder="1" applyAlignment="1">
      <alignment horizontal="center" vertical="center"/>
    </xf>
    <xf numFmtId="0" fontId="9" fillId="0" borderId="10" xfId="96" applyFont="1" applyBorder="1" applyAlignment="1">
      <alignment horizontal="center" vertical="center" wrapText="1"/>
    </xf>
    <xf numFmtId="0" fontId="9" fillId="0" borderId="33" xfId="96" applyFont="1" applyBorder="1" applyAlignment="1">
      <alignment horizontal="center" vertical="center"/>
    </xf>
    <xf numFmtId="0" fontId="9" fillId="0" borderId="9" xfId="96" applyFont="1" applyBorder="1" applyAlignment="1">
      <alignment horizontal="center" vertical="center"/>
    </xf>
    <xf numFmtId="0" fontId="9" fillId="0" borderId="11" xfId="96" applyFont="1" applyBorder="1" applyAlignment="1">
      <alignment horizontal="center" vertical="center"/>
    </xf>
    <xf numFmtId="0" fontId="9" fillId="0" borderId="23" xfId="96" applyFont="1" applyBorder="1" applyAlignment="1">
      <alignment horizontal="center" vertical="center"/>
    </xf>
    <xf numFmtId="0" fontId="9" fillId="0" borderId="12" xfId="96" applyFont="1" applyBorder="1" applyAlignment="1">
      <alignment horizontal="center" vertical="center"/>
    </xf>
    <xf numFmtId="0" fontId="9" fillId="0" borderId="11" xfId="96" applyFont="1" applyBorder="1" applyAlignment="1">
      <alignment horizontal="center" vertical="center" wrapText="1"/>
    </xf>
    <xf numFmtId="0" fontId="9" fillId="0" borderId="23" xfId="96" applyFont="1" applyBorder="1" applyAlignment="1">
      <alignment horizontal="center" vertical="center" wrapText="1"/>
    </xf>
    <xf numFmtId="0" fontId="9" fillId="0" borderId="6" xfId="96" applyFont="1" applyBorder="1" applyAlignment="1">
      <alignment horizontal="center" vertical="center" wrapText="1"/>
    </xf>
    <xf numFmtId="0" fontId="9" fillId="0" borderId="2" xfId="96" applyFont="1" applyBorder="1" applyAlignment="1">
      <alignment horizontal="center" vertical="center" wrapText="1"/>
    </xf>
    <xf numFmtId="0" fontId="9" fillId="0" borderId="12" xfId="61" applyFont="1" applyBorder="1" applyAlignment="1">
      <alignment vertical="center"/>
    </xf>
    <xf numFmtId="0" fontId="9" fillId="0" borderId="23" xfId="61" applyFont="1" applyBorder="1" applyAlignment="1">
      <alignment vertical="center"/>
    </xf>
    <xf numFmtId="0" fontId="9" fillId="0" borderId="12" xfId="96" applyFont="1" applyBorder="1" applyAlignment="1">
      <alignment horizontal="center" vertical="center" wrapText="1"/>
    </xf>
    <xf numFmtId="0" fontId="9" fillId="0" borderId="7" xfId="96" applyFont="1" applyBorder="1" applyAlignment="1">
      <alignment horizontal="center" vertical="center" wrapText="1"/>
    </xf>
    <xf numFmtId="0" fontId="9" fillId="0" borderId="3" xfId="96" applyFont="1" applyBorder="1" applyAlignment="1">
      <alignment horizontal="center" vertical="center" wrapText="1"/>
    </xf>
    <xf numFmtId="0" fontId="64" fillId="0" borderId="13" xfId="96" applyFont="1" applyBorder="1" applyAlignment="1">
      <alignment horizontal="center" vertical="center"/>
    </xf>
    <xf numFmtId="0" fontId="64" fillId="0" borderId="0" xfId="96" applyFont="1" applyBorder="1" applyAlignment="1">
      <alignment horizontal="center" vertical="center"/>
    </xf>
    <xf numFmtId="0" fontId="64" fillId="0" borderId="4" xfId="96" applyFont="1" applyBorder="1" applyAlignment="1">
      <alignment horizontal="center" vertical="center"/>
    </xf>
    <xf numFmtId="0" fontId="49" fillId="0" borderId="0" xfId="96" applyFont="1" applyAlignment="1">
      <alignment horizontal="left" vertical="center" wrapText="1"/>
    </xf>
    <xf numFmtId="0" fontId="49" fillId="0" borderId="0" xfId="96" applyFont="1" applyAlignment="1">
      <alignment horizontal="left" vertical="center" indent="3"/>
    </xf>
    <xf numFmtId="0" fontId="9" fillId="0" borderId="23" xfId="0" applyFont="1" applyBorder="1" applyAlignment="1">
      <alignment horizontal="center" vertical="center"/>
    </xf>
    <xf numFmtId="0" fontId="9" fillId="0" borderId="33" xfId="0" applyFont="1" applyBorder="1" applyAlignment="1">
      <alignment horizontal="center" vertical="center"/>
    </xf>
    <xf numFmtId="0" fontId="93" fillId="0" borderId="0" xfId="103" applyFont="1" applyFill="1" applyBorder="1" applyAlignment="1">
      <alignment horizontal="left" vertical="center" wrapText="1"/>
    </xf>
    <xf numFmtId="0" fontId="49" fillId="0" borderId="0" xfId="103" applyFont="1" applyFill="1" applyBorder="1" applyAlignment="1">
      <alignment horizontal="left" vertical="center" wrapText="1"/>
    </xf>
    <xf numFmtId="0" fontId="10" fillId="0" borderId="0" xfId="110" applyFont="1" applyBorder="1" applyAlignment="1">
      <alignment horizontal="center" vertical="center" shrinkToFit="1"/>
    </xf>
    <xf numFmtId="0" fontId="9" fillId="0" borderId="13" xfId="101" applyFont="1" applyBorder="1" applyAlignment="1">
      <alignment horizontal="center" vertical="distributed" textRotation="255"/>
    </xf>
    <xf numFmtId="0" fontId="9" fillId="0" borderId="0" xfId="101" applyFont="1" applyBorder="1" applyAlignment="1">
      <alignment horizontal="center" vertical="distributed" textRotation="255"/>
    </xf>
    <xf numFmtId="0" fontId="9" fillId="0" borderId="4" xfId="101" applyFont="1" applyBorder="1" applyAlignment="1">
      <alignment horizontal="center" vertical="distributed" textRotation="255"/>
    </xf>
    <xf numFmtId="0" fontId="50" fillId="0" borderId="13" xfId="110" applyFont="1" applyBorder="1" applyAlignment="1">
      <alignment horizontal="center" vertical="distributed" textRotation="255" wrapText="1"/>
    </xf>
    <xf numFmtId="0" fontId="50" fillId="0" borderId="0" xfId="110" applyFont="1" applyBorder="1" applyAlignment="1">
      <alignment horizontal="center" vertical="distributed" textRotation="255"/>
    </xf>
    <xf numFmtId="0" fontId="50" fillId="0" borderId="3" xfId="110" applyFont="1" applyBorder="1" applyAlignment="1">
      <alignment horizontal="center" vertical="distributed" textRotation="255"/>
    </xf>
    <xf numFmtId="0" fontId="50" fillId="0" borderId="8" xfId="110" applyFont="1" applyBorder="1" applyAlignment="1">
      <alignment horizontal="center" vertical="distributed" textRotation="255" wrapText="1"/>
    </xf>
    <xf numFmtId="0" fontId="50" fillId="0" borderId="5" xfId="110" applyFont="1" applyBorder="1" applyAlignment="1">
      <alignment horizontal="center" vertical="distributed" textRotation="255"/>
    </xf>
    <xf numFmtId="0" fontId="50" fillId="0" borderId="2" xfId="110" applyFont="1" applyBorder="1" applyAlignment="1">
      <alignment horizontal="center" vertical="distributed" textRotation="255"/>
    </xf>
    <xf numFmtId="0" fontId="50" fillId="0" borderId="8" xfId="109" applyFont="1" applyBorder="1" applyAlignment="1">
      <alignment horizontal="center" vertical="distributed" textRotation="255" wrapText="1"/>
    </xf>
    <xf numFmtId="0" fontId="50" fillId="0" borderId="5" xfId="109" applyFont="1" applyBorder="1" applyAlignment="1">
      <alignment horizontal="center" vertical="distributed" textRotation="255"/>
    </xf>
    <xf numFmtId="0" fontId="50" fillId="0" borderId="2" xfId="109" applyFont="1" applyBorder="1" applyAlignment="1">
      <alignment horizontal="center" vertical="distributed" textRotation="255"/>
    </xf>
    <xf numFmtId="0" fontId="49" fillId="0" borderId="8" xfId="109" applyFont="1" applyBorder="1" applyAlignment="1">
      <alignment horizontal="center" vertical="distributed" textRotation="255" wrapText="1"/>
    </xf>
    <xf numFmtId="0" fontId="49" fillId="0" borderId="5" xfId="109" applyFont="1" applyBorder="1" applyAlignment="1">
      <alignment horizontal="center" vertical="distributed" textRotation="255"/>
    </xf>
    <xf numFmtId="0" fontId="49" fillId="0" borderId="2" xfId="109" applyFont="1" applyBorder="1" applyAlignment="1">
      <alignment horizontal="center" vertical="distributed" textRotation="255"/>
    </xf>
    <xf numFmtId="0" fontId="50" fillId="0" borderId="1" xfId="110" applyFont="1" applyBorder="1" applyAlignment="1">
      <alignment horizontal="center" vertical="distributed" textRotation="255"/>
    </xf>
    <xf numFmtId="0" fontId="49" fillId="0" borderId="13" xfId="103" applyFont="1" applyFill="1" applyBorder="1" applyAlignment="1">
      <alignment horizontal="left" vertical="center"/>
    </xf>
    <xf numFmtId="0" fontId="9" fillId="0" borderId="0" xfId="101" quotePrefix="1" applyFont="1" applyBorder="1" applyAlignment="1">
      <alignment horizontal="center" vertical="center"/>
    </xf>
    <xf numFmtId="0" fontId="9" fillId="0" borderId="7" xfId="101" quotePrefix="1" applyFont="1" applyBorder="1" applyAlignment="1">
      <alignment horizontal="center" vertical="center"/>
    </xf>
    <xf numFmtId="0" fontId="9" fillId="0" borderId="4" xfId="101" quotePrefix="1" applyFont="1" applyBorder="1" applyAlignment="1">
      <alignment horizontal="center" vertical="center"/>
    </xf>
    <xf numFmtId="0" fontId="9" fillId="0" borderId="3" xfId="101" quotePrefix="1" applyFont="1" applyBorder="1" applyAlignment="1">
      <alignment horizontal="center" vertical="center"/>
    </xf>
    <xf numFmtId="0" fontId="49" fillId="0" borderId="0" xfId="65" applyFont="1" applyAlignment="1">
      <alignment vertical="center" wrapText="1"/>
    </xf>
    <xf numFmtId="0" fontId="10" fillId="0" borderId="0" xfId="65" applyFont="1" applyAlignment="1">
      <alignment horizontal="center" vertical="center"/>
    </xf>
    <xf numFmtId="0" fontId="9" fillId="0" borderId="13" xfId="65" applyFont="1" applyBorder="1" applyAlignment="1">
      <alignment horizontal="center" vertical="center"/>
    </xf>
    <xf numFmtId="0" fontId="9" fillId="0" borderId="0" xfId="65" applyFont="1" applyBorder="1" applyAlignment="1">
      <alignment horizontal="center" vertical="center"/>
    </xf>
    <xf numFmtId="0" fontId="9" fillId="0" borderId="4" xfId="65" applyFont="1" applyBorder="1" applyAlignment="1">
      <alignment horizontal="center" vertical="center"/>
    </xf>
    <xf numFmtId="0" fontId="9" fillId="0" borderId="23" xfId="65" applyFont="1" applyBorder="1" applyAlignment="1">
      <alignment horizontal="center" vertical="center"/>
    </xf>
    <xf numFmtId="0" fontId="9" fillId="0" borderId="33" xfId="65" applyFont="1" applyBorder="1" applyAlignment="1">
      <alignment horizontal="center" vertical="center"/>
    </xf>
    <xf numFmtId="0" fontId="9" fillId="0" borderId="8" xfId="65" applyFont="1" applyBorder="1" applyAlignment="1">
      <alignment horizontal="center" vertical="center" wrapText="1"/>
    </xf>
    <xf numFmtId="0" fontId="9" fillId="0" borderId="10" xfId="65" applyFont="1" applyBorder="1" applyAlignment="1">
      <alignment horizontal="center" vertical="center" wrapText="1"/>
    </xf>
    <xf numFmtId="0" fontId="9" fillId="0" borderId="1" xfId="65" applyFont="1" applyBorder="1" applyAlignment="1">
      <alignment horizontal="center" vertical="center" wrapText="1"/>
    </xf>
    <xf numFmtId="0" fontId="9" fillId="0" borderId="3" xfId="65" applyFont="1" applyBorder="1" applyAlignment="1">
      <alignment horizontal="center" vertical="center" wrapText="1"/>
    </xf>
    <xf numFmtId="0" fontId="9" fillId="0" borderId="13" xfId="65" applyFont="1" applyBorder="1" applyAlignment="1">
      <alignment horizontal="center" vertical="center" wrapText="1"/>
    </xf>
    <xf numFmtId="0" fontId="9" fillId="0" borderId="4" xfId="65" applyFont="1" applyBorder="1" applyAlignment="1">
      <alignment horizontal="center" vertical="center" wrapText="1"/>
    </xf>
    <xf numFmtId="0" fontId="17" fillId="0" borderId="0" xfId="103" applyFont="1" applyFill="1" applyBorder="1" applyAlignment="1">
      <alignment horizontal="left" vertical="center" wrapText="1"/>
    </xf>
    <xf numFmtId="0" fontId="9" fillId="0" borderId="8" xfId="73" applyFont="1" applyBorder="1" applyAlignment="1">
      <alignment horizontal="center" vertical="center" wrapText="1"/>
    </xf>
    <xf numFmtId="0" fontId="76" fillId="0" borderId="1" xfId="73" applyFont="1" applyBorder="1" applyAlignment="1">
      <alignment horizontal="center" vertical="center"/>
    </xf>
    <xf numFmtId="0" fontId="9" fillId="0" borderId="12" xfId="73" applyFont="1" applyBorder="1" applyAlignment="1">
      <alignment horizontal="center" vertical="center"/>
    </xf>
    <xf numFmtId="0" fontId="9" fillId="0" borderId="23" xfId="73" applyFont="1" applyBorder="1" applyAlignment="1">
      <alignment horizontal="center" vertical="center"/>
    </xf>
    <xf numFmtId="0" fontId="9" fillId="0" borderId="11" xfId="73" applyFont="1" applyBorder="1" applyAlignment="1">
      <alignment horizontal="center" vertical="center"/>
    </xf>
    <xf numFmtId="0" fontId="9" fillId="0" borderId="10" xfId="73" applyFont="1" applyBorder="1" applyAlignment="1">
      <alignment horizontal="center" vertical="center"/>
    </xf>
    <xf numFmtId="0" fontId="76" fillId="0" borderId="3" xfId="73" applyFont="1" applyBorder="1" applyAlignment="1">
      <alignment horizontal="center" vertical="center"/>
    </xf>
    <xf numFmtId="0" fontId="9" fillId="0" borderId="9" xfId="73" applyFont="1" applyBorder="1" applyAlignment="1">
      <alignment horizontal="center" vertical="center" wrapText="1"/>
    </xf>
    <xf numFmtId="0" fontId="76" fillId="0" borderId="2" xfId="73" applyFont="1" applyBorder="1" applyAlignment="1">
      <alignment horizontal="center" vertical="center"/>
    </xf>
    <xf numFmtId="49" fontId="9" fillId="0" borderId="0" xfId="0" quotePrefix="1" applyNumberFormat="1" applyFont="1" applyBorder="1" applyAlignment="1">
      <alignment horizontal="center" vertical="center"/>
    </xf>
    <xf numFmtId="49" fontId="9" fillId="0" borderId="7" xfId="0" quotePrefix="1" applyNumberFormat="1" applyFont="1" applyBorder="1" applyAlignment="1">
      <alignment horizontal="center" vertical="center"/>
    </xf>
    <xf numFmtId="0" fontId="17" fillId="0" borderId="13" xfId="0" applyFont="1" applyBorder="1" applyAlignment="1">
      <alignment horizontal="left" vertical="center" wrapText="1"/>
    </xf>
    <xf numFmtId="49" fontId="9" fillId="0" borderId="4" xfId="0" quotePrefix="1" applyNumberFormat="1" applyFont="1" applyBorder="1" applyAlignment="1">
      <alignment horizontal="center" vertical="center"/>
    </xf>
    <xf numFmtId="49" fontId="9" fillId="0" borderId="3" xfId="0" quotePrefix="1" applyNumberFormat="1" applyFont="1" applyBorder="1" applyAlignment="1">
      <alignment horizontal="center" vertical="center"/>
    </xf>
    <xf numFmtId="0" fontId="9" fillId="0" borderId="10" xfId="0" applyFont="1" applyBorder="1" applyAlignment="1">
      <alignment horizontal="center" vertical="distributed" textRotation="255" wrapText="1"/>
    </xf>
    <xf numFmtId="0" fontId="9" fillId="0" borderId="7" xfId="0" applyFont="1" applyBorder="1" applyAlignment="1">
      <alignment horizontal="center" vertical="distributed" textRotation="255" wrapText="1"/>
    </xf>
    <xf numFmtId="0" fontId="9" fillId="0" borderId="3" xfId="0" applyFont="1" applyBorder="1" applyAlignment="1">
      <alignment horizontal="center" vertical="distributed" textRotation="255" wrapText="1"/>
    </xf>
    <xf numFmtId="0" fontId="58" fillId="0" borderId="33" xfId="0" applyFont="1" applyBorder="1" applyAlignment="1">
      <alignment horizontal="center" vertical="center"/>
    </xf>
    <xf numFmtId="0" fontId="58" fillId="0" borderId="11" xfId="0" applyFont="1" applyBorder="1" applyAlignment="1">
      <alignment horizontal="center" vertical="center"/>
    </xf>
    <xf numFmtId="0" fontId="9" fillId="0" borderId="9" xfId="0" applyFont="1" applyBorder="1" applyAlignment="1">
      <alignment horizontal="center" vertical="distributed" textRotation="255" wrapText="1"/>
    </xf>
    <xf numFmtId="0" fontId="9" fillId="0" borderId="6" xfId="0" applyFont="1" applyBorder="1" applyAlignment="1">
      <alignment horizontal="center" vertical="distributed" textRotation="255" wrapText="1"/>
    </xf>
    <xf numFmtId="0" fontId="9" fillId="0" borderId="2" xfId="0" applyFont="1" applyBorder="1" applyAlignment="1">
      <alignment horizontal="center" vertical="distributed" textRotation="255" wrapText="1"/>
    </xf>
    <xf numFmtId="221" fontId="9" fillId="0" borderId="9" xfId="0" applyNumberFormat="1" applyFont="1" applyBorder="1" applyAlignment="1">
      <alignment horizontal="center" vertical="distributed" textRotation="255" wrapText="1"/>
    </xf>
    <xf numFmtId="221" fontId="9" fillId="0" borderId="6" xfId="0" applyNumberFormat="1" applyFont="1" applyBorder="1" applyAlignment="1">
      <alignment horizontal="center" vertical="distributed" textRotation="255" wrapText="1"/>
    </xf>
    <xf numFmtId="221" fontId="9" fillId="0" borderId="2" xfId="0" applyNumberFormat="1" applyFont="1" applyBorder="1" applyAlignment="1">
      <alignment horizontal="center" vertical="distributed" textRotation="255" wrapText="1"/>
    </xf>
    <xf numFmtId="0" fontId="49" fillId="0" borderId="0" xfId="51" applyFont="1" applyAlignment="1">
      <alignment horizontal="left" vertical="center" wrapText="1"/>
    </xf>
    <xf numFmtId="0" fontId="49" fillId="0" borderId="13" xfId="0" applyFont="1" applyBorder="1" applyAlignment="1">
      <alignment horizontal="left" vertical="center"/>
    </xf>
    <xf numFmtId="0" fontId="49" fillId="0" borderId="0" xfId="0" applyFont="1" applyBorder="1" applyAlignment="1">
      <alignment horizontal="left" vertical="center" wrapText="1"/>
    </xf>
    <xf numFmtId="0" fontId="49" fillId="0" borderId="0" xfId="0" applyFont="1" applyBorder="1" applyAlignment="1">
      <alignment horizontal="left" vertical="center"/>
    </xf>
    <xf numFmtId="49" fontId="9" fillId="0" borderId="13" xfId="40" applyNumberFormat="1" applyFont="1" applyBorder="1" applyAlignment="1">
      <alignment horizontal="center" vertical="center"/>
    </xf>
    <xf numFmtId="49" fontId="9" fillId="0" borderId="0" xfId="40" applyNumberFormat="1" applyFont="1" applyBorder="1" applyAlignment="1">
      <alignment horizontal="center" vertical="center"/>
    </xf>
    <xf numFmtId="49" fontId="9" fillId="0" borderId="4" xfId="40" applyNumberFormat="1" applyFont="1" applyBorder="1" applyAlignment="1">
      <alignment horizontal="center" vertical="center"/>
    </xf>
    <xf numFmtId="0" fontId="50" fillId="0" borderId="4" xfId="0" applyFont="1" applyBorder="1" applyAlignment="1">
      <alignment horizontal="right"/>
    </xf>
    <xf numFmtId="221" fontId="9" fillId="0" borderId="8" xfId="0" applyNumberFormat="1" applyFont="1" applyBorder="1" applyAlignment="1">
      <alignment horizontal="center" vertical="distributed" textRotation="255" wrapText="1"/>
    </xf>
    <xf numFmtId="221" fontId="9" fillId="0" borderId="5" xfId="0" applyNumberFormat="1" applyFont="1" applyBorder="1" applyAlignment="1">
      <alignment horizontal="center" vertical="distributed" textRotation="255" wrapText="1"/>
    </xf>
    <xf numFmtId="221" fontId="9" fillId="0" borderId="1" xfId="0" applyNumberFormat="1" applyFont="1" applyBorder="1" applyAlignment="1">
      <alignment horizontal="center" vertical="distributed" textRotation="255" wrapText="1"/>
    </xf>
    <xf numFmtId="0" fontId="49" fillId="0" borderId="0" xfId="51" applyFont="1" applyAlignment="1">
      <alignment horizontal="left" wrapText="1"/>
    </xf>
    <xf numFmtId="49" fontId="10" fillId="0" borderId="0" xfId="0" applyNumberFormat="1" applyFont="1" applyAlignment="1">
      <alignment horizontal="center" vertical="center"/>
    </xf>
    <xf numFmtId="0" fontId="9" fillId="0" borderId="13" xfId="47" applyFont="1" applyBorder="1" applyAlignment="1">
      <alignment horizontal="center" vertical="center"/>
    </xf>
    <xf numFmtId="0" fontId="9" fillId="0" borderId="0" xfId="47" applyFont="1" applyBorder="1" applyAlignment="1">
      <alignment horizontal="center" vertical="center"/>
    </xf>
    <xf numFmtId="0" fontId="9" fillId="0" borderId="4" xfId="47" applyFont="1" applyBorder="1" applyAlignment="1">
      <alignment horizontal="center" vertical="center"/>
    </xf>
    <xf numFmtId="49" fontId="9" fillId="0" borderId="10" xfId="0" applyNumberFormat="1" applyFont="1" applyBorder="1" applyAlignment="1">
      <alignment horizontal="center" vertical="distributed" textRotation="255"/>
    </xf>
    <xf numFmtId="0" fontId="9" fillId="0" borderId="8" xfId="0" applyFont="1" applyBorder="1" applyAlignment="1">
      <alignment horizontal="center" vertical="distributed" textRotation="255" wrapText="1"/>
    </xf>
    <xf numFmtId="0" fontId="9" fillId="0" borderId="5" xfId="0" applyFont="1" applyBorder="1" applyAlignment="1">
      <alignment horizontal="center" vertical="distributed" textRotation="255"/>
    </xf>
    <xf numFmtId="0" fontId="9" fillId="0" borderId="1" xfId="0" applyFont="1" applyBorder="1" applyAlignment="1">
      <alignment horizontal="center" vertical="distributed" textRotation="255"/>
    </xf>
    <xf numFmtId="0" fontId="9" fillId="0" borderId="9" xfId="47" applyNumberFormat="1" applyFont="1" applyBorder="1" applyAlignment="1" applyProtection="1">
      <alignment horizontal="center" vertical="distributed" textRotation="255" wrapText="1"/>
      <protection locked="0"/>
    </xf>
    <xf numFmtId="0" fontId="9" fillId="0" borderId="6" xfId="47" applyNumberFormat="1" applyFont="1" applyBorder="1" applyAlignment="1" applyProtection="1">
      <alignment horizontal="center" vertical="distributed" textRotation="255"/>
      <protection locked="0"/>
    </xf>
    <xf numFmtId="0" fontId="9" fillId="0" borderId="2" xfId="47" applyNumberFormat="1" applyFont="1" applyBorder="1" applyAlignment="1" applyProtection="1">
      <alignment horizontal="center" vertical="distributed" textRotation="255"/>
      <protection locked="0"/>
    </xf>
    <xf numFmtId="0" fontId="85" fillId="0" borderId="8" xfId="0" applyFont="1" applyBorder="1" applyAlignment="1">
      <alignment horizontal="distributed" vertical="center" wrapText="1"/>
    </xf>
    <xf numFmtId="0" fontId="9" fillId="0" borderId="10" xfId="0" applyFont="1" applyBorder="1" applyAlignment="1">
      <alignment horizontal="distributed" vertical="center"/>
    </xf>
    <xf numFmtId="0" fontId="9" fillId="0" borderId="1" xfId="0" applyFont="1" applyBorder="1" applyAlignment="1">
      <alignment horizontal="distributed" vertical="center"/>
    </xf>
    <xf numFmtId="0" fontId="9" fillId="0" borderId="3" xfId="0" applyFont="1" applyBorder="1" applyAlignment="1">
      <alignment horizontal="distributed" vertical="center"/>
    </xf>
    <xf numFmtId="0" fontId="9" fillId="0" borderId="8"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5" xfId="0" applyFont="1" applyBorder="1" applyAlignment="1">
      <alignment horizontal="center" vertical="center" wrapText="1"/>
    </xf>
    <xf numFmtId="0" fontId="9" fillId="0" borderId="7" xfId="0" applyFont="1" applyBorder="1" applyAlignment="1">
      <alignment horizontal="center" vertical="center" wrapText="1"/>
    </xf>
    <xf numFmtId="0" fontId="9" fillId="0" borderId="1" xfId="0" applyFont="1" applyBorder="1" applyAlignment="1">
      <alignment horizontal="center" vertical="center" wrapText="1"/>
    </xf>
    <xf numFmtId="0" fontId="9" fillId="0" borderId="3" xfId="0" applyFont="1" applyBorder="1" applyAlignment="1">
      <alignment horizontal="center" vertical="center" wrapText="1"/>
    </xf>
    <xf numFmtId="49" fontId="9" fillId="0" borderId="9" xfId="0" applyNumberFormat="1" applyFont="1" applyBorder="1" applyAlignment="1" applyProtection="1">
      <alignment horizontal="center" vertical="distributed" textRotation="255"/>
      <protection locked="0"/>
    </xf>
    <xf numFmtId="49" fontId="75" fillId="0" borderId="9" xfId="0" applyNumberFormat="1" applyFont="1" applyBorder="1" applyAlignment="1" applyProtection="1">
      <alignment horizontal="center" vertical="distributed" textRotation="255" wrapText="1"/>
      <protection locked="0"/>
    </xf>
    <xf numFmtId="49" fontId="75" fillId="0" borderId="6" xfId="0" applyNumberFormat="1" applyFont="1" applyBorder="1" applyAlignment="1" applyProtection="1">
      <alignment horizontal="center" vertical="distributed" textRotation="255" wrapText="1"/>
      <protection locked="0"/>
    </xf>
    <xf numFmtId="49" fontId="75" fillId="0" borderId="2" xfId="0" applyNumberFormat="1" applyFont="1" applyBorder="1" applyAlignment="1" applyProtection="1">
      <alignment horizontal="center" vertical="distributed" textRotation="255" wrapText="1"/>
      <protection locked="0"/>
    </xf>
    <xf numFmtId="49" fontId="75" fillId="0" borderId="8" xfId="0" applyNumberFormat="1" applyFont="1" applyBorder="1" applyAlignment="1" applyProtection="1">
      <alignment horizontal="center" vertical="distributed" textRotation="255" wrapText="1"/>
      <protection locked="0"/>
    </xf>
    <xf numFmtId="0" fontId="75" fillId="0" borderId="5" xfId="0" applyFont="1" applyBorder="1" applyAlignment="1">
      <alignment horizontal="center" vertical="distributed" textRotation="255"/>
    </xf>
    <xf numFmtId="0" fontId="75" fillId="0" borderId="1" xfId="0" applyFont="1" applyBorder="1" applyAlignment="1">
      <alignment horizontal="center" vertical="distributed" textRotation="255"/>
    </xf>
    <xf numFmtId="49" fontId="75" fillId="0" borderId="9" xfId="0" applyNumberFormat="1" applyFont="1" applyBorder="1" applyAlignment="1" applyProtection="1">
      <alignment horizontal="center" vertical="distributed" textRotation="255"/>
      <protection locked="0"/>
    </xf>
    <xf numFmtId="0" fontId="75" fillId="0" borderId="6" xfId="0" applyFont="1" applyBorder="1" applyAlignment="1">
      <alignment horizontal="center" vertical="distributed" textRotation="255"/>
    </xf>
    <xf numFmtId="0" fontId="75" fillId="0" borderId="2" xfId="0" applyFont="1" applyBorder="1" applyAlignment="1">
      <alignment horizontal="center" vertical="distributed" textRotation="255"/>
    </xf>
    <xf numFmtId="49" fontId="75" fillId="0" borderId="6" xfId="0" applyNumberFormat="1" applyFont="1" applyBorder="1" applyAlignment="1" applyProtection="1">
      <alignment horizontal="center" vertical="distributed" textRotation="255"/>
      <protection locked="0"/>
    </xf>
    <xf numFmtId="49" fontId="75" fillId="0" borderId="2" xfId="0" applyNumberFormat="1" applyFont="1" applyBorder="1" applyAlignment="1" applyProtection="1">
      <alignment horizontal="center" vertical="distributed" textRotation="255"/>
      <protection locked="0"/>
    </xf>
    <xf numFmtId="49" fontId="10" fillId="0" borderId="0" xfId="0" applyNumberFormat="1" applyFont="1" applyAlignment="1" applyProtection="1">
      <alignment horizontal="center" vertical="center"/>
      <protection locked="0"/>
    </xf>
    <xf numFmtId="49" fontId="9" fillId="0" borderId="9" xfId="0" applyNumberFormat="1" applyFont="1" applyBorder="1" applyAlignment="1" applyProtection="1">
      <alignment horizontal="center" vertical="distributed" textRotation="255" wrapText="1"/>
      <protection locked="0"/>
    </xf>
    <xf numFmtId="49" fontId="9" fillId="0" borderId="8" xfId="0" applyNumberFormat="1" applyFont="1" applyBorder="1" applyAlignment="1" applyProtection="1">
      <alignment horizontal="center" vertical="distributed" textRotation="255" wrapText="1"/>
      <protection locked="0"/>
    </xf>
    <xf numFmtId="49" fontId="9" fillId="0" borderId="5" xfId="0" applyNumberFormat="1" applyFont="1" applyBorder="1" applyAlignment="1" applyProtection="1">
      <alignment horizontal="center" vertical="distributed" textRotation="255" wrapText="1"/>
      <protection locked="0"/>
    </xf>
    <xf numFmtId="49" fontId="9" fillId="0" borderId="1" xfId="0" applyNumberFormat="1" applyFont="1" applyBorder="1" applyAlignment="1" applyProtection="1">
      <alignment horizontal="center" vertical="distributed" textRotation="255" wrapText="1"/>
      <protection locked="0"/>
    </xf>
    <xf numFmtId="0" fontId="9" fillId="0" borderId="13" xfId="47" applyFont="1" applyBorder="1" applyAlignment="1">
      <alignment horizontal="center" vertical="distributed" textRotation="255"/>
    </xf>
    <xf numFmtId="0" fontId="9" fillId="0" borderId="0" xfId="47" applyFont="1" applyBorder="1" applyAlignment="1">
      <alignment horizontal="center" vertical="distributed" textRotation="255"/>
    </xf>
    <xf numFmtId="0" fontId="9" fillId="0" borderId="4" xfId="47" applyFont="1" applyBorder="1" applyAlignment="1">
      <alignment horizontal="center" vertical="distributed" textRotation="255"/>
    </xf>
    <xf numFmtId="49" fontId="9" fillId="0" borderId="10" xfId="0" applyNumberFormat="1" applyFont="1" applyBorder="1" applyAlignment="1" applyProtection="1">
      <alignment horizontal="center" vertical="distributed" textRotation="255"/>
      <protection locked="0"/>
    </xf>
    <xf numFmtId="0" fontId="10" fillId="0" borderId="0" xfId="0" applyNumberFormat="1" applyFont="1" applyAlignment="1" applyProtection="1">
      <alignment horizontal="center" vertical="center"/>
      <protection locked="0"/>
    </xf>
    <xf numFmtId="0" fontId="9" fillId="0" borderId="13" xfId="83" quotePrefix="1" applyNumberFormat="1" applyFont="1" applyBorder="1" applyAlignment="1" applyProtection="1">
      <alignment horizontal="center" vertical="center"/>
      <protection locked="0"/>
    </xf>
    <xf numFmtId="0" fontId="9" fillId="0" borderId="4" xfId="83" quotePrefix="1" applyNumberFormat="1" applyFont="1" applyBorder="1" applyAlignment="1" applyProtection="1">
      <alignment horizontal="center" vertical="center"/>
      <protection locked="0"/>
    </xf>
    <xf numFmtId="49" fontId="9" fillId="0" borderId="8" xfId="0" quotePrefix="1" applyNumberFormat="1" applyFont="1" applyBorder="1" applyAlignment="1">
      <alignment horizontal="center" vertical="center"/>
    </xf>
    <xf numFmtId="49" fontId="9" fillId="0" borderId="1" xfId="0" quotePrefix="1" applyNumberFormat="1" applyFont="1" applyBorder="1" applyAlignment="1">
      <alignment horizontal="center" vertical="center"/>
    </xf>
    <xf numFmtId="0" fontId="10" fillId="0" borderId="0" xfId="92" quotePrefix="1" applyFont="1" applyAlignment="1">
      <alignment horizontal="center" vertical="center"/>
    </xf>
    <xf numFmtId="0" fontId="10" fillId="0" borderId="4" xfId="92" quotePrefix="1" applyFont="1" applyBorder="1" applyAlignment="1">
      <alignment horizontal="center" vertical="center"/>
    </xf>
    <xf numFmtId="0" fontId="9" fillId="0" borderId="13" xfId="92" applyFont="1" applyBorder="1" applyAlignment="1">
      <alignment horizontal="center" vertical="center"/>
    </xf>
    <xf numFmtId="0" fontId="9" fillId="0" borderId="4" xfId="92" applyFont="1" applyBorder="1" applyAlignment="1">
      <alignment horizontal="center" vertical="center"/>
    </xf>
    <xf numFmtId="49" fontId="9" fillId="0" borderId="10" xfId="0" quotePrefix="1" applyNumberFormat="1" applyFont="1" applyBorder="1" applyAlignment="1">
      <alignment horizontal="center" vertical="center"/>
    </xf>
    <xf numFmtId="49" fontId="9" fillId="0" borderId="9" xfId="0" quotePrefix="1" applyNumberFormat="1" applyFont="1" applyBorder="1" applyAlignment="1">
      <alignment horizontal="center" vertical="center"/>
    </xf>
    <xf numFmtId="49" fontId="9" fillId="0" borderId="2" xfId="0" quotePrefix="1" applyNumberFormat="1" applyFont="1" applyBorder="1" applyAlignment="1">
      <alignment horizontal="center" vertical="center"/>
    </xf>
    <xf numFmtId="0" fontId="9" fillId="0" borderId="0" xfId="93" quotePrefix="1" applyFont="1" applyAlignment="1">
      <alignment horizontal="right" vertical="center"/>
    </xf>
    <xf numFmtId="0" fontId="49" fillId="0" borderId="0" xfId="93" applyFont="1" applyAlignment="1">
      <alignment horizontal="left" vertical="center" wrapText="1"/>
    </xf>
    <xf numFmtId="0" fontId="10" fillId="0" borderId="4" xfId="0" applyFont="1" applyBorder="1" applyAlignment="1">
      <alignment horizontal="center" vertical="center"/>
    </xf>
    <xf numFmtId="0" fontId="9" fillId="0" borderId="4" xfId="93" quotePrefix="1" applyFont="1" applyBorder="1" applyAlignment="1">
      <alignment horizontal="right" vertical="center"/>
    </xf>
    <xf numFmtId="0" fontId="9" fillId="0" borderId="33" xfId="90" applyBorder="1" applyAlignment="1">
      <alignment horizontal="center" vertical="center"/>
    </xf>
    <xf numFmtId="49" fontId="49" fillId="0" borderId="0" xfId="90" quotePrefix="1" applyNumberFormat="1" applyFont="1" applyAlignment="1">
      <alignment vertical="center" wrapText="1"/>
    </xf>
    <xf numFmtId="49" fontId="10" fillId="0" borderId="0" xfId="90" applyNumberFormat="1" applyFont="1" applyAlignment="1">
      <alignment horizontal="center" vertical="center"/>
    </xf>
    <xf numFmtId="0" fontId="10" fillId="0" borderId="0" xfId="90" applyFont="1" applyAlignment="1">
      <alignment horizontal="center" vertical="center"/>
    </xf>
    <xf numFmtId="0" fontId="50" fillId="0" borderId="4" xfId="90" applyFont="1" applyBorder="1" applyAlignment="1">
      <alignment horizontal="right"/>
    </xf>
    <xf numFmtId="0" fontId="9" fillId="0" borderId="13" xfId="90" quotePrefix="1" applyBorder="1" applyAlignment="1">
      <alignment horizontal="center" vertical="center"/>
    </xf>
    <xf numFmtId="0" fontId="9" fillId="0" borderId="0" xfId="90" quotePrefix="1" applyAlignment="1">
      <alignment horizontal="center" vertical="center"/>
    </xf>
    <xf numFmtId="0" fontId="9" fillId="0" borderId="4" xfId="90" quotePrefix="1" applyBorder="1" applyAlignment="1">
      <alignment horizontal="center" vertical="center"/>
    </xf>
    <xf numFmtId="0" fontId="9" fillId="0" borderId="8" xfId="90" quotePrefix="1" applyBorder="1" applyAlignment="1">
      <alignment horizontal="center" vertical="center" wrapText="1"/>
    </xf>
    <xf numFmtId="0" fontId="76" fillId="0" borderId="5" xfId="72" applyFont="1" applyBorder="1" applyAlignment="1">
      <alignment horizontal="center" vertical="center" wrapText="1"/>
    </xf>
    <xf numFmtId="49" fontId="9" fillId="0" borderId="8" xfId="90" applyNumberFormat="1" applyBorder="1" applyAlignment="1">
      <alignment horizontal="center" vertical="center"/>
    </xf>
    <xf numFmtId="49" fontId="9" fillId="0" borderId="13" xfId="90" applyNumberFormat="1" applyBorder="1" applyAlignment="1">
      <alignment horizontal="center" vertical="center"/>
    </xf>
    <xf numFmtId="49" fontId="9" fillId="0" borderId="5" xfId="90" applyNumberFormat="1" applyBorder="1" applyAlignment="1">
      <alignment horizontal="center" vertical="center"/>
    </xf>
    <xf numFmtId="49" fontId="9" fillId="0" borderId="0" xfId="90" applyNumberFormat="1" applyAlignment="1">
      <alignment horizontal="center" vertical="center"/>
    </xf>
    <xf numFmtId="0" fontId="9" fillId="0" borderId="9" xfId="90" applyBorder="1" applyAlignment="1">
      <alignment horizontal="center" vertical="center"/>
    </xf>
    <xf numFmtId="0" fontId="9" fillId="0" borderId="6" xfId="90" applyBorder="1" applyAlignment="1">
      <alignment horizontal="center" vertical="center"/>
    </xf>
    <xf numFmtId="0" fontId="9" fillId="0" borderId="2" xfId="90" applyBorder="1" applyAlignment="1">
      <alignment horizontal="center" vertical="center"/>
    </xf>
    <xf numFmtId="0" fontId="9" fillId="0" borderId="8" xfId="90" applyBorder="1" applyAlignment="1">
      <alignment horizontal="center" vertical="center"/>
    </xf>
    <xf numFmtId="0" fontId="9" fillId="0" borderId="5" xfId="90" applyBorder="1" applyAlignment="1">
      <alignment horizontal="center" vertical="center"/>
    </xf>
    <xf numFmtId="0" fontId="9" fillId="0" borderId="1" xfId="90" applyBorder="1" applyAlignment="1">
      <alignment horizontal="center" vertical="center"/>
    </xf>
    <xf numFmtId="49" fontId="9" fillId="0" borderId="50" xfId="90" applyNumberFormat="1" applyBorder="1" applyAlignment="1">
      <alignment horizontal="center" vertical="center"/>
    </xf>
    <xf numFmtId="49" fontId="9" fillId="0" borderId="48" xfId="90" applyNumberFormat="1" applyBorder="1" applyAlignment="1">
      <alignment horizontal="center" vertical="center"/>
    </xf>
    <xf numFmtId="0" fontId="49" fillId="0" borderId="9" xfId="176" applyFont="1" applyFill="1" applyBorder="1" applyAlignment="1">
      <alignment horizontal="center" vertical="center"/>
    </xf>
    <xf numFmtId="0" fontId="49" fillId="0" borderId="2" xfId="176" applyFont="1" applyFill="1" applyBorder="1" applyAlignment="1">
      <alignment horizontal="center" vertical="center"/>
    </xf>
    <xf numFmtId="0" fontId="10" fillId="0" borderId="0" xfId="175" quotePrefix="1" applyFont="1" applyFill="1" applyAlignment="1">
      <alignment horizontal="center"/>
    </xf>
    <xf numFmtId="0" fontId="49" fillId="0" borderId="13" xfId="175" quotePrefix="1" applyFont="1" applyFill="1" applyBorder="1" applyAlignment="1">
      <alignment horizontal="center" vertical="center"/>
    </xf>
    <xf numFmtId="0" fontId="49" fillId="0" borderId="10" xfId="175" quotePrefix="1" applyFont="1" applyFill="1" applyBorder="1" applyAlignment="1">
      <alignment horizontal="center" vertical="center"/>
    </xf>
    <xf numFmtId="0" fontId="49" fillId="0" borderId="0" xfId="175" quotePrefix="1" applyFont="1" applyFill="1" applyBorder="1" applyAlignment="1">
      <alignment horizontal="center" vertical="center"/>
    </xf>
    <xf numFmtId="0" fontId="49" fillId="0" borderId="7" xfId="175" quotePrefix="1" applyFont="1" applyFill="1" applyBorder="1" applyAlignment="1">
      <alignment horizontal="center" vertical="center"/>
    </xf>
    <xf numFmtId="0" fontId="49" fillId="0" borderId="4" xfId="175" quotePrefix="1" applyFont="1" applyFill="1" applyBorder="1" applyAlignment="1">
      <alignment horizontal="center" vertical="center"/>
    </xf>
    <xf numFmtId="0" fontId="49" fillId="0" borderId="3" xfId="175" quotePrefix="1" applyFont="1" applyFill="1" applyBorder="1" applyAlignment="1">
      <alignment horizontal="center" vertical="center"/>
    </xf>
    <xf numFmtId="0" fontId="49" fillId="0" borderId="8" xfId="175" applyFont="1" applyFill="1" applyBorder="1" applyAlignment="1">
      <alignment horizontal="distributed" vertical="distributed"/>
    </xf>
    <xf numFmtId="0" fontId="49" fillId="0" borderId="5" xfId="175" applyFont="1" applyFill="1" applyBorder="1" applyAlignment="1">
      <alignment horizontal="distributed" vertical="distributed"/>
    </xf>
    <xf numFmtId="0" fontId="9" fillId="0" borderId="1" xfId="176" applyFont="1" applyFill="1" applyBorder="1" applyAlignment="1">
      <alignment horizontal="distributed" vertical="distributed"/>
    </xf>
    <xf numFmtId="0" fontId="49" fillId="0" borderId="13" xfId="175" applyFont="1" applyFill="1" applyBorder="1" applyAlignment="1">
      <alignment horizontal="center" vertical="center"/>
    </xf>
    <xf numFmtId="0" fontId="49" fillId="0" borderId="3" xfId="175" applyFont="1" applyFill="1" applyBorder="1" applyAlignment="1">
      <alignment horizontal="center" vertical="center"/>
    </xf>
    <xf numFmtId="0" fontId="49" fillId="0" borderId="8" xfId="175" applyFont="1" applyFill="1" applyBorder="1" applyAlignment="1">
      <alignment horizontal="center" vertical="center"/>
    </xf>
    <xf numFmtId="0" fontId="58" fillId="0" borderId="13" xfId="0" applyFont="1" applyFill="1" applyBorder="1">
      <alignment vertical="center"/>
    </xf>
    <xf numFmtId="0" fontId="58" fillId="0" borderId="10" xfId="0" applyFont="1" applyFill="1" applyBorder="1">
      <alignment vertical="center"/>
    </xf>
    <xf numFmtId="0" fontId="58" fillId="0" borderId="5" xfId="0" applyFont="1" applyFill="1" applyBorder="1">
      <alignment vertical="center"/>
    </xf>
    <xf numFmtId="0" fontId="58" fillId="0" borderId="0" xfId="0" applyFont="1" applyFill="1">
      <alignment vertical="center"/>
    </xf>
    <xf numFmtId="0" fontId="58" fillId="0" borderId="7" xfId="0" applyFont="1" applyFill="1" applyBorder="1">
      <alignment vertical="center"/>
    </xf>
    <xf numFmtId="0" fontId="49" fillId="0" borderId="8" xfId="175" applyFont="1" applyFill="1" applyBorder="1" applyAlignment="1">
      <alignment horizontal="center" vertical="center" wrapText="1"/>
    </xf>
    <xf numFmtId="0" fontId="74" fillId="0" borderId="8" xfId="175" applyFont="1" applyFill="1" applyBorder="1" applyAlignment="1">
      <alignment horizontal="center" vertical="center" wrapText="1"/>
    </xf>
    <xf numFmtId="0" fontId="74" fillId="0" borderId="13" xfId="175" applyFont="1" applyFill="1" applyBorder="1" applyAlignment="1">
      <alignment horizontal="center" vertical="center" wrapText="1"/>
    </xf>
    <xf numFmtId="0" fontId="74" fillId="0" borderId="10" xfId="175" applyFont="1" applyFill="1" applyBorder="1" applyAlignment="1">
      <alignment horizontal="center" vertical="center" wrapText="1"/>
    </xf>
    <xf numFmtId="0" fontId="74" fillId="0" borderId="5" xfId="175" applyFont="1" applyFill="1" applyBorder="1" applyAlignment="1">
      <alignment horizontal="center" vertical="center" wrapText="1"/>
    </xf>
    <xf numFmtId="0" fontId="74" fillId="0" borderId="0" xfId="175" applyFont="1" applyFill="1" applyBorder="1" applyAlignment="1">
      <alignment horizontal="center" vertical="center" wrapText="1"/>
    </xf>
    <xf numFmtId="0" fontId="74" fillId="0" borderId="7" xfId="175" applyFont="1" applyFill="1" applyBorder="1" applyAlignment="1">
      <alignment horizontal="center" vertical="center" wrapText="1"/>
    </xf>
    <xf numFmtId="49" fontId="49" fillId="0" borderId="8" xfId="175" applyNumberFormat="1" applyFont="1" applyFill="1" applyBorder="1" applyAlignment="1">
      <alignment horizontal="center" vertical="center"/>
    </xf>
    <xf numFmtId="49" fontId="49" fillId="0" borderId="13" xfId="175" applyNumberFormat="1" applyFont="1" applyFill="1" applyBorder="1" applyAlignment="1">
      <alignment horizontal="center" vertical="center"/>
    </xf>
    <xf numFmtId="49" fontId="49" fillId="0" borderId="10" xfId="175" applyNumberFormat="1" applyFont="1" applyFill="1" applyBorder="1" applyAlignment="1">
      <alignment horizontal="center" vertical="center"/>
    </xf>
    <xf numFmtId="49" fontId="49" fillId="0" borderId="5" xfId="175" applyNumberFormat="1" applyFont="1" applyFill="1" applyBorder="1" applyAlignment="1">
      <alignment horizontal="center" vertical="center"/>
    </xf>
    <xf numFmtId="49" fontId="49" fillId="0" borderId="0" xfId="175" applyNumberFormat="1" applyFont="1" applyFill="1" applyBorder="1" applyAlignment="1">
      <alignment horizontal="center" vertical="center"/>
    </xf>
    <xf numFmtId="49" fontId="49" fillId="0" borderId="7" xfId="175" applyNumberFormat="1" applyFont="1" applyFill="1" applyBorder="1" applyAlignment="1">
      <alignment horizontal="center" vertical="center"/>
    </xf>
    <xf numFmtId="0" fontId="49" fillId="0" borderId="5" xfId="176" applyFont="1" applyFill="1" applyBorder="1" applyAlignment="1">
      <alignment horizontal="center" vertical="distributed"/>
    </xf>
    <xf numFmtId="0" fontId="49" fillId="0" borderId="1" xfId="176" applyFont="1" applyFill="1" applyBorder="1" applyAlignment="1">
      <alignment horizontal="center" vertical="distributed"/>
    </xf>
    <xf numFmtId="0" fontId="49" fillId="0" borderId="10" xfId="175" applyFont="1" applyFill="1" applyBorder="1" applyAlignment="1">
      <alignment horizontal="center" vertical="center"/>
    </xf>
    <xf numFmtId="0" fontId="49" fillId="0" borderId="5" xfId="175" applyFont="1" applyFill="1" applyBorder="1" applyAlignment="1">
      <alignment horizontal="center" vertical="center"/>
    </xf>
    <xf numFmtId="0" fontId="49" fillId="0" borderId="0" xfId="175" applyFont="1" applyFill="1" applyBorder="1" applyAlignment="1">
      <alignment horizontal="center" vertical="center"/>
    </xf>
    <xf numFmtId="0" fontId="49" fillId="0" borderId="7" xfId="175" applyFont="1" applyFill="1" applyBorder="1" applyAlignment="1">
      <alignment horizontal="center" vertical="center"/>
    </xf>
    <xf numFmtId="0" fontId="49" fillId="0" borderId="8" xfId="175" quotePrefix="1" applyFont="1" applyFill="1" applyBorder="1" applyAlignment="1">
      <alignment horizontal="center" vertical="center"/>
    </xf>
    <xf numFmtId="0" fontId="49" fillId="0" borderId="5" xfId="175" quotePrefix="1" applyFont="1" applyFill="1" applyBorder="1" applyAlignment="1">
      <alignment horizontal="center" vertical="center"/>
    </xf>
    <xf numFmtId="0" fontId="49" fillId="0" borderId="6" xfId="176" applyFont="1" applyFill="1" applyBorder="1" applyAlignment="1">
      <alignment horizontal="center" vertical="center"/>
    </xf>
    <xf numFmtId="0" fontId="49" fillId="0" borderId="9" xfId="175" applyFont="1" applyFill="1" applyBorder="1" applyAlignment="1">
      <alignment horizontal="center" vertical="center"/>
    </xf>
    <xf numFmtId="0" fontId="58" fillId="0" borderId="2" xfId="0" applyFont="1" applyFill="1" applyBorder="1">
      <alignment vertical="center"/>
    </xf>
    <xf numFmtId="0" fontId="49" fillId="0" borderId="13" xfId="175" applyFont="1" applyFill="1" applyBorder="1" applyAlignment="1">
      <alignment horizontal="center" vertical="center" wrapText="1"/>
    </xf>
    <xf numFmtId="0" fontId="49" fillId="0" borderId="10" xfId="175" applyFont="1" applyFill="1" applyBorder="1" applyAlignment="1">
      <alignment horizontal="center" vertical="center" wrapText="1"/>
    </xf>
    <xf numFmtId="0" fontId="49" fillId="0" borderId="5" xfId="175" applyFont="1" applyFill="1" applyBorder="1" applyAlignment="1">
      <alignment horizontal="center" vertical="center" wrapText="1"/>
    </xf>
    <xf numFmtId="0" fontId="49" fillId="0" borderId="0" xfId="175" applyFont="1" applyFill="1" applyBorder="1" applyAlignment="1">
      <alignment horizontal="center" vertical="center" wrapText="1"/>
    </xf>
    <xf numFmtId="0" fontId="49" fillId="0" borderId="7" xfId="175" applyFont="1" applyFill="1" applyBorder="1" applyAlignment="1">
      <alignment horizontal="center" vertical="center" wrapText="1"/>
    </xf>
    <xf numFmtId="0" fontId="49" fillId="0" borderId="8" xfId="176" applyFont="1" applyFill="1" applyBorder="1" applyAlignment="1">
      <alignment horizontal="center" vertical="center"/>
    </xf>
    <xf numFmtId="0" fontId="49" fillId="0" borderId="1" xfId="176" applyFont="1" applyFill="1" applyBorder="1" applyAlignment="1">
      <alignment horizontal="center" vertical="center"/>
    </xf>
    <xf numFmtId="0" fontId="9" fillId="0" borderId="0" xfId="90" quotePrefix="1" applyAlignment="1">
      <alignment horizontal="right" vertical="center"/>
    </xf>
    <xf numFmtId="0" fontId="9" fillId="0" borderId="0" xfId="90" applyAlignment="1">
      <alignment horizontal="right" vertical="center"/>
    </xf>
    <xf numFmtId="0" fontId="9" fillId="0" borderId="4" xfId="90" applyBorder="1" applyAlignment="1">
      <alignment horizontal="right" vertical="center"/>
    </xf>
    <xf numFmtId="0" fontId="10" fillId="0" borderId="0" xfId="90" quotePrefix="1" applyFont="1" applyAlignment="1">
      <alignment horizontal="center" vertical="center"/>
    </xf>
    <xf numFmtId="0" fontId="9" fillId="0" borderId="13" xfId="90" applyBorder="1" applyAlignment="1">
      <alignment horizontal="center" vertical="center"/>
    </xf>
    <xf numFmtId="0" fontId="9" fillId="0" borderId="4" xfId="90" applyBorder="1" applyAlignment="1">
      <alignment horizontal="center" vertical="center"/>
    </xf>
    <xf numFmtId="0" fontId="9" fillId="0" borderId="11" xfId="90" applyBorder="1" applyAlignment="1">
      <alignment horizontal="center" vertical="center" wrapText="1"/>
    </xf>
    <xf numFmtId="0" fontId="9" fillId="0" borderId="23" xfId="90" applyBorder="1" applyAlignment="1">
      <alignment horizontal="center" vertical="center" wrapText="1"/>
    </xf>
    <xf numFmtId="0" fontId="9" fillId="0" borderId="12" xfId="90" applyBorder="1" applyAlignment="1">
      <alignment horizontal="center" vertical="center" wrapText="1"/>
    </xf>
    <xf numFmtId="0" fontId="9" fillId="0" borderId="4" xfId="90" quotePrefix="1" applyBorder="1" applyAlignment="1">
      <alignment horizontal="right" vertical="center"/>
    </xf>
    <xf numFmtId="0" fontId="9" fillId="0" borderId="13" xfId="90" quotePrefix="1" applyBorder="1" applyAlignment="1">
      <alignment horizontal="right" vertical="center"/>
    </xf>
    <xf numFmtId="0" fontId="64" fillId="0" borderId="0" xfId="86" applyFont="1" applyAlignment="1">
      <alignment horizontal="center" vertical="center"/>
    </xf>
    <xf numFmtId="0" fontId="9" fillId="0" borderId="13" xfId="86" applyBorder="1" applyAlignment="1">
      <alignment horizontal="center" vertical="distributed"/>
    </xf>
    <xf numFmtId="0" fontId="9" fillId="0" borderId="0" xfId="86" applyBorder="1" applyAlignment="1">
      <alignment horizontal="center" vertical="distributed"/>
    </xf>
    <xf numFmtId="0" fontId="9" fillId="0" borderId="4" xfId="86" applyBorder="1" applyAlignment="1">
      <alignment horizontal="center" vertical="distributed"/>
    </xf>
    <xf numFmtId="0" fontId="9" fillId="0" borderId="12" xfId="86" applyBorder="1" applyAlignment="1">
      <alignment horizontal="center" vertical="center"/>
    </xf>
    <xf numFmtId="0" fontId="9" fillId="0" borderId="36" xfId="86" applyBorder="1" applyAlignment="1">
      <alignment horizontal="center" vertical="center"/>
    </xf>
    <xf numFmtId="0" fontId="9" fillId="0" borderId="10" xfId="86" applyBorder="1" applyAlignment="1">
      <alignment horizontal="center" vertical="distributed" textRotation="255" wrapText="1"/>
    </xf>
    <xf numFmtId="0" fontId="9" fillId="0" borderId="7" xfId="86" applyBorder="1" applyAlignment="1">
      <alignment horizontal="center" vertical="distributed" textRotation="255" wrapText="1"/>
    </xf>
    <xf numFmtId="0" fontId="9" fillId="0" borderId="3" xfId="86" applyBorder="1" applyAlignment="1">
      <alignment horizontal="center" vertical="distributed" textRotation="255" wrapText="1"/>
    </xf>
    <xf numFmtId="0" fontId="9" fillId="0" borderId="26" xfId="86" applyBorder="1" applyAlignment="1">
      <alignment horizontal="center" vertical="distributed" textRotation="255" wrapText="1"/>
    </xf>
    <xf numFmtId="0" fontId="9" fillId="0" borderId="25" xfId="86" applyBorder="1" applyAlignment="1">
      <alignment horizontal="center" vertical="distributed" textRotation="255" wrapText="1"/>
    </xf>
    <xf numFmtId="0" fontId="9" fillId="0" borderId="24" xfId="86" applyBorder="1" applyAlignment="1">
      <alignment horizontal="center" vertical="distributed" textRotation="255" wrapText="1"/>
    </xf>
    <xf numFmtId="0" fontId="9" fillId="0" borderId="9" xfId="86" applyBorder="1" applyAlignment="1">
      <alignment horizontal="center" vertical="distributed" textRotation="255" wrapText="1"/>
    </xf>
    <xf numFmtId="0" fontId="9" fillId="0" borderId="6" xfId="86" applyBorder="1" applyAlignment="1">
      <alignment horizontal="center" vertical="distributed" textRotation="255" wrapText="1"/>
    </xf>
    <xf numFmtId="0" fontId="9" fillId="0" borderId="2" xfId="86" applyBorder="1" applyAlignment="1">
      <alignment horizontal="center" vertical="distributed" textRotation="255" wrapText="1"/>
    </xf>
    <xf numFmtId="0" fontId="9" fillId="0" borderId="8" xfId="86" applyBorder="1" applyAlignment="1">
      <alignment horizontal="center" vertical="distributed" textRotation="255" wrapText="1"/>
    </xf>
    <xf numFmtId="0" fontId="9" fillId="0" borderId="5" xfId="86" applyBorder="1" applyAlignment="1">
      <alignment horizontal="center" vertical="distributed" textRotation="255" wrapText="1"/>
    </xf>
    <xf numFmtId="0" fontId="9" fillId="0" borderId="1" xfId="86" applyBorder="1" applyAlignment="1">
      <alignment horizontal="center" vertical="distributed" textRotation="255" wrapText="1"/>
    </xf>
    <xf numFmtId="49" fontId="73" fillId="0" borderId="0" xfId="0" applyNumberFormat="1" applyFont="1" applyAlignment="1">
      <alignment horizontal="center" vertical="center" wrapText="1"/>
    </xf>
    <xf numFmtId="0" fontId="9" fillId="0" borderId="0" xfId="93" quotePrefix="1" applyAlignment="1">
      <alignment horizontal="center" vertical="center"/>
    </xf>
    <xf numFmtId="0" fontId="9" fillId="0" borderId="4" xfId="93" quotePrefix="1" applyBorder="1" applyAlignment="1">
      <alignment horizontal="center" vertical="center"/>
    </xf>
    <xf numFmtId="0" fontId="9" fillId="0" borderId="3" xfId="0" applyFont="1" applyBorder="1" applyAlignment="1">
      <alignment horizontal="center" vertical="center"/>
    </xf>
    <xf numFmtId="0" fontId="9" fillId="0" borderId="0" xfId="93" quotePrefix="1" applyAlignment="1">
      <alignment horizontal="right" vertical="center"/>
    </xf>
    <xf numFmtId="0" fontId="9" fillId="0" borderId="4" xfId="93" quotePrefix="1" applyBorder="1" applyAlignment="1">
      <alignment horizontal="right" vertical="center"/>
    </xf>
    <xf numFmtId="0" fontId="9" fillId="0" borderId="7" xfId="0" applyFont="1" applyBorder="1" applyAlignment="1">
      <alignment horizontal="center" vertical="center"/>
    </xf>
    <xf numFmtId="0" fontId="9" fillId="0" borderId="11" xfId="0" applyFont="1" applyBorder="1" applyAlignment="1">
      <alignment horizontal="distributed" vertical="center" indent="6"/>
    </xf>
    <xf numFmtId="0" fontId="9" fillId="0" borderId="12" xfId="0" applyFont="1" applyBorder="1" applyAlignment="1">
      <alignment horizontal="distributed" vertical="center" indent="6"/>
    </xf>
    <xf numFmtId="0" fontId="9" fillId="0" borderId="11" xfId="0" applyFont="1" applyBorder="1" applyAlignment="1">
      <alignment horizontal="distributed" vertical="center" indent="4"/>
    </xf>
    <xf numFmtId="0" fontId="9" fillId="0" borderId="23" xfId="0" applyFont="1" applyBorder="1" applyAlignment="1">
      <alignment horizontal="distributed" vertical="center" indent="4"/>
    </xf>
    <xf numFmtId="0" fontId="9" fillId="0" borderId="9" xfId="0" applyFont="1" applyBorder="1" applyAlignment="1">
      <alignment horizontal="center" vertical="center"/>
    </xf>
    <xf numFmtId="0" fontId="9" fillId="0" borderId="2" xfId="0" applyFont="1" applyBorder="1" applyAlignment="1">
      <alignment horizontal="center" vertical="center"/>
    </xf>
    <xf numFmtId="0" fontId="9" fillId="0" borderId="8" xfId="0" applyFont="1" applyBorder="1" applyAlignment="1">
      <alignment horizontal="center" vertical="center"/>
    </xf>
    <xf numFmtId="0" fontId="9" fillId="0" borderId="1" xfId="0" applyFont="1" applyBorder="1" applyAlignment="1">
      <alignment horizontal="center" vertical="center"/>
    </xf>
    <xf numFmtId="0" fontId="49" fillId="0" borderId="0" xfId="97" applyFont="1" applyAlignment="1">
      <alignment horizontal="left" vertical="center"/>
    </xf>
    <xf numFmtId="0" fontId="17" fillId="0" borderId="0" xfId="97" applyFont="1" applyAlignment="1">
      <alignment horizontal="left" vertical="center"/>
    </xf>
    <xf numFmtId="0" fontId="10" fillId="0" borderId="0" xfId="97" applyFont="1" applyAlignment="1">
      <alignment horizontal="center" vertical="center"/>
    </xf>
    <xf numFmtId="0" fontId="9" fillId="0" borderId="13" xfId="97" applyFont="1" applyBorder="1" applyAlignment="1">
      <alignment horizontal="center" vertical="center"/>
    </xf>
    <xf numFmtId="0" fontId="9" fillId="0" borderId="4" xfId="97" applyFont="1" applyBorder="1" applyAlignment="1">
      <alignment horizontal="center" vertical="center"/>
    </xf>
    <xf numFmtId="0" fontId="9" fillId="0" borderId="12" xfId="97" applyFont="1" applyBorder="1" applyAlignment="1">
      <alignment horizontal="center" vertical="center"/>
    </xf>
    <xf numFmtId="0" fontId="9" fillId="0" borderId="36" xfId="97" applyFont="1" applyBorder="1" applyAlignment="1">
      <alignment horizontal="center" vertical="center"/>
    </xf>
    <xf numFmtId="0" fontId="9" fillId="0" borderId="23" xfId="97" applyFont="1" applyBorder="1" applyAlignment="1">
      <alignment horizontal="center" vertical="center"/>
    </xf>
    <xf numFmtId="0" fontId="9" fillId="0" borderId="11" xfId="97" applyFont="1" applyBorder="1" applyAlignment="1">
      <alignment horizontal="center" vertical="center"/>
    </xf>
    <xf numFmtId="49" fontId="10" fillId="0" borderId="0" xfId="81" applyNumberFormat="1" applyFont="1" applyAlignment="1">
      <alignment horizontal="center" vertical="center"/>
    </xf>
    <xf numFmtId="0" fontId="55" fillId="0" borderId="13" xfId="81" applyFont="1" applyBorder="1" applyAlignment="1">
      <alignment horizontal="center" vertical="center"/>
    </xf>
    <xf numFmtId="0" fontId="55" fillId="0" borderId="0" xfId="81" applyFont="1" applyBorder="1" applyAlignment="1">
      <alignment horizontal="center" vertical="center"/>
    </xf>
    <xf numFmtId="0" fontId="55" fillId="0" borderId="4" xfId="81" applyFont="1" applyBorder="1" applyAlignment="1">
      <alignment horizontal="center" vertical="center"/>
    </xf>
    <xf numFmtId="49" fontId="55" fillId="0" borderId="10" xfId="85" applyNumberFormat="1" applyFont="1" applyBorder="1" applyAlignment="1">
      <alignment horizontal="center" vertical="distributed" textRotation="255"/>
    </xf>
    <xf numFmtId="49" fontId="55" fillId="0" borderId="7" xfId="85" applyNumberFormat="1" applyFont="1" applyBorder="1" applyAlignment="1">
      <alignment horizontal="center" vertical="distributed" textRotation="255"/>
    </xf>
    <xf numFmtId="49" fontId="55" fillId="0" borderId="3" xfId="85" applyNumberFormat="1" applyFont="1" applyBorder="1" applyAlignment="1">
      <alignment horizontal="center" vertical="distributed" textRotation="255"/>
    </xf>
    <xf numFmtId="0" fontId="55" fillId="0" borderId="10" xfId="85" applyFont="1" applyBorder="1" applyAlignment="1">
      <alignment horizontal="center" vertical="distributed" textRotation="255"/>
    </xf>
    <xf numFmtId="0" fontId="55" fillId="0" borderId="7" xfId="85" applyFont="1" applyBorder="1" applyAlignment="1">
      <alignment horizontal="center" vertical="distributed" textRotation="255"/>
    </xf>
    <xf numFmtId="0" fontId="55" fillId="0" borderId="3" xfId="85" applyFont="1" applyBorder="1" applyAlignment="1">
      <alignment horizontal="center" vertical="distributed" textRotation="255"/>
    </xf>
    <xf numFmtId="0" fontId="55" fillId="0" borderId="9" xfId="85" applyFont="1" applyBorder="1" applyAlignment="1">
      <alignment horizontal="center" vertical="distributed" textRotation="255"/>
    </xf>
    <xf numFmtId="0" fontId="55" fillId="0" borderId="6" xfId="85" applyFont="1" applyBorder="1" applyAlignment="1">
      <alignment horizontal="center" vertical="distributed" textRotation="255"/>
    </xf>
    <xf numFmtId="0" fontId="55" fillId="0" borderId="2" xfId="85" applyFont="1" applyBorder="1" applyAlignment="1">
      <alignment horizontal="center" vertical="distributed" textRotation="255"/>
    </xf>
    <xf numFmtId="0" fontId="55" fillId="0" borderId="8" xfId="85" applyFont="1" applyBorder="1" applyAlignment="1">
      <alignment horizontal="center" vertical="distributed" textRotation="255"/>
    </xf>
    <xf numFmtId="0" fontId="55" fillId="0" borderId="5" xfId="85" applyFont="1" applyBorder="1" applyAlignment="1">
      <alignment horizontal="center" vertical="distributed" textRotation="255"/>
    </xf>
    <xf numFmtId="0" fontId="55" fillId="0" borderId="1" xfId="85" applyFont="1" applyBorder="1" applyAlignment="1">
      <alignment horizontal="center" vertical="distributed" textRotation="255"/>
    </xf>
    <xf numFmtId="0" fontId="55" fillId="0" borderId="9" xfId="85" applyFont="1" applyBorder="1" applyAlignment="1">
      <alignment horizontal="center" vertical="distributed" textRotation="255" wrapText="1"/>
    </xf>
    <xf numFmtId="0" fontId="49" fillId="0" borderId="13" xfId="81" applyFont="1" applyBorder="1" applyAlignment="1">
      <alignment horizontal="left" vertical="center"/>
    </xf>
    <xf numFmtId="0" fontId="49" fillId="0" borderId="0" xfId="81" applyFont="1" applyAlignment="1">
      <alignment horizontal="left" vertical="center" wrapText="1"/>
    </xf>
    <xf numFmtId="0" fontId="10" fillId="0" borderId="0" xfId="74" applyFont="1" applyAlignment="1">
      <alignment horizontal="center" vertical="center"/>
    </xf>
    <xf numFmtId="0" fontId="9" fillId="0" borderId="13" xfId="74" applyFont="1" applyBorder="1" applyAlignment="1">
      <alignment horizontal="center" vertical="center"/>
    </xf>
    <xf numFmtId="0" fontId="9" fillId="0" borderId="0" xfId="74" applyFont="1" applyBorder="1" applyAlignment="1">
      <alignment horizontal="center" vertical="center"/>
    </xf>
    <xf numFmtId="0" fontId="9" fillId="0" borderId="4" xfId="74" applyFont="1" applyBorder="1" applyAlignment="1">
      <alignment horizontal="center" vertical="center"/>
    </xf>
    <xf numFmtId="0" fontId="9" fillId="0" borderId="10" xfId="74" applyFont="1" applyBorder="1" applyAlignment="1">
      <alignment horizontal="distributed" vertical="distributed" textRotation="255"/>
    </xf>
    <xf numFmtId="0" fontId="9" fillId="0" borderId="7" xfId="74" applyFont="1" applyBorder="1" applyAlignment="1">
      <alignment horizontal="distributed" vertical="distributed" textRotation="255"/>
    </xf>
    <xf numFmtId="0" fontId="9" fillId="0" borderId="3" xfId="74" applyFont="1" applyBorder="1" applyAlignment="1">
      <alignment horizontal="distributed" vertical="distributed" textRotation="255"/>
    </xf>
    <xf numFmtId="0" fontId="9" fillId="0" borderId="9" xfId="74" applyFont="1" applyBorder="1" applyAlignment="1">
      <alignment horizontal="center" vertical="distributed" textRotation="255" wrapText="1"/>
    </xf>
    <xf numFmtId="0" fontId="9" fillId="0" borderId="6" xfId="74" applyFont="1" applyBorder="1" applyAlignment="1">
      <alignment horizontal="center" vertical="distributed" textRotation="255"/>
    </xf>
    <xf numFmtId="0" fontId="9" fillId="0" borderId="2" xfId="74" applyFont="1" applyBorder="1" applyAlignment="1">
      <alignment horizontal="center" vertical="distributed" textRotation="255"/>
    </xf>
    <xf numFmtId="0" fontId="9" fillId="0" borderId="9" xfId="74" applyFont="1" applyBorder="1" applyAlignment="1">
      <alignment horizontal="distributed" vertical="distributed" textRotation="255"/>
    </xf>
    <xf numFmtId="0" fontId="9" fillId="0" borderId="6" xfId="74" applyFont="1" applyBorder="1" applyAlignment="1">
      <alignment horizontal="distributed" vertical="distributed" textRotation="255"/>
    </xf>
    <xf numFmtId="0" fontId="9" fillId="0" borderId="2" xfId="74" applyFont="1" applyBorder="1" applyAlignment="1">
      <alignment horizontal="distributed" vertical="distributed" textRotation="255"/>
    </xf>
    <xf numFmtId="0" fontId="9" fillId="0" borderId="8" xfId="74" applyFont="1" applyBorder="1" applyAlignment="1">
      <alignment horizontal="distributed" vertical="distributed" textRotation="255"/>
    </xf>
    <xf numFmtId="0" fontId="9" fillId="0" borderId="5" xfId="74" applyFont="1" applyBorder="1" applyAlignment="1">
      <alignment horizontal="distributed" vertical="distributed" textRotation="255"/>
    </xf>
    <xf numFmtId="0" fontId="9" fillId="0" borderId="1" xfId="74" applyFont="1" applyBorder="1" applyAlignment="1">
      <alignment horizontal="distributed" vertical="distributed" textRotation="255"/>
    </xf>
    <xf numFmtId="0" fontId="9" fillId="0" borderId="8" xfId="74" applyFont="1" applyBorder="1" applyAlignment="1">
      <alignment horizontal="center" vertical="distributed" textRotation="255"/>
    </xf>
    <xf numFmtId="0" fontId="58" fillId="0" borderId="5" xfId="0" applyFont="1" applyBorder="1" applyAlignment="1">
      <alignment horizontal="center" vertical="center"/>
    </xf>
    <xf numFmtId="0" fontId="58" fillId="0" borderId="1" xfId="0" applyFont="1" applyBorder="1" applyAlignment="1">
      <alignment horizontal="center" vertical="center"/>
    </xf>
    <xf numFmtId="0" fontId="49" fillId="0" borderId="0" xfId="0" applyFont="1" applyAlignment="1">
      <alignment horizontal="left" vertical="center"/>
    </xf>
    <xf numFmtId="0" fontId="9" fillId="0" borderId="0" xfId="93" quotePrefix="1" applyBorder="1" applyAlignment="1">
      <alignment horizontal="center" vertical="center"/>
    </xf>
    <xf numFmtId="0" fontId="14" fillId="0" borderId="13" xfId="0" applyFont="1" applyBorder="1" applyAlignment="1">
      <alignment horizontal="center" vertical="center"/>
    </xf>
    <xf numFmtId="49" fontId="14" fillId="0" borderId="9" xfId="0" applyNumberFormat="1" applyFont="1" applyBorder="1" applyAlignment="1">
      <alignment horizontal="center" vertical="center"/>
    </xf>
    <xf numFmtId="49" fontId="9" fillId="0" borderId="2" xfId="0" applyNumberFormat="1" applyFont="1" applyBorder="1" applyAlignment="1">
      <alignment horizontal="center" vertical="center"/>
    </xf>
    <xf numFmtId="49" fontId="9" fillId="0" borderId="9" xfId="0" applyNumberFormat="1" applyFont="1" applyBorder="1" applyAlignment="1">
      <alignment horizontal="center" vertical="center"/>
    </xf>
    <xf numFmtId="49" fontId="9" fillId="0" borderId="8" xfId="0" applyNumberFormat="1" applyFont="1" applyBorder="1" applyAlignment="1">
      <alignment horizontal="center" vertical="center"/>
    </xf>
    <xf numFmtId="49" fontId="9" fillId="0" borderId="1" xfId="0" applyNumberFormat="1" applyFont="1" applyBorder="1" applyAlignment="1">
      <alignment horizontal="center" vertical="center"/>
    </xf>
    <xf numFmtId="0" fontId="9" fillId="0" borderId="0" xfId="93" quotePrefix="1" applyFont="1" applyAlignment="1">
      <alignment horizontal="center" vertical="center"/>
    </xf>
    <xf numFmtId="0" fontId="17" fillId="0" borderId="0" xfId="55" applyFont="1" applyAlignment="1">
      <alignment vertical="center" wrapText="1"/>
    </xf>
    <xf numFmtId="0" fontId="49" fillId="0" borderId="0" xfId="55" applyFont="1" applyAlignment="1">
      <alignment vertical="center" wrapText="1"/>
    </xf>
    <xf numFmtId="0" fontId="9" fillId="0" borderId="4" xfId="93" quotePrefix="1" applyFont="1" applyBorder="1" applyAlignment="1">
      <alignment horizontal="center" vertical="center"/>
    </xf>
    <xf numFmtId="49" fontId="15" fillId="0" borderId="0" xfId="0" applyNumberFormat="1" applyFont="1" applyAlignment="1" applyProtection="1">
      <alignment horizontal="right" vertical="center"/>
      <protection locked="0"/>
    </xf>
    <xf numFmtId="49" fontId="9" fillId="0" borderId="13" xfId="0" quotePrefix="1" applyNumberFormat="1" applyFont="1" applyBorder="1" applyAlignment="1">
      <alignment horizontal="center" vertical="center"/>
    </xf>
    <xf numFmtId="204" fontId="9" fillId="0" borderId="0" xfId="0" quotePrefix="1" applyNumberFormat="1" applyFont="1" applyAlignment="1">
      <alignment horizontal="center" vertical="center"/>
    </xf>
    <xf numFmtId="204" fontId="9" fillId="0" borderId="7" xfId="0" quotePrefix="1" applyNumberFormat="1" applyFont="1" applyBorder="1" applyAlignment="1">
      <alignment horizontal="center" vertical="center"/>
    </xf>
    <xf numFmtId="49" fontId="17" fillId="0" borderId="0" xfId="88" applyNumberFormat="1" applyFont="1" applyAlignment="1">
      <alignment vertical="center" wrapText="1"/>
    </xf>
    <xf numFmtId="49" fontId="49" fillId="0" borderId="0" xfId="88" applyNumberFormat="1" applyFont="1" applyAlignment="1">
      <alignment vertical="center"/>
    </xf>
    <xf numFmtId="204" fontId="9" fillId="0" borderId="4" xfId="0" quotePrefix="1" applyNumberFormat="1" applyFont="1" applyBorder="1" applyAlignment="1">
      <alignment horizontal="center" vertical="center"/>
    </xf>
    <xf numFmtId="204" fontId="9" fillId="0" borderId="3" xfId="0" quotePrefix="1" applyNumberFormat="1" applyFont="1" applyBorder="1" applyAlignment="1">
      <alignment horizontal="center" vertical="center"/>
    </xf>
    <xf numFmtId="0" fontId="9" fillId="0" borderId="9" xfId="88" applyFont="1" applyBorder="1" applyAlignment="1">
      <alignment horizontal="center" vertical="distributed" textRotation="255"/>
    </xf>
    <xf numFmtId="0" fontId="9" fillId="0" borderId="6" xfId="88" applyFont="1" applyBorder="1" applyAlignment="1">
      <alignment horizontal="center" vertical="distributed" textRotation="255"/>
    </xf>
    <xf numFmtId="0" fontId="9" fillId="0" borderId="2" xfId="88" applyFont="1" applyBorder="1" applyAlignment="1">
      <alignment horizontal="center" vertical="distributed" textRotation="255"/>
    </xf>
    <xf numFmtId="0" fontId="49" fillId="0" borderId="9" xfId="88" applyFont="1" applyBorder="1" applyAlignment="1">
      <alignment horizontal="center" vertical="distributed" textRotation="255" wrapText="1"/>
    </xf>
    <xf numFmtId="0" fontId="49" fillId="0" borderId="6" xfId="88" applyFont="1" applyBorder="1" applyAlignment="1">
      <alignment horizontal="center" vertical="distributed" textRotation="255"/>
    </xf>
    <xf numFmtId="0" fontId="49" fillId="0" borderId="2" xfId="88" applyFont="1" applyBorder="1" applyAlignment="1">
      <alignment horizontal="center" vertical="distributed" textRotation="255"/>
    </xf>
    <xf numFmtId="199" fontId="9" fillId="0" borderId="4" xfId="88" applyNumberFormat="1" applyFont="1" applyBorder="1" applyAlignment="1">
      <alignment horizontal="center"/>
    </xf>
    <xf numFmtId="0" fontId="10" fillId="0" borderId="0" xfId="88" applyFont="1" applyAlignment="1">
      <alignment horizontal="center" vertical="center"/>
    </xf>
    <xf numFmtId="0" fontId="55" fillId="0" borderId="13" xfId="88" applyFont="1" applyBorder="1" applyAlignment="1">
      <alignment horizontal="center" vertical="center"/>
    </xf>
    <xf numFmtId="0" fontId="55" fillId="0" borderId="0" xfId="88" applyFont="1" applyBorder="1" applyAlignment="1">
      <alignment horizontal="center" vertical="center"/>
    </xf>
    <xf numFmtId="0" fontId="55" fillId="0" borderId="4" xfId="88" applyFont="1" applyBorder="1" applyAlignment="1">
      <alignment horizontal="center" vertical="center"/>
    </xf>
    <xf numFmtId="0" fontId="9" fillId="0" borderId="10" xfId="88" applyFont="1" applyBorder="1" applyAlignment="1">
      <alignment horizontal="center" vertical="distributed" textRotation="255"/>
    </xf>
    <xf numFmtId="0" fontId="9" fillId="0" borderId="7" xfId="88" applyFont="1" applyBorder="1" applyAlignment="1">
      <alignment horizontal="center" vertical="distributed" textRotation="255"/>
    </xf>
    <xf numFmtId="0" fontId="9" fillId="0" borderId="3" xfId="88" applyFont="1" applyBorder="1" applyAlignment="1">
      <alignment horizontal="center" vertical="distributed" textRotation="255"/>
    </xf>
    <xf numFmtId="0" fontId="9" fillId="0" borderId="8" xfId="88" applyFont="1" applyBorder="1" applyAlignment="1">
      <alignment horizontal="distributed" vertical="center"/>
    </xf>
    <xf numFmtId="0" fontId="9" fillId="0" borderId="13" xfId="88" applyFont="1" applyBorder="1" applyAlignment="1">
      <alignment horizontal="distributed" vertical="center"/>
    </xf>
    <xf numFmtId="0" fontId="9" fillId="0" borderId="10" xfId="88" applyFont="1" applyBorder="1" applyAlignment="1">
      <alignment horizontal="distributed" vertical="center"/>
    </xf>
    <xf numFmtId="0" fontId="9" fillId="0" borderId="1" xfId="88" applyFont="1" applyBorder="1" applyAlignment="1">
      <alignment horizontal="distributed" vertical="center"/>
    </xf>
    <xf numFmtId="0" fontId="9" fillId="0" borderId="4" xfId="88" applyFont="1" applyBorder="1" applyAlignment="1">
      <alignment horizontal="distributed" vertical="center"/>
    </xf>
    <xf numFmtId="0" fontId="9" fillId="0" borderId="3" xfId="88" applyFont="1" applyBorder="1" applyAlignment="1">
      <alignment horizontal="distributed" vertical="center"/>
    </xf>
    <xf numFmtId="0" fontId="9" fillId="0" borderId="10" xfId="88" applyFont="1" applyBorder="1" applyAlignment="1">
      <alignment horizontal="center" vertical="distributed" textRotation="255" wrapText="1"/>
    </xf>
    <xf numFmtId="0" fontId="9" fillId="0" borderId="7" xfId="88" applyFont="1" applyBorder="1" applyAlignment="1">
      <alignment horizontal="center" vertical="distributed" textRotation="255" wrapText="1"/>
    </xf>
    <xf numFmtId="0" fontId="9" fillId="0" borderId="3" xfId="88" applyFont="1" applyBorder="1" applyAlignment="1">
      <alignment horizontal="center" vertical="distributed" textRotation="255" wrapText="1"/>
    </xf>
    <xf numFmtId="0" fontId="9" fillId="0" borderId="8" xfId="88" applyFont="1" applyBorder="1" applyAlignment="1">
      <alignment horizontal="center" vertical="distributed" textRotation="255" wrapText="1"/>
    </xf>
    <xf numFmtId="0" fontId="9" fillId="0" borderId="5" xfId="88" applyFont="1" applyBorder="1" applyAlignment="1">
      <alignment horizontal="center" vertical="distributed" textRotation="255" wrapText="1"/>
    </xf>
    <xf numFmtId="0" fontId="9" fillId="0" borderId="1" xfId="88" applyFont="1" applyBorder="1" applyAlignment="1">
      <alignment horizontal="center" vertical="distributed" textRotation="255" wrapText="1"/>
    </xf>
    <xf numFmtId="199" fontId="9" fillId="0" borderId="8" xfId="88" applyNumberFormat="1" applyFont="1" applyBorder="1" applyAlignment="1">
      <alignment horizontal="center" vertical="distributed" textRotation="255"/>
    </xf>
    <xf numFmtId="199" fontId="9" fillId="0" borderId="5" xfId="88" applyNumberFormat="1" applyFont="1" applyBorder="1" applyAlignment="1">
      <alignment horizontal="center" vertical="distributed" textRotation="255"/>
    </xf>
    <xf numFmtId="199" fontId="9" fillId="0" borderId="1" xfId="88" applyNumberFormat="1" applyFont="1" applyBorder="1" applyAlignment="1">
      <alignment horizontal="center" vertical="distributed" textRotation="255"/>
    </xf>
    <xf numFmtId="0" fontId="9" fillId="0" borderId="26" xfId="88" applyFont="1" applyBorder="1" applyAlignment="1">
      <alignment horizontal="center" vertical="distributed" textRotation="255" wrapText="1"/>
    </xf>
    <xf numFmtId="0" fontId="9" fillId="0" borderId="25" xfId="88" applyFont="1" applyBorder="1" applyAlignment="1">
      <alignment horizontal="center" vertical="distributed" textRotation="255" wrapText="1"/>
    </xf>
    <xf numFmtId="0" fontId="9" fillId="0" borderId="24" xfId="88" applyFont="1" applyBorder="1" applyAlignment="1">
      <alignment horizontal="center" vertical="distributed" textRotation="255" wrapText="1"/>
    </xf>
    <xf numFmtId="0" fontId="9" fillId="0" borderId="13" xfId="88" applyFont="1" applyBorder="1" applyAlignment="1">
      <alignment horizontal="center" vertical="center"/>
    </xf>
    <xf numFmtId="0" fontId="9" fillId="0" borderId="0" xfId="88" applyFont="1" applyAlignment="1">
      <alignment horizontal="center" vertical="center"/>
    </xf>
    <xf numFmtId="0" fontId="9" fillId="0" borderId="8" xfId="88" applyFont="1" applyBorder="1" applyAlignment="1">
      <alignment horizontal="distributed" vertical="center" wrapText="1"/>
    </xf>
    <xf numFmtId="0" fontId="9" fillId="0" borderId="13" xfId="89" applyFont="1" applyBorder="1" applyAlignment="1">
      <alignment horizontal="center" vertical="distributed" textRotation="255"/>
    </xf>
    <xf numFmtId="0" fontId="9" fillId="0" borderId="0" xfId="89" applyFont="1" applyAlignment="1">
      <alignment horizontal="center" vertical="distributed" textRotation="255"/>
    </xf>
    <xf numFmtId="0" fontId="9" fillId="0" borderId="5" xfId="89" applyFont="1" applyBorder="1" applyAlignment="1">
      <alignment horizontal="center" vertical="distributed" textRotation="255"/>
    </xf>
    <xf numFmtId="0" fontId="9" fillId="0" borderId="1" xfId="89" applyFont="1" applyBorder="1" applyAlignment="1">
      <alignment horizontal="center" vertical="distributed" textRotation="255"/>
    </xf>
    <xf numFmtId="0" fontId="9" fillId="0" borderId="9" xfId="88" applyFont="1" applyBorder="1" applyAlignment="1">
      <alignment horizontal="center" vertical="distributed" textRotation="255" wrapText="1"/>
    </xf>
    <xf numFmtId="207" fontId="9" fillId="0" borderId="64" xfId="99" applyNumberFormat="1" applyBorder="1" applyAlignment="1">
      <alignment horizontal="center" vertical="center"/>
    </xf>
    <xf numFmtId="207" fontId="9" fillId="0" borderId="63" xfId="99" applyNumberFormat="1" applyBorder="1" applyAlignment="1">
      <alignment horizontal="center" vertical="center"/>
    </xf>
    <xf numFmtId="207" fontId="9" fillId="0" borderId="42" xfId="99" applyNumberFormat="1" applyBorder="1" applyAlignment="1">
      <alignment horizontal="center" vertical="center"/>
    </xf>
    <xf numFmtId="0" fontId="9" fillId="0" borderId="10" xfId="99" applyBorder="1" applyAlignment="1">
      <alignment horizontal="center" vertical="center" wrapText="1"/>
    </xf>
    <xf numFmtId="0" fontId="9" fillId="0" borderId="3" xfId="99" applyBorder="1"/>
    <xf numFmtId="0" fontId="9" fillId="0" borderId="66" xfId="99" applyBorder="1" applyAlignment="1">
      <alignment horizontal="center" vertical="center" wrapText="1"/>
    </xf>
    <xf numFmtId="0" fontId="10" fillId="0" borderId="0" xfId="99" applyFont="1" applyAlignment="1">
      <alignment horizontal="center" vertical="top"/>
    </xf>
    <xf numFmtId="207" fontId="9" fillId="0" borderId="11" xfId="99" applyNumberFormat="1" applyBorder="1" applyAlignment="1">
      <alignment horizontal="center" vertical="center"/>
    </xf>
    <xf numFmtId="207" fontId="9" fillId="0" borderId="12" xfId="99" applyNumberFormat="1" applyBorder="1" applyAlignment="1">
      <alignment horizontal="center" vertical="center"/>
    </xf>
    <xf numFmtId="207" fontId="9" fillId="0" borderId="23" xfId="99" applyNumberFormat="1" applyBorder="1" applyAlignment="1">
      <alignment horizontal="center" vertical="center"/>
    </xf>
    <xf numFmtId="0" fontId="10" fillId="0" borderId="4" xfId="99" applyFont="1" applyBorder="1" applyAlignment="1">
      <alignment horizontal="center" vertical="center"/>
    </xf>
    <xf numFmtId="0" fontId="9" fillId="0" borderId="13" xfId="99" applyBorder="1" applyAlignment="1">
      <alignment horizontal="center" vertical="center" wrapText="1"/>
    </xf>
    <xf numFmtId="0" fontId="9" fillId="0" borderId="4" xfId="99" applyBorder="1" applyAlignment="1">
      <alignment horizontal="center" vertical="center" wrapText="1"/>
    </xf>
    <xf numFmtId="0" fontId="9" fillId="0" borderId="23" xfId="99" applyBorder="1" applyAlignment="1">
      <alignment horizontal="center" vertical="distributed" textRotation="255" wrapText="1" justifyLastLine="1"/>
    </xf>
    <xf numFmtId="0" fontId="9" fillId="0" borderId="33" xfId="99" applyBorder="1" applyAlignment="1">
      <alignment horizontal="center" vertical="distributed" textRotation="255" wrapText="1" justifyLastLine="1"/>
    </xf>
    <xf numFmtId="0" fontId="9" fillId="0" borderId="33" xfId="99" applyBorder="1" applyAlignment="1">
      <alignment horizontal="center" vertical="distributed" textRotation="255" wrapText="1"/>
    </xf>
    <xf numFmtId="0" fontId="9" fillId="0" borderId="33" xfId="99" applyBorder="1" applyAlignment="1">
      <alignment horizontal="center"/>
    </xf>
    <xf numFmtId="0" fontId="9" fillId="0" borderId="11" xfId="99" applyBorder="1" applyAlignment="1">
      <alignment horizontal="center"/>
    </xf>
    <xf numFmtId="0" fontId="9" fillId="0" borderId="0" xfId="0" applyFont="1" applyAlignment="1">
      <alignment horizontal="center" vertical="center"/>
    </xf>
    <xf numFmtId="0" fontId="9" fillId="0" borderId="13" xfId="99" applyBorder="1" applyAlignment="1">
      <alignment horizontal="center" vertical="center"/>
    </xf>
    <xf numFmtId="0" fontId="9" fillId="0" borderId="0" xfId="99" applyBorder="1" applyAlignment="1">
      <alignment horizontal="center" vertical="center"/>
    </xf>
    <xf numFmtId="0" fontId="9" fillId="0" borderId="4" xfId="99" applyBorder="1" applyAlignment="1">
      <alignment horizontal="center" vertical="center"/>
    </xf>
    <xf numFmtId="0" fontId="9" fillId="0" borderId="13" xfId="99" applyBorder="1" applyAlignment="1">
      <alignment horizontal="center" vertical="distributed" textRotation="255" wrapText="1"/>
    </xf>
    <xf numFmtId="0" fontId="9" fillId="0" borderId="0" xfId="99" applyBorder="1" applyAlignment="1">
      <alignment horizontal="center" vertical="distributed" textRotation="255" wrapText="1"/>
    </xf>
    <xf numFmtId="0" fontId="9" fillId="0" borderId="3" xfId="99" applyBorder="1" applyAlignment="1">
      <alignment horizontal="center" vertical="distributed" textRotation="255" wrapText="1"/>
    </xf>
    <xf numFmtId="0" fontId="9" fillId="0" borderId="8" xfId="99" applyBorder="1" applyAlignment="1">
      <alignment horizontal="center" vertical="distributed" wrapText="1"/>
    </xf>
    <xf numFmtId="0" fontId="76" fillId="0" borderId="5" xfId="75" applyFont="1" applyBorder="1">
      <alignment vertical="center"/>
    </xf>
    <xf numFmtId="0" fontId="76" fillId="0" borderId="1" xfId="75" applyFont="1" applyBorder="1">
      <alignment vertical="center"/>
    </xf>
    <xf numFmtId="0" fontId="10" fillId="0" borderId="0" xfId="99" applyFont="1" applyAlignment="1">
      <alignment horizontal="center" vertical="center"/>
    </xf>
    <xf numFmtId="0" fontId="9" fillId="0" borderId="11" xfId="99" applyBorder="1" applyAlignment="1">
      <alignment horizontal="center" vertical="center" wrapText="1"/>
    </xf>
    <xf numFmtId="0" fontId="9" fillId="0" borderId="12" xfId="99" applyBorder="1" applyAlignment="1">
      <alignment horizontal="center" vertical="center" wrapText="1"/>
    </xf>
    <xf numFmtId="0" fontId="9" fillId="0" borderId="0" xfId="76" applyFont="1">
      <alignment vertical="center"/>
    </xf>
    <xf numFmtId="0" fontId="9" fillId="0" borderId="7" xfId="99" applyBorder="1" applyAlignment="1">
      <alignment horizontal="center" vertical="center" wrapText="1"/>
    </xf>
    <xf numFmtId="0" fontId="9" fillId="0" borderId="3" xfId="99" applyBorder="1" applyAlignment="1">
      <alignment horizontal="center" vertical="center" wrapText="1"/>
    </xf>
    <xf numFmtId="0" fontId="9" fillId="0" borderId="9" xfId="99" applyBorder="1" applyAlignment="1">
      <alignment horizontal="center" vertical="center" wrapText="1"/>
    </xf>
    <xf numFmtId="0" fontId="9" fillId="0" borderId="6" xfId="99" applyBorder="1" applyAlignment="1">
      <alignment horizontal="center" vertical="center" wrapText="1"/>
    </xf>
    <xf numFmtId="0" fontId="49" fillId="0" borderId="0" xfId="99" applyFont="1" applyAlignment="1">
      <alignment horizontal="left" vertical="center"/>
    </xf>
    <xf numFmtId="0" fontId="50" fillId="0" borderId="0" xfId="87" applyFont="1" applyAlignment="1">
      <alignment horizontal="left" vertical="center" wrapText="1"/>
    </xf>
    <xf numFmtId="197" fontId="10" fillId="0" borderId="4" xfId="99" applyNumberFormat="1" applyFont="1" applyBorder="1" applyAlignment="1">
      <alignment horizontal="center" vertical="center"/>
    </xf>
    <xf numFmtId="0" fontId="9" fillId="0" borderId="13" xfId="106" applyBorder="1" applyAlignment="1">
      <alignment horizontal="center" vertical="center"/>
    </xf>
    <xf numFmtId="0" fontId="9" fillId="0" borderId="4" xfId="106" applyBorder="1" applyAlignment="1">
      <alignment horizontal="center" vertical="center"/>
    </xf>
    <xf numFmtId="0" fontId="9" fillId="0" borderId="12" xfId="67" quotePrefix="1" applyFont="1" applyBorder="1" applyAlignment="1">
      <alignment horizontal="center" vertical="center"/>
    </xf>
    <xf numFmtId="0" fontId="9" fillId="0" borderId="12" xfId="67" applyFont="1" applyBorder="1" applyAlignment="1">
      <alignment horizontal="center" vertical="center"/>
    </xf>
    <xf numFmtId="0" fontId="9" fillId="0" borderId="23" xfId="67" applyFont="1" applyBorder="1" applyAlignment="1">
      <alignment horizontal="center" vertical="center"/>
    </xf>
    <xf numFmtId="0" fontId="9" fillId="0" borderId="11" xfId="67" quotePrefix="1" applyFont="1" applyBorder="1" applyAlignment="1">
      <alignment horizontal="center" vertical="center"/>
    </xf>
    <xf numFmtId="0" fontId="9" fillId="0" borderId="23" xfId="67" quotePrefix="1" applyFont="1" applyBorder="1" applyAlignment="1">
      <alignment horizontal="center" vertical="center"/>
    </xf>
    <xf numFmtId="0" fontId="10" fillId="0" borderId="0" xfId="99" applyFont="1" applyBorder="1" applyAlignment="1">
      <alignment horizontal="center" vertical="center"/>
    </xf>
    <xf numFmtId="0" fontId="9" fillId="0" borderId="11" xfId="99" applyBorder="1" applyAlignment="1">
      <alignment horizontal="center" vertical="center"/>
    </xf>
    <xf numFmtId="0" fontId="9" fillId="0" borderId="23" xfId="99" applyBorder="1" applyAlignment="1">
      <alignment horizontal="center" vertical="center"/>
    </xf>
    <xf numFmtId="0" fontId="9" fillId="0" borderId="52" xfId="99" applyBorder="1" applyAlignment="1">
      <alignment horizontal="center" vertical="center"/>
    </xf>
    <xf numFmtId="0" fontId="9" fillId="0" borderId="44" xfId="99" applyBorder="1" applyAlignment="1">
      <alignment horizontal="center" vertical="center"/>
    </xf>
    <xf numFmtId="0" fontId="9" fillId="0" borderId="51" xfId="99" applyBorder="1" applyAlignment="1">
      <alignment horizontal="center" vertical="center"/>
    </xf>
    <xf numFmtId="0" fontId="9" fillId="0" borderId="46" xfId="99" applyBorder="1" applyAlignment="1">
      <alignment horizontal="center" vertical="center"/>
    </xf>
    <xf numFmtId="177" fontId="50" fillId="0" borderId="5" xfId="114" applyFont="1" applyBorder="1" applyAlignment="1">
      <alignment horizontal="center" vertical="center"/>
    </xf>
    <xf numFmtId="177" fontId="50" fillId="0" borderId="7" xfId="114" applyFont="1" applyBorder="1" applyAlignment="1">
      <alignment horizontal="center" vertical="center"/>
    </xf>
    <xf numFmtId="0" fontId="9" fillId="0" borderId="12" xfId="99" applyBorder="1" applyAlignment="1">
      <alignment horizontal="center" vertical="center"/>
    </xf>
    <xf numFmtId="213" fontId="50" fillId="0" borderId="5" xfId="114" applyNumberFormat="1" applyFont="1" applyBorder="1" applyAlignment="1">
      <alignment horizontal="center" vertical="center"/>
    </xf>
    <xf numFmtId="213" fontId="50" fillId="0" borderId="7" xfId="114" applyNumberFormat="1" applyFont="1" applyBorder="1" applyAlignment="1">
      <alignment horizontal="center" vertical="center"/>
    </xf>
    <xf numFmtId="213" fontId="50" fillId="0" borderId="8" xfId="114" applyNumberFormat="1" applyFont="1" applyBorder="1" applyAlignment="1">
      <alignment horizontal="center" vertical="center"/>
    </xf>
    <xf numFmtId="213" fontId="50" fillId="0" borderId="10" xfId="114" applyNumberFormat="1" applyFont="1" applyBorder="1" applyAlignment="1">
      <alignment horizontal="center" vertical="center"/>
    </xf>
    <xf numFmtId="177" fontId="89" fillId="0" borderId="5" xfId="114" applyFont="1" applyBorder="1" applyAlignment="1">
      <alignment horizontal="center" vertical="center"/>
    </xf>
    <xf numFmtId="177" fontId="89" fillId="0" borderId="7" xfId="114" applyFont="1" applyBorder="1" applyAlignment="1">
      <alignment horizontal="center" vertical="center"/>
    </xf>
    <xf numFmtId="0" fontId="9" fillId="0" borderId="33" xfId="99" applyBorder="1" applyAlignment="1">
      <alignment horizontal="center" vertical="center"/>
    </xf>
    <xf numFmtId="0" fontId="49" fillId="0" borderId="0" xfId="88" applyFont="1" applyAlignment="1">
      <alignment horizontal="left" vertical="center" wrapText="1"/>
    </xf>
    <xf numFmtId="0" fontId="49" fillId="0" borderId="0" xfId="88" applyFont="1" applyAlignment="1">
      <alignment horizontal="left" vertical="center"/>
    </xf>
    <xf numFmtId="0" fontId="9" fillId="0" borderId="45" xfId="88" applyFont="1" applyBorder="1" applyAlignment="1">
      <alignment horizontal="center" vertical="center"/>
    </xf>
    <xf numFmtId="0" fontId="9" fillId="0" borderId="7" xfId="88" applyFont="1" applyBorder="1" applyAlignment="1">
      <alignment horizontal="center" vertical="center"/>
    </xf>
    <xf numFmtId="0" fontId="9" fillId="0" borderId="3" xfId="88" applyFont="1" applyBorder="1" applyAlignment="1">
      <alignment horizontal="center" vertical="center"/>
    </xf>
    <xf numFmtId="0" fontId="9" fillId="0" borderId="46" xfId="88" applyFont="1" applyBorder="1" applyAlignment="1">
      <alignment horizontal="center" vertical="center"/>
    </xf>
    <xf numFmtId="0" fontId="9" fillId="0" borderId="44" xfId="88" applyFont="1" applyBorder="1" applyAlignment="1">
      <alignment horizontal="center" vertical="center"/>
    </xf>
    <xf numFmtId="0" fontId="9" fillId="0" borderId="5" xfId="88" applyFont="1" applyBorder="1" applyAlignment="1">
      <alignment horizontal="center" vertical="distributed" textRotation="255"/>
    </xf>
    <xf numFmtId="0" fontId="9" fillId="0" borderId="1" xfId="88" applyFont="1" applyBorder="1" applyAlignment="1">
      <alignment horizontal="center" vertical="distributed" textRotation="255"/>
    </xf>
    <xf numFmtId="0" fontId="9" fillId="0" borderId="6" xfId="88" applyFont="1" applyBorder="1" applyAlignment="1">
      <alignment horizontal="center" vertical="distributed" textRotation="255" wrapText="1"/>
    </xf>
    <xf numFmtId="0" fontId="9" fillId="0" borderId="2" xfId="88" applyFont="1" applyBorder="1" applyAlignment="1">
      <alignment horizontal="center" vertical="distributed" textRotation="255" wrapText="1"/>
    </xf>
    <xf numFmtId="0" fontId="9" fillId="0" borderId="10" xfId="88" applyFont="1" applyBorder="1" applyAlignment="1">
      <alignment horizontal="center" vertical="center"/>
    </xf>
    <xf numFmtId="0" fontId="9" fillId="0" borderId="11" xfId="88" applyFont="1" applyBorder="1" applyAlignment="1">
      <alignment horizontal="center" vertical="center"/>
    </xf>
    <xf numFmtId="0" fontId="9" fillId="0" borderId="12" xfId="88" applyFont="1" applyBorder="1" applyAlignment="1">
      <alignment horizontal="center" vertical="center"/>
    </xf>
    <xf numFmtId="0" fontId="9" fillId="0" borderId="13" xfId="79" applyFont="1" applyBorder="1" applyAlignment="1">
      <alignment horizontal="center" vertical="center"/>
    </xf>
    <xf numFmtId="0" fontId="9" fillId="0" borderId="0" xfId="79" applyFont="1" applyBorder="1" applyAlignment="1">
      <alignment horizontal="center" vertical="center"/>
    </xf>
    <xf numFmtId="0" fontId="9" fillId="0" borderId="4" xfId="79" applyFont="1" applyBorder="1" applyAlignment="1">
      <alignment horizontal="center" vertical="center"/>
    </xf>
    <xf numFmtId="0" fontId="9" fillId="0" borderId="13" xfId="79" applyFont="1" applyBorder="1" applyAlignment="1">
      <alignment horizontal="center" vertical="distributed" textRotation="255" wrapText="1"/>
    </xf>
    <xf numFmtId="0" fontId="9" fillId="0" borderId="7" xfId="79" applyFont="1" applyBorder="1" applyAlignment="1">
      <alignment horizontal="center" vertical="distributed" textRotation="255" wrapText="1"/>
    </xf>
    <xf numFmtId="0" fontId="9" fillId="0" borderId="8" xfId="79" applyFont="1" applyBorder="1" applyAlignment="1">
      <alignment horizontal="center" vertical="distributed" textRotation="255" wrapText="1"/>
    </xf>
    <xf numFmtId="0" fontId="9" fillId="0" borderId="5" xfId="79" applyFont="1" applyBorder="1" applyAlignment="1">
      <alignment horizontal="center" vertical="distributed" textRotation="255" wrapText="1"/>
    </xf>
    <xf numFmtId="201" fontId="50" fillId="0" borderId="5" xfId="79" applyNumberFormat="1" applyFont="1" applyBorder="1" applyAlignment="1">
      <alignment horizontal="right" vertical="center"/>
    </xf>
    <xf numFmtId="201" fontId="50" fillId="0" borderId="7" xfId="79" applyNumberFormat="1" applyFont="1" applyBorder="1" applyAlignment="1">
      <alignment horizontal="right" vertical="center"/>
    </xf>
    <xf numFmtId="0" fontId="9" fillId="0" borderId="0" xfId="39" applyFont="1" applyAlignment="1">
      <alignment horizontal="center" vertical="center"/>
    </xf>
    <xf numFmtId="0" fontId="9" fillId="0" borderId="7" xfId="39" applyFont="1" applyBorder="1" applyAlignment="1">
      <alignment horizontal="center" vertical="center"/>
    </xf>
    <xf numFmtId="0" fontId="55" fillId="0" borderId="0" xfId="99" applyFont="1" applyAlignment="1">
      <alignment horizontal="center" vertical="top"/>
    </xf>
    <xf numFmtId="0" fontId="9" fillId="0" borderId="4" xfId="39" applyFont="1" applyBorder="1" applyAlignment="1">
      <alignment horizontal="center" vertical="center"/>
    </xf>
    <xf numFmtId="0" fontId="9" fillId="0" borderId="3" xfId="39" applyFont="1" applyBorder="1" applyAlignment="1">
      <alignment horizontal="center" vertical="center"/>
    </xf>
    <xf numFmtId="0" fontId="14" fillId="0" borderId="33" xfId="99" applyFont="1" applyBorder="1" applyAlignment="1">
      <alignment horizontal="center" vertical="center"/>
    </xf>
    <xf numFmtId="0" fontId="9" fillId="0" borderId="10" xfId="99" applyBorder="1" applyAlignment="1">
      <alignment horizontal="center" vertical="center"/>
    </xf>
    <xf numFmtId="0" fontId="9" fillId="0" borderId="3" xfId="99" applyBorder="1" applyAlignment="1">
      <alignment horizontal="center" vertical="center"/>
    </xf>
    <xf numFmtId="201" fontId="50" fillId="0" borderId="1" xfId="79" applyNumberFormat="1" applyFont="1" applyBorder="1" applyAlignment="1">
      <alignment horizontal="right" vertical="center"/>
    </xf>
    <xf numFmtId="201" fontId="50" fillId="0" borderId="3" xfId="79" applyNumberFormat="1" applyFont="1" applyBorder="1" applyAlignment="1">
      <alignment horizontal="right" vertical="center"/>
    </xf>
    <xf numFmtId="0" fontId="55" fillId="0" borderId="0" xfId="39" applyFont="1" applyAlignment="1">
      <alignment horizontal="center" vertical="center"/>
    </xf>
    <xf numFmtId="0" fontId="49" fillId="0" borderId="8" xfId="79" applyFont="1" applyBorder="1" applyAlignment="1">
      <alignment horizontal="center" vertical="distributed" textRotation="255" wrapText="1"/>
    </xf>
    <xf numFmtId="0" fontId="49" fillId="0" borderId="5" xfId="79" applyFont="1" applyBorder="1" applyAlignment="1">
      <alignment horizontal="center" vertical="distributed" textRotation="255" wrapText="1"/>
    </xf>
    <xf numFmtId="0" fontId="49" fillId="0" borderId="6" xfId="79" applyFont="1" applyBorder="1" applyAlignment="1">
      <alignment horizontal="center" vertical="distributed" textRotation="255" wrapText="1"/>
    </xf>
    <xf numFmtId="0" fontId="49" fillId="0" borderId="0" xfId="165" applyFont="1" applyAlignment="1">
      <alignment horizontal="left" vertical="center" wrapText="1"/>
    </xf>
    <xf numFmtId="0" fontId="49" fillId="0" borderId="0" xfId="172" applyFont="1" applyAlignment="1">
      <alignment horizontal="left" vertical="center" wrapText="1"/>
    </xf>
    <xf numFmtId="0" fontId="49" fillId="0" borderId="13" xfId="172" applyFont="1" applyBorder="1" applyAlignment="1">
      <alignment horizontal="left" vertical="center"/>
    </xf>
    <xf numFmtId="0" fontId="10" fillId="0" borderId="0" xfId="172" applyFont="1" applyAlignment="1">
      <alignment horizontal="center" vertical="center"/>
    </xf>
    <xf numFmtId="0" fontId="9" fillId="0" borderId="4" xfId="171" applyNumberFormat="1" applyFont="1" applyBorder="1" applyAlignment="1">
      <alignment horizontal="center" vertical="center" wrapText="1"/>
    </xf>
    <xf numFmtId="0" fontId="9" fillId="0" borderId="13" xfId="172" applyFont="1" applyBorder="1" applyAlignment="1">
      <alignment horizontal="center" vertical="distributed" textRotation="255"/>
    </xf>
    <xf numFmtId="0" fontId="9" fillId="0" borderId="4" xfId="172" applyFont="1" applyBorder="1" applyAlignment="1">
      <alignment horizontal="center" vertical="distributed" textRotation="255"/>
    </xf>
    <xf numFmtId="0" fontId="9" fillId="0" borderId="10" xfId="172" applyFont="1" applyBorder="1" applyAlignment="1">
      <alignment horizontal="distributed" vertical="distributed" textRotation="255"/>
    </xf>
    <xf numFmtId="0" fontId="9" fillId="0" borderId="3" xfId="167" applyFont="1" applyBorder="1" applyAlignment="1">
      <alignment horizontal="distributed" vertical="distributed" textRotation="255"/>
    </xf>
    <xf numFmtId="0" fontId="9" fillId="0" borderId="11" xfId="167" applyFont="1" applyBorder="1" applyAlignment="1">
      <alignment horizontal="distributed" vertical="center" indent="5"/>
    </xf>
    <xf numFmtId="0" fontId="9" fillId="0" borderId="12" xfId="167" applyFont="1" applyBorder="1" applyAlignment="1">
      <alignment horizontal="distributed" vertical="center" indent="5"/>
    </xf>
    <xf numFmtId="0" fontId="9" fillId="0" borderId="4" xfId="173" applyFont="1" applyBorder="1" applyAlignment="1">
      <alignment horizontal="right" vertical="center"/>
    </xf>
    <xf numFmtId="0" fontId="49" fillId="0" borderId="0" xfId="100" applyFont="1"/>
    <xf numFmtId="0" fontId="9" fillId="0" borderId="0" xfId="100"/>
    <xf numFmtId="0" fontId="9" fillId="0" borderId="11" xfId="100" applyBorder="1" applyAlignment="1">
      <alignment horizontal="center" vertical="center"/>
    </xf>
    <xf numFmtId="0" fontId="9" fillId="0" borderId="12" xfId="100" applyBorder="1" applyAlignment="1">
      <alignment horizontal="center" vertical="center"/>
    </xf>
    <xf numFmtId="0" fontId="9" fillId="0" borderId="11" xfId="100" applyBorder="1" applyAlignment="1">
      <alignment horizontal="center" vertical="distributed" textRotation="255"/>
    </xf>
    <xf numFmtId="0" fontId="9" fillId="0" borderId="23" xfId="100" applyBorder="1" applyAlignment="1">
      <alignment horizontal="center" vertical="distributed" textRotation="255"/>
    </xf>
    <xf numFmtId="0" fontId="9" fillId="0" borderId="13" xfId="100" applyBorder="1" applyAlignment="1">
      <alignment horizontal="center" vertical="distributed"/>
    </xf>
    <xf numFmtId="0" fontId="9" fillId="0" borderId="0" xfId="100" applyBorder="1" applyAlignment="1">
      <alignment horizontal="center" vertical="distributed"/>
    </xf>
    <xf numFmtId="0" fontId="9" fillId="0" borderId="4" xfId="100" applyBorder="1" applyAlignment="1">
      <alignment horizontal="center" vertical="distributed"/>
    </xf>
    <xf numFmtId="0" fontId="9" fillId="0" borderId="13" xfId="100" applyBorder="1" applyAlignment="1">
      <alignment horizontal="center" vertical="distributed" textRotation="255"/>
    </xf>
    <xf numFmtId="0" fontId="9" fillId="0" borderId="0" xfId="100" applyBorder="1" applyAlignment="1">
      <alignment horizontal="center" vertical="distributed" textRotation="255"/>
    </xf>
    <xf numFmtId="0" fontId="9" fillId="0" borderId="4" xfId="100" applyBorder="1" applyAlignment="1">
      <alignment horizontal="center" vertical="distributed" textRotation="255"/>
    </xf>
    <xf numFmtId="0" fontId="55" fillId="0" borderId="12" xfId="100" applyFont="1" applyBorder="1" applyAlignment="1">
      <alignment horizontal="distributed" vertical="distributed"/>
    </xf>
    <xf numFmtId="0" fontId="9" fillId="0" borderId="12" xfId="100" applyBorder="1" applyAlignment="1">
      <alignment horizontal="distributed" vertical="distributed"/>
    </xf>
    <xf numFmtId="0" fontId="9" fillId="0" borderId="8" xfId="100" applyBorder="1" applyAlignment="1">
      <alignment horizontal="center" vertical="distributed" textRotation="255"/>
    </xf>
    <xf numFmtId="0" fontId="9" fillId="0" borderId="13" xfId="100" applyBorder="1" applyAlignment="1">
      <alignment horizontal="center"/>
    </xf>
    <xf numFmtId="0" fontId="9" fillId="0" borderId="1" xfId="100" applyBorder="1" applyAlignment="1">
      <alignment horizontal="center"/>
    </xf>
    <xf numFmtId="0" fontId="9" fillId="0" borderId="4" xfId="100" applyBorder="1" applyAlignment="1">
      <alignment horizontal="center"/>
    </xf>
    <xf numFmtId="0" fontId="9" fillId="0" borderId="23" xfId="100" applyBorder="1" applyAlignment="1">
      <alignment horizontal="center" vertical="center"/>
    </xf>
    <xf numFmtId="0" fontId="9" fillId="0" borderId="8" xfId="100" applyBorder="1" applyAlignment="1">
      <alignment horizontal="center" vertical="center"/>
    </xf>
    <xf numFmtId="0" fontId="9" fillId="0" borderId="13" xfId="100" applyBorder="1" applyAlignment="1">
      <alignment horizontal="center" vertical="center"/>
    </xf>
    <xf numFmtId="0" fontId="9" fillId="0" borderId="10" xfId="100" applyBorder="1" applyAlignment="1">
      <alignment horizontal="center"/>
    </xf>
    <xf numFmtId="0" fontId="9" fillId="0" borderId="3" xfId="100" applyBorder="1" applyAlignment="1">
      <alignment horizontal="center"/>
    </xf>
    <xf numFmtId="0" fontId="10" fillId="0" borderId="0" xfId="100" applyFont="1" applyAlignment="1">
      <alignment horizontal="center" vertical="center"/>
    </xf>
    <xf numFmtId="0" fontId="10" fillId="0" borderId="0" xfId="100" applyFont="1" applyAlignment="1">
      <alignment horizontal="center"/>
    </xf>
    <xf numFmtId="0" fontId="9" fillId="0" borderId="10" xfId="100" applyBorder="1" applyAlignment="1">
      <alignment horizontal="center" vertical="distributed" textRotation="255"/>
    </xf>
    <xf numFmtId="0" fontId="9" fillId="0" borderId="7" xfId="100" applyBorder="1" applyAlignment="1">
      <alignment horizontal="center" vertical="distributed" textRotation="255"/>
    </xf>
    <xf numFmtId="0" fontId="9" fillId="0" borderId="3" xfId="100" applyBorder="1" applyAlignment="1">
      <alignment horizontal="center" vertical="distributed" textRotation="255"/>
    </xf>
    <xf numFmtId="0" fontId="9" fillId="0" borderId="8" xfId="100" applyBorder="1" applyAlignment="1">
      <alignment horizontal="distributed" vertical="center" justifyLastLine="1"/>
    </xf>
    <xf numFmtId="0" fontId="9" fillId="0" borderId="10" xfId="100" applyBorder="1" applyAlignment="1">
      <alignment horizontal="distributed" vertical="center" justifyLastLine="1"/>
    </xf>
    <xf numFmtId="0" fontId="9" fillId="0" borderId="1" xfId="100" applyBorder="1" applyAlignment="1">
      <alignment horizontal="distributed" vertical="center" justifyLastLine="1"/>
    </xf>
    <xf numFmtId="0" fontId="9" fillId="0" borderId="3" xfId="100" applyBorder="1" applyAlignment="1">
      <alignment horizontal="distributed" vertical="center" justifyLastLine="1"/>
    </xf>
    <xf numFmtId="0" fontId="9" fillId="0" borderId="13" xfId="100" applyBorder="1" applyAlignment="1">
      <alignment horizontal="distributed" vertical="center" justifyLastLine="1"/>
    </xf>
    <xf numFmtId="0" fontId="9" fillId="0" borderId="4" xfId="100" applyBorder="1" applyAlignment="1">
      <alignment horizontal="distributed" vertical="center" justifyLastLine="1"/>
    </xf>
    <xf numFmtId="0" fontId="14" fillId="0" borderId="0" xfId="100" applyFont="1" applyAlignment="1">
      <alignment horizontal="distributed" vertical="distributed"/>
    </xf>
    <xf numFmtId="0" fontId="9" fillId="0" borderId="0" xfId="100" applyAlignment="1">
      <alignment horizontal="distributed" vertical="distributed"/>
    </xf>
    <xf numFmtId="0" fontId="10" fillId="0" borderId="0" xfId="100" applyFont="1"/>
    <xf numFmtId="0" fontId="9" fillId="0" borderId="13" xfId="100" applyBorder="1" applyAlignment="1">
      <alignment horizontal="distributed" vertical="center"/>
    </xf>
    <xf numFmtId="0" fontId="9" fillId="0" borderId="13" xfId="100" applyBorder="1" applyAlignment="1">
      <alignment vertical="center"/>
    </xf>
    <xf numFmtId="0" fontId="9" fillId="0" borderId="4" xfId="100" applyBorder="1" applyAlignment="1">
      <alignment horizontal="distributed" vertical="center"/>
    </xf>
    <xf numFmtId="0" fontId="9" fillId="0" borderId="4" xfId="100" applyBorder="1" applyAlignment="1">
      <alignment vertical="center"/>
    </xf>
    <xf numFmtId="0" fontId="9" fillId="0" borderId="4" xfId="100" applyBorder="1" applyAlignment="1">
      <alignment horizontal="distributed" vertical="distributed"/>
    </xf>
    <xf numFmtId="0" fontId="55" fillId="0" borderId="0" xfId="40" applyFont="1" applyAlignment="1">
      <alignment horizontal="center" vertical="center"/>
    </xf>
    <xf numFmtId="0" fontId="9" fillId="0" borderId="13" xfId="0" applyFont="1" applyBorder="1" applyAlignment="1">
      <alignment horizontal="center" vertical="distributed" textRotation="255"/>
    </xf>
    <xf numFmtId="0" fontId="9" fillId="0" borderId="0" xfId="0" applyFont="1" applyBorder="1" applyAlignment="1">
      <alignment horizontal="center" vertical="distributed" textRotation="255"/>
    </xf>
    <xf numFmtId="0" fontId="9" fillId="0" borderId="4" xfId="0" applyFont="1" applyBorder="1" applyAlignment="1">
      <alignment horizontal="center" vertical="distributed" textRotation="255"/>
    </xf>
    <xf numFmtId="0" fontId="9" fillId="0" borderId="13" xfId="40" applyFont="1" applyBorder="1" applyAlignment="1">
      <alignment horizontal="center" vertical="distributed" textRotation="255"/>
    </xf>
    <xf numFmtId="0" fontId="9" fillId="0" borderId="0" xfId="40" applyFont="1" applyBorder="1" applyAlignment="1">
      <alignment horizontal="center" vertical="distributed" textRotation="255"/>
    </xf>
    <xf numFmtId="0" fontId="9" fillId="0" borderId="4" xfId="40" applyFont="1" applyBorder="1" applyAlignment="1">
      <alignment horizontal="center" vertical="distributed" textRotation="255"/>
    </xf>
    <xf numFmtId="0" fontId="9" fillId="0" borderId="8" xfId="40" applyFont="1" applyBorder="1" applyAlignment="1">
      <alignment horizontal="center" vertical="distributed" textRotation="255"/>
    </xf>
    <xf numFmtId="0" fontId="9" fillId="0" borderId="5" xfId="40" applyFont="1" applyBorder="1" applyAlignment="1">
      <alignment horizontal="center" vertical="distributed" textRotation="255"/>
    </xf>
    <xf numFmtId="0" fontId="9" fillId="0" borderId="1" xfId="40" applyFont="1" applyBorder="1" applyAlignment="1">
      <alignment horizontal="center" vertical="distributed" textRotation="255"/>
    </xf>
    <xf numFmtId="0" fontId="9" fillId="0" borderId="8" xfId="40" applyFont="1" applyBorder="1" applyAlignment="1">
      <alignment horizontal="center" vertical="distributed" textRotation="255" wrapText="1"/>
    </xf>
    <xf numFmtId="0" fontId="9" fillId="0" borderId="5" xfId="40" applyFont="1" applyBorder="1">
      <alignment vertical="center"/>
    </xf>
    <xf numFmtId="0" fontId="9" fillId="0" borderId="1" xfId="40" applyFont="1" applyBorder="1">
      <alignment vertical="center"/>
    </xf>
    <xf numFmtId="0" fontId="9" fillId="0" borderId="9" xfId="40" applyFont="1" applyBorder="1" applyAlignment="1">
      <alignment horizontal="center" vertical="distributed" textRotation="255" wrapText="1"/>
    </xf>
    <xf numFmtId="0" fontId="9" fillId="0" borderId="6" xfId="40" applyFont="1" applyBorder="1" applyAlignment="1">
      <alignment horizontal="center" vertical="distributed" textRotation="255" wrapText="1"/>
    </xf>
    <xf numFmtId="0" fontId="9" fillId="0" borderId="2" xfId="40" applyFont="1" applyBorder="1" applyAlignment="1">
      <alignment horizontal="center" vertical="distributed" textRotation="255" wrapText="1"/>
    </xf>
    <xf numFmtId="0" fontId="9" fillId="0" borderId="6" xfId="40" applyFont="1" applyBorder="1">
      <alignment vertical="center"/>
    </xf>
    <xf numFmtId="0" fontId="9" fillId="0" borderId="2" xfId="40" applyFont="1" applyBorder="1">
      <alignment vertical="center"/>
    </xf>
    <xf numFmtId="0" fontId="9" fillId="0" borderId="9" xfId="104" applyFont="1" applyBorder="1" applyAlignment="1">
      <alignment horizontal="center" vertical="distributed" textRotation="255"/>
    </xf>
    <xf numFmtId="0" fontId="9" fillId="0" borderId="6" xfId="105" applyFont="1" applyBorder="1" applyAlignment="1">
      <alignment horizontal="center" vertical="distributed" textRotation="255"/>
    </xf>
    <xf numFmtId="0" fontId="9" fillId="0" borderId="2" xfId="105" applyFont="1" applyBorder="1" applyAlignment="1">
      <alignment horizontal="center" vertical="distributed" textRotation="255"/>
    </xf>
    <xf numFmtId="0" fontId="9" fillId="0" borderId="8" xfId="104" applyFont="1" applyBorder="1" applyAlignment="1">
      <alignment horizontal="center" vertical="distributed" textRotation="255"/>
    </xf>
    <xf numFmtId="0" fontId="9" fillId="0" borderId="5" xfId="105" applyFont="1" applyBorder="1" applyAlignment="1">
      <alignment horizontal="center" vertical="distributed" textRotation="255"/>
    </xf>
    <xf numFmtId="0" fontId="9" fillId="0" borderId="1" xfId="105" applyFont="1" applyBorder="1" applyAlignment="1">
      <alignment horizontal="center" vertical="distributed" textRotation="255"/>
    </xf>
    <xf numFmtId="0" fontId="55" fillId="0" borderId="0" xfId="104" applyFont="1" applyAlignment="1">
      <alignment horizontal="center" vertical="center"/>
    </xf>
    <xf numFmtId="0" fontId="55" fillId="0" borderId="0" xfId="105" applyFont="1" applyAlignment="1">
      <alignment horizontal="center" vertical="center"/>
    </xf>
    <xf numFmtId="0" fontId="9" fillId="0" borderId="13" xfId="104" applyFont="1" applyBorder="1" applyAlignment="1">
      <alignment horizontal="distributed" vertical="distributed" textRotation="255"/>
    </xf>
    <xf numFmtId="0" fontId="9" fillId="0" borderId="0" xfId="105" applyFont="1" applyBorder="1" applyAlignment="1">
      <alignment horizontal="distributed" vertical="distributed" textRotation="255"/>
    </xf>
    <xf numFmtId="0" fontId="9" fillId="0" borderId="4" xfId="105" applyFont="1" applyBorder="1" applyAlignment="1">
      <alignment horizontal="distributed" vertical="distributed" textRotation="255"/>
    </xf>
    <xf numFmtId="0" fontId="9" fillId="0" borderId="13" xfId="104" applyFont="1" applyBorder="1" applyAlignment="1">
      <alignment horizontal="center" vertical="distributed" textRotation="255"/>
    </xf>
    <xf numFmtId="0" fontId="9" fillId="0" borderId="0" xfId="105" applyFont="1" applyAlignment="1">
      <alignment horizontal="center" vertical="distributed" textRotation="255"/>
    </xf>
    <xf numFmtId="0" fontId="9" fillId="0" borderId="4" xfId="105" applyFont="1" applyBorder="1" applyAlignment="1">
      <alignment horizontal="center" vertical="distributed" textRotation="255"/>
    </xf>
    <xf numFmtId="0" fontId="49" fillId="0" borderId="0" xfId="100" applyFont="1" applyAlignment="1">
      <alignment horizontal="left" vertical="center" wrapText="1"/>
    </xf>
    <xf numFmtId="0" fontId="50" fillId="0" borderId="5" xfId="110" applyFont="1" applyBorder="1" applyAlignment="1">
      <alignment horizontal="center" vertical="distributed" textRotation="255" wrapText="1"/>
    </xf>
    <xf numFmtId="0" fontId="50" fillId="0" borderId="1" xfId="110" applyFont="1" applyBorder="1" applyAlignment="1">
      <alignment horizontal="center" vertical="distributed" textRotation="255" wrapText="1"/>
    </xf>
    <xf numFmtId="0" fontId="10" fillId="0" borderId="0" xfId="110" applyFont="1" applyAlignment="1">
      <alignment horizontal="center" vertical="center" shrinkToFit="1"/>
    </xf>
    <xf numFmtId="0" fontId="50" fillId="0" borderId="9" xfId="110" applyFont="1" applyBorder="1" applyAlignment="1">
      <alignment horizontal="center" vertical="distributed" textRotation="255" wrapText="1"/>
    </xf>
    <xf numFmtId="0" fontId="50" fillId="0" borderId="6" xfId="110" applyFont="1" applyBorder="1" applyAlignment="1">
      <alignment horizontal="center" vertical="distributed" textRotation="255" wrapText="1"/>
    </xf>
    <xf numFmtId="0" fontId="50" fillId="0" borderId="2" xfId="110" applyFont="1" applyBorder="1" applyAlignment="1">
      <alignment horizontal="center" vertical="distributed" textRotation="255" wrapText="1"/>
    </xf>
    <xf numFmtId="0" fontId="50" fillId="0" borderId="12" xfId="110" applyFont="1" applyBorder="1" applyAlignment="1">
      <alignment horizontal="distributed" vertical="distributed" wrapText="1" indent="3"/>
    </xf>
    <xf numFmtId="0" fontId="50" fillId="0" borderId="10" xfId="110" applyFont="1" applyBorder="1" applyAlignment="1">
      <alignment horizontal="center" vertical="distributed" textRotation="255" wrapText="1"/>
    </xf>
    <xf numFmtId="0" fontId="50" fillId="0" borderId="7" xfId="110" applyFont="1" applyBorder="1" applyAlignment="1">
      <alignment horizontal="center" vertical="distributed" textRotation="255" wrapText="1"/>
    </xf>
    <xf numFmtId="0" fontId="50" fillId="0" borderId="3" xfId="110" applyFont="1" applyBorder="1" applyAlignment="1">
      <alignment horizontal="center" vertical="distributed" textRotation="255" wrapText="1"/>
    </xf>
    <xf numFmtId="0" fontId="50" fillId="0" borderId="11" xfId="110" applyFont="1" applyBorder="1" applyAlignment="1">
      <alignment horizontal="distributed" vertical="distributed" wrapText="1" indent="3"/>
    </xf>
    <xf numFmtId="0" fontId="50" fillId="0" borderId="10" xfId="110" applyFont="1" applyBorder="1" applyAlignment="1">
      <alignment horizontal="center" vertical="distributed" textRotation="255"/>
    </xf>
    <xf numFmtId="0" fontId="50" fillId="0" borderId="7" xfId="110" applyFont="1" applyBorder="1" applyAlignment="1">
      <alignment horizontal="center" vertical="distributed" textRotation="255"/>
    </xf>
    <xf numFmtId="0" fontId="50" fillId="0" borderId="13" xfId="110" applyFont="1" applyBorder="1" applyAlignment="1">
      <alignment horizontal="center" vertical="distributed" textRotation="255"/>
    </xf>
    <xf numFmtId="0" fontId="50" fillId="0" borderId="4" xfId="110" applyFont="1" applyBorder="1" applyAlignment="1">
      <alignment horizontal="center" vertical="distributed" textRotation="255"/>
    </xf>
    <xf numFmtId="0" fontId="50" fillId="0" borderId="10" xfId="69" applyFont="1" applyBorder="1" applyAlignment="1">
      <alignment horizontal="center" vertical="distributed" textRotation="255" wrapText="1"/>
    </xf>
    <xf numFmtId="0" fontId="50" fillId="0" borderId="3" xfId="69" applyFont="1" applyBorder="1" applyAlignment="1">
      <alignment horizontal="center" vertical="distributed" textRotation="255" wrapText="1"/>
    </xf>
    <xf numFmtId="0" fontId="50" fillId="0" borderId="5" xfId="69" applyFont="1" applyBorder="1" applyAlignment="1">
      <alignment vertical="distributed" textRotation="255" wrapText="1"/>
    </xf>
    <xf numFmtId="0" fontId="50" fillId="0" borderId="2" xfId="69" applyFont="1" applyBorder="1" applyAlignment="1">
      <alignment vertical="distributed"/>
    </xf>
    <xf numFmtId="0" fontId="49" fillId="0" borderId="4" xfId="104" applyFont="1" applyBorder="1" applyAlignment="1">
      <alignment horizontal="center" vertical="center"/>
    </xf>
    <xf numFmtId="0" fontId="50" fillId="0" borderId="13" xfId="104" applyFont="1" applyBorder="1" applyAlignment="1">
      <alignment horizontal="distributed" vertical="distributed" textRotation="255"/>
    </xf>
    <xf numFmtId="0" fontId="50" fillId="0" borderId="0" xfId="104" applyFont="1" applyBorder="1" applyAlignment="1">
      <alignment horizontal="distributed" vertical="distributed" textRotation="255"/>
    </xf>
    <xf numFmtId="0" fontId="50" fillId="0" borderId="4" xfId="104" applyFont="1" applyBorder="1" applyAlignment="1">
      <alignment horizontal="distributed" vertical="distributed" textRotation="255"/>
    </xf>
    <xf numFmtId="0" fontId="50" fillId="0" borderId="12" xfId="69" applyFont="1" applyBorder="1" applyAlignment="1">
      <alignment horizontal="distributed" vertical="distributed"/>
    </xf>
    <xf numFmtId="0" fontId="50" fillId="0" borderId="8" xfId="104" applyFont="1" applyBorder="1" applyAlignment="1">
      <alignment horizontal="center" vertical="distributed" textRotation="255"/>
    </xf>
    <xf numFmtId="0" fontId="50" fillId="0" borderId="5" xfId="69" applyFont="1" applyBorder="1"/>
    <xf numFmtId="0" fontId="50" fillId="0" borderId="41" xfId="104" applyFont="1" applyBorder="1" applyAlignment="1">
      <alignment horizontal="center" vertical="distributed" textRotation="255" wrapText="1"/>
    </xf>
    <xf numFmtId="0" fontId="50" fillId="0" borderId="40" xfId="69" applyFont="1" applyBorder="1" applyAlignment="1">
      <alignment horizontal="center" vertical="distributed" textRotation="255"/>
    </xf>
    <xf numFmtId="0" fontId="50" fillId="0" borderId="12" xfId="104" applyFont="1" applyBorder="1" applyAlignment="1">
      <alignment horizontal="distributed" vertical="distributed" indent="5"/>
    </xf>
    <xf numFmtId="0" fontId="50" fillId="0" borderId="12" xfId="69" applyFont="1" applyBorder="1" applyAlignment="1">
      <alignment horizontal="distributed" indent="5"/>
    </xf>
    <xf numFmtId="0" fontId="50" fillId="0" borderId="10" xfId="69" applyFont="1" applyBorder="1" applyAlignment="1">
      <alignment vertical="distributed" textRotation="255" wrapText="1"/>
    </xf>
    <xf numFmtId="0" fontId="50" fillId="0" borderId="3" xfId="69" applyFont="1" applyBorder="1" applyAlignment="1">
      <alignment vertical="distributed"/>
    </xf>
    <xf numFmtId="0" fontId="50" fillId="0" borderId="6" xfId="69" applyFont="1" applyBorder="1" applyAlignment="1">
      <alignment vertical="distributed" textRotation="255" wrapText="1"/>
    </xf>
    <xf numFmtId="0" fontId="50" fillId="0" borderId="9" xfId="69" applyFont="1" applyBorder="1" applyAlignment="1">
      <alignment horizontal="center" vertical="distributed" textRotation="255" wrapText="1"/>
    </xf>
    <xf numFmtId="0" fontId="50" fillId="0" borderId="6" xfId="69" applyFont="1" applyBorder="1" applyAlignment="1">
      <alignment horizontal="center" vertical="distributed" textRotation="255"/>
    </xf>
    <xf numFmtId="0" fontId="50" fillId="0" borderId="7" xfId="69" applyFont="1" applyBorder="1" applyAlignment="1">
      <alignment horizontal="center" vertical="distributed" textRotation="255"/>
    </xf>
    <xf numFmtId="0" fontId="50" fillId="0" borderId="11" xfId="104" applyFont="1" applyBorder="1" applyAlignment="1">
      <alignment horizontal="distributed" vertical="distributed" wrapText="1"/>
    </xf>
    <xf numFmtId="0" fontId="9" fillId="0" borderId="0" xfId="0" quotePrefix="1" applyFont="1" applyAlignment="1">
      <alignment horizontal="center" vertical="center"/>
    </xf>
    <xf numFmtId="0" fontId="9" fillId="0" borderId="7" xfId="0" quotePrefix="1" applyFont="1" applyBorder="1" applyAlignment="1">
      <alignment horizontal="center" vertical="center"/>
    </xf>
    <xf numFmtId="0" fontId="9" fillId="0" borderId="4" xfId="0" quotePrefix="1" applyFont="1" applyBorder="1" applyAlignment="1">
      <alignment horizontal="center" vertical="center"/>
    </xf>
    <xf numFmtId="0" fontId="9" fillId="0" borderId="3" xfId="0" quotePrefix="1" applyFont="1" applyBorder="1" applyAlignment="1">
      <alignment horizontal="center" vertical="center"/>
    </xf>
    <xf numFmtId="0" fontId="55" fillId="0" borderId="0" xfId="110" applyFont="1" applyAlignment="1">
      <alignment horizontal="center" vertical="center"/>
    </xf>
    <xf numFmtId="0" fontId="10" fillId="0" borderId="0" xfId="110" applyFont="1" applyAlignment="1">
      <alignment horizontal="left" vertical="center" shrinkToFit="1"/>
    </xf>
    <xf numFmtId="0" fontId="50" fillId="0" borderId="0" xfId="110" applyFont="1" applyAlignment="1">
      <alignment horizontal="center" vertical="distributed" textRotation="255"/>
    </xf>
    <xf numFmtId="0" fontId="50" fillId="0" borderId="23" xfId="110" applyFont="1" applyBorder="1" applyAlignment="1">
      <alignment horizontal="center" vertical="distributed" textRotation="255" wrapText="1"/>
    </xf>
    <xf numFmtId="0" fontId="50" fillId="0" borderId="23" xfId="110" applyFont="1" applyBorder="1" applyAlignment="1">
      <alignment horizontal="center" vertical="distributed" textRotation="255"/>
    </xf>
    <xf numFmtId="0" fontId="50" fillId="0" borderId="33" xfId="110" applyFont="1" applyBorder="1" applyAlignment="1">
      <alignment horizontal="center" vertical="distributed" textRotation="255" wrapText="1"/>
    </xf>
    <xf numFmtId="0" fontId="50" fillId="0" borderId="33" xfId="110" applyFont="1" applyBorder="1" applyAlignment="1">
      <alignment horizontal="center" vertical="distributed" textRotation="255"/>
    </xf>
    <xf numFmtId="0" fontId="50" fillId="0" borderId="11" xfId="110" applyFont="1" applyBorder="1" applyAlignment="1">
      <alignment horizontal="center" vertical="distributed" textRotation="255" wrapText="1"/>
    </xf>
    <xf numFmtId="0" fontId="50" fillId="0" borderId="11" xfId="110" applyFont="1" applyBorder="1" applyAlignment="1">
      <alignment horizontal="center" vertical="distributed" textRotation="255"/>
    </xf>
    <xf numFmtId="0" fontId="17" fillId="0" borderId="0" xfId="98" applyFont="1" applyAlignment="1">
      <alignment wrapText="1"/>
    </xf>
    <xf numFmtId="0" fontId="50" fillId="0" borderId="26" xfId="69" applyFont="1" applyBorder="1" applyAlignment="1">
      <alignment horizontal="center" vertical="distributed" textRotation="255" wrapText="1"/>
    </xf>
    <xf numFmtId="0" fontId="50" fillId="0" borderId="25" xfId="69" applyFont="1" applyBorder="1" applyAlignment="1">
      <alignment horizontal="center" vertical="distributed" textRotation="255"/>
    </xf>
    <xf numFmtId="0" fontId="55" fillId="0" borderId="0" xfId="98" applyFont="1" applyAlignment="1">
      <alignment horizontal="center" vertical="center"/>
    </xf>
    <xf numFmtId="0" fontId="9" fillId="0" borderId="0" xfId="98" applyFont="1" applyAlignment="1">
      <alignment horizontal="center" vertical="center"/>
    </xf>
    <xf numFmtId="49" fontId="9" fillId="0" borderId="13" xfId="98" applyNumberFormat="1" applyFont="1" applyBorder="1" applyAlignment="1">
      <alignment horizontal="center" vertical="distributed" textRotation="255"/>
    </xf>
    <xf numFmtId="49" fontId="9" fillId="0" borderId="0" xfId="98" applyNumberFormat="1" applyFont="1" applyBorder="1" applyAlignment="1">
      <alignment horizontal="center" vertical="distributed" textRotation="255"/>
    </xf>
    <xf numFmtId="49" fontId="9" fillId="0" borderId="4" xfId="98" applyNumberFormat="1" applyFont="1" applyBorder="1" applyAlignment="1">
      <alignment horizontal="center" vertical="distributed" textRotation="255"/>
    </xf>
    <xf numFmtId="49" fontId="9" fillId="0" borderId="12" xfId="98" applyNumberFormat="1" applyFont="1" applyBorder="1" applyAlignment="1">
      <alignment horizontal="distributed" vertical="center"/>
    </xf>
    <xf numFmtId="49" fontId="9" fillId="0" borderId="23" xfId="98" applyNumberFormat="1" applyFont="1" applyBorder="1" applyAlignment="1">
      <alignment horizontal="distributed" vertical="center"/>
    </xf>
    <xf numFmtId="49" fontId="9" fillId="0" borderId="8" xfId="98" applyNumberFormat="1" applyFont="1" applyBorder="1" applyAlignment="1">
      <alignment horizontal="center" vertical="distributed" textRotation="255"/>
    </xf>
    <xf numFmtId="49" fontId="9" fillId="0" borderId="5" xfId="98" applyNumberFormat="1" applyFont="1" applyBorder="1" applyAlignment="1">
      <alignment vertical="distributed" textRotation="255"/>
    </xf>
    <xf numFmtId="49" fontId="9" fillId="0" borderId="1" xfId="98" applyNumberFormat="1" applyFont="1" applyBorder="1" applyAlignment="1">
      <alignment vertical="distributed" textRotation="255"/>
    </xf>
    <xf numFmtId="49" fontId="9" fillId="0" borderId="12" xfId="98" applyNumberFormat="1" applyFont="1" applyBorder="1" applyAlignment="1">
      <alignment vertical="center"/>
    </xf>
    <xf numFmtId="49" fontId="9" fillId="0" borderId="23" xfId="98" applyNumberFormat="1" applyFont="1" applyBorder="1" applyAlignment="1">
      <alignment vertical="center"/>
    </xf>
    <xf numFmtId="49" fontId="9" fillId="0" borderId="8" xfId="98" applyNumberFormat="1" applyFont="1" applyBorder="1" applyAlignment="1">
      <alignment horizontal="center" vertical="distributed" textRotation="255" wrapText="1"/>
    </xf>
    <xf numFmtId="49" fontId="9" fillId="0" borderId="6" xfId="98" applyNumberFormat="1" applyFont="1" applyBorder="1" applyAlignment="1">
      <alignment horizontal="center" vertical="distributed" textRotation="255" wrapText="1"/>
    </xf>
    <xf numFmtId="49" fontId="9" fillId="0" borderId="2" xfId="98" applyNumberFormat="1" applyFont="1" applyBorder="1" applyAlignment="1">
      <alignment horizontal="center" vertical="distributed" textRotation="255" wrapText="1"/>
    </xf>
    <xf numFmtId="0" fontId="50" fillId="0" borderId="36" xfId="104" applyFont="1" applyBorder="1" applyAlignment="1">
      <alignment horizontal="distributed" vertical="distributed" indent="5"/>
    </xf>
    <xf numFmtId="49" fontId="9" fillId="0" borderId="10" xfId="98" applyNumberFormat="1" applyFont="1" applyBorder="1" applyAlignment="1">
      <alignment horizontal="center" vertical="distributed" textRotation="255"/>
    </xf>
    <xf numFmtId="49" fontId="9" fillId="0" borderId="3" xfId="98" applyNumberFormat="1" applyFont="1" applyBorder="1" applyAlignment="1">
      <alignment horizontal="center" vertical="distributed" textRotation="255"/>
    </xf>
    <xf numFmtId="49" fontId="9" fillId="0" borderId="9" xfId="98" applyNumberFormat="1" applyFont="1" applyBorder="1" applyAlignment="1">
      <alignment horizontal="center" vertical="distributed" textRotation="255"/>
    </xf>
    <xf numFmtId="49" fontId="9" fillId="0" borderId="2" xfId="98" applyNumberFormat="1" applyFont="1" applyBorder="1" applyAlignment="1">
      <alignment horizontal="center" vertical="distributed" textRotation="255"/>
    </xf>
    <xf numFmtId="49" fontId="9" fillId="0" borderId="9" xfId="98" applyNumberFormat="1" applyFont="1" applyBorder="1" applyAlignment="1">
      <alignment horizontal="center" vertical="distributed" textRotation="255" wrapText="1"/>
    </xf>
    <xf numFmtId="0" fontId="49" fillId="0" borderId="13" xfId="104" applyFont="1" applyBorder="1" applyAlignment="1">
      <alignment horizontal="left" vertical="top"/>
    </xf>
    <xf numFmtId="0" fontId="49" fillId="0" borderId="0" xfId="104" applyFont="1" applyAlignment="1">
      <alignment horizontal="left" vertical="top"/>
    </xf>
    <xf numFmtId="0" fontId="10" fillId="0" borderId="0" xfId="105" applyFont="1" applyAlignment="1">
      <alignment horizontal="center" vertical="center"/>
    </xf>
    <xf numFmtId="0" fontId="9" fillId="0" borderId="13" xfId="105" applyFont="1" applyBorder="1" applyAlignment="1">
      <alignment horizontal="center" vertical="distributed" textRotation="255" wrapText="1"/>
    </xf>
    <xf numFmtId="0" fontId="9" fillId="0" borderId="0" xfId="105" applyFont="1" applyBorder="1" applyAlignment="1">
      <alignment horizontal="center" vertical="distributed" textRotation="255" wrapText="1"/>
    </xf>
    <xf numFmtId="0" fontId="9" fillId="0" borderId="4" xfId="105" applyFont="1" applyBorder="1" applyAlignment="1">
      <alignment horizontal="center" vertical="distributed" textRotation="255" wrapText="1"/>
    </xf>
    <xf numFmtId="0" fontId="9" fillId="0" borderId="12" xfId="105" applyFont="1" applyBorder="1" applyAlignment="1">
      <alignment horizontal="distributed" vertical="center"/>
    </xf>
    <xf numFmtId="0" fontId="9" fillId="0" borderId="23" xfId="105" applyFont="1" applyBorder="1" applyAlignment="1">
      <alignment horizontal="distributed" vertical="center"/>
    </xf>
    <xf numFmtId="0" fontId="9" fillId="0" borderId="11" xfId="105" applyFont="1" applyBorder="1" applyAlignment="1">
      <alignment horizontal="distributed" vertical="center"/>
    </xf>
    <xf numFmtId="0" fontId="9" fillId="0" borderId="10" xfId="105" applyFont="1" applyBorder="1" applyAlignment="1">
      <alignment horizontal="center" vertical="distributed" textRotation="255"/>
    </xf>
    <xf numFmtId="0" fontId="9" fillId="0" borderId="7" xfId="105" applyFont="1" applyBorder="1" applyAlignment="1">
      <alignment horizontal="center" vertical="distributed" textRotation="255"/>
    </xf>
    <xf numFmtId="0" fontId="9" fillId="0" borderId="3" xfId="105" applyFont="1" applyBorder="1" applyAlignment="1">
      <alignment horizontal="center" vertical="distributed" textRotation="255"/>
    </xf>
    <xf numFmtId="0" fontId="9" fillId="0" borderId="9" xfId="105" applyFont="1" applyBorder="1" applyAlignment="1">
      <alignment horizontal="center" vertical="distributed" textRotation="255"/>
    </xf>
    <xf numFmtId="0" fontId="9" fillId="0" borderId="8" xfId="105" applyFont="1" applyBorder="1" applyAlignment="1">
      <alignment horizontal="center" vertical="distributed" textRotation="255"/>
    </xf>
    <xf numFmtId="0" fontId="9" fillId="0" borderId="9" xfId="105" applyFont="1" applyBorder="1" applyAlignment="1">
      <alignment horizontal="center" vertical="distributed" textRotation="255" wrapText="1"/>
    </xf>
    <xf numFmtId="0" fontId="101" fillId="0" borderId="0" xfId="90" quotePrefix="1" applyFont="1" applyAlignment="1">
      <alignment horizontal="center" vertical="center"/>
    </xf>
    <xf numFmtId="0" fontId="17" fillId="0" borderId="13" xfId="90" quotePrefix="1" applyFont="1" applyBorder="1" applyAlignment="1">
      <alignment horizontal="left" vertical="center" wrapText="1"/>
    </xf>
    <xf numFmtId="0" fontId="9" fillId="0" borderId="13" xfId="90" quotePrefix="1" applyFont="1" applyBorder="1" applyAlignment="1">
      <alignment horizontal="center" vertical="center"/>
    </xf>
    <xf numFmtId="0" fontId="9" fillId="0" borderId="0" xfId="90" quotePrefix="1" applyFont="1" applyBorder="1" applyAlignment="1">
      <alignment horizontal="center" vertical="center"/>
    </xf>
    <xf numFmtId="0" fontId="9" fillId="0" borderId="4" xfId="90" quotePrefix="1" applyFont="1" applyBorder="1" applyAlignment="1">
      <alignment horizontal="center" vertical="center"/>
    </xf>
    <xf numFmtId="0" fontId="14" fillId="0" borderId="13" xfId="90" applyFont="1" applyBorder="1" applyAlignment="1">
      <alignment horizontal="center" vertical="center"/>
    </xf>
    <xf numFmtId="0" fontId="9" fillId="0" borderId="13" xfId="90" applyFont="1" applyBorder="1" applyAlignment="1">
      <alignment horizontal="center" vertical="center"/>
    </xf>
    <xf numFmtId="0" fontId="9" fillId="0" borderId="0" xfId="90" applyFont="1" applyBorder="1" applyAlignment="1">
      <alignment horizontal="center" vertical="center"/>
    </xf>
    <xf numFmtId="0" fontId="9" fillId="0" borderId="4" xfId="90" applyFont="1" applyBorder="1" applyAlignment="1">
      <alignment horizontal="center" vertical="center"/>
    </xf>
    <xf numFmtId="0" fontId="9" fillId="0" borderId="8" xfId="90" quotePrefix="1" applyFont="1" applyBorder="1" applyAlignment="1">
      <alignment horizontal="center" vertical="center"/>
    </xf>
    <xf numFmtId="0" fontId="9" fillId="0" borderId="1" xfId="90" quotePrefix="1" applyFont="1" applyBorder="1" applyAlignment="1">
      <alignment horizontal="center" vertical="center"/>
    </xf>
    <xf numFmtId="0" fontId="9" fillId="0" borderId="11" xfId="90" applyFont="1" applyBorder="1" applyAlignment="1">
      <alignment horizontal="center" vertical="center"/>
    </xf>
    <xf numFmtId="0" fontId="9" fillId="0" borderId="12" xfId="90" applyFont="1" applyBorder="1" applyAlignment="1">
      <alignment horizontal="center" vertical="center"/>
    </xf>
    <xf numFmtId="0" fontId="10" fillId="0" borderId="0" xfId="42" applyFont="1" applyAlignment="1">
      <alignment horizontal="center" vertical="center"/>
    </xf>
    <xf numFmtId="0" fontId="9" fillId="0" borderId="13" xfId="42" applyFont="1" applyBorder="1" applyAlignment="1">
      <alignment horizontal="center" vertical="center"/>
    </xf>
    <xf numFmtId="0" fontId="9" fillId="0" borderId="4" xfId="42" applyFont="1" applyBorder="1" applyAlignment="1">
      <alignment horizontal="center" vertical="center"/>
    </xf>
    <xf numFmtId="0" fontId="9" fillId="0" borderId="10" xfId="42" applyFont="1" applyBorder="1" applyAlignment="1">
      <alignment horizontal="center" vertical="center"/>
    </xf>
    <xf numFmtId="0" fontId="9" fillId="0" borderId="3" xfId="42" applyFont="1" applyBorder="1" applyAlignment="1">
      <alignment horizontal="center" vertical="center"/>
    </xf>
    <xf numFmtId="0" fontId="9" fillId="0" borderId="9" xfId="42" applyFont="1" applyBorder="1" applyAlignment="1">
      <alignment horizontal="center" vertical="center"/>
    </xf>
    <xf numFmtId="0" fontId="9" fillId="0" borderId="2" xfId="42" applyFont="1" applyBorder="1" applyAlignment="1">
      <alignment horizontal="center" vertical="center"/>
    </xf>
    <xf numFmtId="0" fontId="9" fillId="0" borderId="8" xfId="42" applyFont="1" applyBorder="1" applyAlignment="1">
      <alignment horizontal="center" vertical="center"/>
    </xf>
    <xf numFmtId="0" fontId="9" fillId="0" borderId="12" xfId="42" applyFont="1" applyBorder="1" applyAlignment="1">
      <alignment horizontal="center" vertical="center"/>
    </xf>
  </cellXfs>
  <cellStyles count="177">
    <cellStyle name="20% - 輔色1 2" xfId="3"/>
    <cellStyle name="20% - 輔色1 3" xfId="4"/>
    <cellStyle name="20% - 輔色2 2" xfId="5"/>
    <cellStyle name="20% - 輔色2 3" xfId="6"/>
    <cellStyle name="20% - 輔色3 2" xfId="7"/>
    <cellStyle name="20% - 輔色3 3" xfId="8"/>
    <cellStyle name="20% - 輔色4 2" xfId="9"/>
    <cellStyle name="20% - 輔色4 3" xfId="10"/>
    <cellStyle name="20% - 輔色5 2" xfId="11"/>
    <cellStyle name="20% - 輔色5 3" xfId="12"/>
    <cellStyle name="20% - 輔色6 2" xfId="13"/>
    <cellStyle name="20% - 輔色6 3" xfId="14"/>
    <cellStyle name="40% - 輔色1 2" xfId="15"/>
    <cellStyle name="40% - 輔色1 3" xfId="16"/>
    <cellStyle name="40% - 輔色2 2" xfId="17"/>
    <cellStyle name="40% - 輔色2 3" xfId="18"/>
    <cellStyle name="40% - 輔色3 2" xfId="19"/>
    <cellStyle name="40% - 輔色3 3" xfId="20"/>
    <cellStyle name="40% - 輔色4 2" xfId="21"/>
    <cellStyle name="40% - 輔色4 3" xfId="22"/>
    <cellStyle name="40% - 輔色5 2" xfId="23"/>
    <cellStyle name="40% - 輔色5 3" xfId="24"/>
    <cellStyle name="40% - 輔色6 2" xfId="25"/>
    <cellStyle name="40% - 輔色6 3" xfId="26"/>
    <cellStyle name="60% - 輔色1 2" xfId="27"/>
    <cellStyle name="60% - 輔色1 3" xfId="28"/>
    <cellStyle name="60% - 輔色2 2" xfId="29"/>
    <cellStyle name="60% - 輔色2 3" xfId="30"/>
    <cellStyle name="60% - 輔色3 2" xfId="31"/>
    <cellStyle name="60% - 輔色3 3" xfId="32"/>
    <cellStyle name="60% - 輔色4 2" xfId="33"/>
    <cellStyle name="60% - 輔色4 3" xfId="34"/>
    <cellStyle name="60% - 輔色5 2" xfId="35"/>
    <cellStyle name="60% - 輔色5 3" xfId="36"/>
    <cellStyle name="60% - 輔色6 2" xfId="37"/>
    <cellStyle name="60% - 輔色6 3" xfId="38"/>
    <cellStyle name="一般" xfId="0" builtinId="0"/>
    <cellStyle name="一般 10" xfId="168"/>
    <cellStyle name="一般 11" xfId="174"/>
    <cellStyle name="一般 2" xfId="39"/>
    <cellStyle name="一般 2 2" xfId="40"/>
    <cellStyle name="一般 2 3" xfId="41"/>
    <cellStyle name="一般 2 4" xfId="42"/>
    <cellStyle name="一般 2 5" xfId="43"/>
    <cellStyle name="一般 2 6" xfId="169"/>
    <cellStyle name="一般 3" xfId="44"/>
    <cellStyle name="一般 3 2" xfId="45"/>
    <cellStyle name="一般 3 2 2" xfId="46"/>
    <cellStyle name="一般 3 3" xfId="47"/>
    <cellStyle name="一般 3 3 2" xfId="48"/>
    <cellStyle name="一般 3 4" xfId="49"/>
    <cellStyle name="一般 4" xfId="50"/>
    <cellStyle name="一般 4 2" xfId="51"/>
    <cellStyle name="一般 4 2 2" xfId="52"/>
    <cellStyle name="一般 5" xfId="53"/>
    <cellStyle name="一般 5 2" xfId="54"/>
    <cellStyle name="一般 6" xfId="55"/>
    <cellStyle name="一般 7" xfId="56"/>
    <cellStyle name="一般 8" xfId="57"/>
    <cellStyle name="一般 9" xfId="58"/>
    <cellStyle name="一般_05月報(表(01-13)" xfId="59"/>
    <cellStyle name="一般_2_99年(終)部長參考指標(矯正)" xfId="167"/>
    <cellStyle name="一般_221" xfId="60"/>
    <cellStyle name="一般_2210" xfId="61"/>
    <cellStyle name="一般_4-1 矯正統計(監獄)" xfId="62"/>
    <cellStyle name="一般_4-2 矯正統計(院、所)_1" xfId="63"/>
    <cellStyle name="一般_90年搜索票_智慧財產權案件" xfId="64"/>
    <cellStyle name="一般_91出獄再犯率" xfId="172"/>
    <cellStyle name="一般_91年" xfId="65"/>
    <cellStyle name="一般_92出獄再犯率" xfId="173"/>
    <cellStyle name="一般_9310侵害智慧財產權" xfId="66"/>
    <cellStyle name="一般_940421勒戒明細" xfId="165"/>
    <cellStyle name="一般_95年終部長重要指標簡短(矯正)" xfId="67"/>
    <cellStyle name="一般_95部長參考指標(檢察)_表3-1-10-表3-1-23" xfId="68"/>
    <cellStyle name="一般_98年(終)部長參考指標(司法保護及行政執行)" xfId="69"/>
    <cellStyle name="一般_9992_9801-9812_30071X" xfId="70"/>
    <cellStyle name="一般_Book2" xfId="176"/>
    <cellStyle name="一般_Book2 2" xfId="71"/>
    <cellStyle name="一般_C1-1-1" xfId="72"/>
    <cellStyle name="一般_c3-1-1" xfId="2"/>
    <cellStyle name="一般_C3-1-18" xfId="73"/>
    <cellStyle name="一般_C3-3-1-(99)" xfId="74"/>
    <cellStyle name="一般_C3-4-4" xfId="75"/>
    <cellStyle name="一般_C3-4-6(098)" xfId="76"/>
    <cellStyle name="一般_d-1" xfId="77"/>
    <cellStyle name="一般_DIGEST-1" xfId="78"/>
    <cellStyle name="一般_M053" xfId="79"/>
    <cellStyle name="一般_p010-023" xfId="80"/>
    <cellStyle name="一般_p048-071" xfId="81"/>
    <cellStyle name="一般_p092-113" xfId="82"/>
    <cellStyle name="一般_p094-115" xfId="83"/>
    <cellStyle name="一般_p124-133" xfId="84"/>
    <cellStyle name="一般_p134-143" xfId="85"/>
    <cellStyle name="一般_Sheet1" xfId="86"/>
    <cellStyle name="一般_月報(表42-61)" xfId="87"/>
    <cellStyle name="一般_月報(表42-62)" xfId="88"/>
    <cellStyle name="一般_表(44)" xfId="89"/>
    <cellStyle name="一般_表1-1-1-表1-3-4" xfId="90"/>
    <cellStyle name="一般_表111-表135" xfId="175"/>
    <cellStyle name="一般_表2-2-41~51" xfId="91"/>
    <cellStyle name="一般_表2-3-1-表2-5-3" xfId="92"/>
    <cellStyle name="一般_表2-6-1~3(監獄)" xfId="93"/>
    <cellStyle name="一般_表3-1-01~10" xfId="94"/>
    <cellStyle name="一般_表3-1-01~10_C3-1-7_C3-1-7new" xfId="95"/>
    <cellStyle name="一般_表3-1-11~23" xfId="96"/>
    <cellStyle name="一般_表3-2-1-表3-3-6" xfId="97"/>
    <cellStyle name="一般_表3-3-6-1社會勞動" xfId="98"/>
    <cellStyle name="一般_表3-4-1~9(監獄)" xfId="99"/>
    <cellStyle name="一般_表3-4-14~16觀勒戒治保安" xfId="100"/>
    <cellStyle name="一般_近三年資料統計表_表3-1-10-表3-1-23" xfId="101"/>
    <cellStyle name="一般_金門地83" xfId="102"/>
    <cellStyle name="一般_起訴定罪(人new)" xfId="103"/>
    <cellStyle name="一般_統計月年報用圖表" xfId="104"/>
    <cellStyle name="一般_提要分析(觀護、更保)" xfId="105"/>
    <cellStyle name="一般_新收偵查罪名及前十大84-93" xfId="106"/>
    <cellStyle name="一般_摘要--檢察部分(第2頁)更新版99" xfId="107"/>
    <cellStyle name="一般_緩起訴應遵守事項計九款(91-9407)" xfId="108"/>
    <cellStyle name="一般_緩起訴應遵守事項計九款(91-9407)_99年(中)部長參考指標(檢察)" xfId="109"/>
    <cellStyle name="一般_緩起訴應遵守事項計九款(91-9407)_表3-1-10-表3-1-23" xfId="110"/>
    <cellStyle name="一般_矯正統計摘要表(新10003)" xfId="111"/>
    <cellStyle name="千分位" xfId="1" builtinId="3"/>
    <cellStyle name="千分位 2" xfId="112"/>
    <cellStyle name="千分位 2 2" xfId="170"/>
    <cellStyle name="千分位 3" xfId="113"/>
    <cellStyle name="千分位[0]_表3-4-1~9(監獄)" xfId="114"/>
    <cellStyle name="千分位_表3-4-14~16觀勒戒治保安" xfId="115"/>
    <cellStyle name="中等 2" xfId="116"/>
    <cellStyle name="中等 3" xfId="117"/>
    <cellStyle name="合計 2" xfId="118"/>
    <cellStyle name="合計 3" xfId="119"/>
    <cellStyle name="好 2" xfId="120"/>
    <cellStyle name="好 3" xfId="121"/>
    <cellStyle name="好_C2-6-1" xfId="122"/>
    <cellStyle name="百分比 2" xfId="123"/>
    <cellStyle name="計算方式 2" xfId="124"/>
    <cellStyle name="計算方式 3" xfId="125"/>
    <cellStyle name="貨幣" xfId="171" builtinId="4"/>
    <cellStyle name="貨幣 2" xfId="166"/>
    <cellStyle name="貨幣[0]_Sheet1" xfId="126"/>
    <cellStyle name="連結的儲存格 2" xfId="127"/>
    <cellStyle name="連結的儲存格 3" xfId="128"/>
    <cellStyle name="備註 2" xfId="129"/>
    <cellStyle name="備註 3" xfId="130"/>
    <cellStyle name="說明文字 2" xfId="131"/>
    <cellStyle name="說明文字 3" xfId="132"/>
    <cellStyle name="輔色1 2" xfId="133"/>
    <cellStyle name="輔色1 3" xfId="134"/>
    <cellStyle name="輔色2 2" xfId="135"/>
    <cellStyle name="輔色2 3" xfId="136"/>
    <cellStyle name="輔色3 2" xfId="137"/>
    <cellStyle name="輔色3 3" xfId="138"/>
    <cellStyle name="輔色4 2" xfId="139"/>
    <cellStyle name="輔色4 3" xfId="140"/>
    <cellStyle name="輔色5 2" xfId="141"/>
    <cellStyle name="輔色5 3" xfId="142"/>
    <cellStyle name="輔色6 2" xfId="143"/>
    <cellStyle name="輔色6 3" xfId="144"/>
    <cellStyle name="標題 1 2" xfId="145"/>
    <cellStyle name="標題 1 3" xfId="146"/>
    <cellStyle name="標題 2 2" xfId="147"/>
    <cellStyle name="標題 2 3" xfId="148"/>
    <cellStyle name="標題 3 2" xfId="149"/>
    <cellStyle name="標題 3 3" xfId="150"/>
    <cellStyle name="標題 4 2" xfId="151"/>
    <cellStyle name="標題 4 3" xfId="152"/>
    <cellStyle name="標題 5" xfId="153"/>
    <cellStyle name="輸入 2" xfId="154"/>
    <cellStyle name="輸入 3" xfId="155"/>
    <cellStyle name="輸出 2" xfId="156"/>
    <cellStyle name="輸出 3" xfId="157"/>
    <cellStyle name="檢查儲存格 2" xfId="158"/>
    <cellStyle name="檢查儲存格 3" xfId="159"/>
    <cellStyle name="壞 2" xfId="160"/>
    <cellStyle name="壞 3" xfId="161"/>
    <cellStyle name="壞_C2-6-1" xfId="162"/>
    <cellStyle name="警告文字 2" xfId="163"/>
    <cellStyle name="警告文字 3" xfId="16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drawings/drawing1.xml><?xml version="1.0" encoding="utf-8"?>
<xdr:wsDr xmlns:xdr="http://schemas.openxmlformats.org/drawingml/2006/spreadsheetDrawing" xmlns:a="http://schemas.openxmlformats.org/drawingml/2006/main">
  <xdr:twoCellAnchor>
    <xdr:from>
      <xdr:col>0</xdr:col>
      <xdr:colOff>66675</xdr:colOff>
      <xdr:row>4</xdr:row>
      <xdr:rowOff>276225</xdr:rowOff>
    </xdr:from>
    <xdr:to>
      <xdr:col>0</xdr:col>
      <xdr:colOff>361950</xdr:colOff>
      <xdr:row>9</xdr:row>
      <xdr:rowOff>123825</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66675" y="1466850"/>
          <a:ext cx="295275" cy="7524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dist" rtl="0">
            <a:defRPr sz="1000"/>
          </a:pPr>
          <a:r>
            <a:rPr lang="zh-TW" altLang="en-US" sz="1200" b="0" i="0" u="none" strike="noStrike" baseline="0">
              <a:solidFill>
                <a:srgbClr val="000000"/>
              </a:solidFill>
              <a:latin typeface="新細明體" panose="02020500000000000000" pitchFamily="18" charset="-120"/>
              <a:ea typeface="新細明體" panose="02020500000000000000" pitchFamily="18" charset="-120"/>
            </a:rPr>
            <a:t>一般偵查</a:t>
          </a:r>
          <a:endParaRPr lang="zh-TW" altLang="en-US">
            <a:latin typeface="新細明體" panose="02020500000000000000" pitchFamily="18" charset="-120"/>
            <a:ea typeface="新細明體" panose="02020500000000000000" pitchFamily="18" charset="-120"/>
          </a:endParaRPr>
        </a:p>
      </xdr:txBody>
    </xdr:sp>
    <xdr:clientData/>
  </xdr:twoCellAnchor>
  <xdr:twoCellAnchor>
    <xdr:from>
      <xdr:col>0</xdr:col>
      <xdr:colOff>333375</xdr:colOff>
      <xdr:row>4</xdr:row>
      <xdr:rowOff>219075</xdr:rowOff>
    </xdr:from>
    <xdr:to>
      <xdr:col>0</xdr:col>
      <xdr:colOff>485775</xdr:colOff>
      <xdr:row>9</xdr:row>
      <xdr:rowOff>333375</xdr:rowOff>
    </xdr:to>
    <xdr:sp macro="" textlink="">
      <xdr:nvSpPr>
        <xdr:cNvPr id="4" name="AutoShape 3">
          <a:extLst>
            <a:ext uri="{FF2B5EF4-FFF2-40B4-BE49-F238E27FC236}">
              <a16:creationId xmlns:a16="http://schemas.microsoft.com/office/drawing/2014/main" id="{00000000-0008-0000-0000-000004000000}"/>
            </a:ext>
          </a:extLst>
        </xdr:cNvPr>
        <xdr:cNvSpPr>
          <a:spLocks/>
        </xdr:cNvSpPr>
      </xdr:nvSpPr>
      <xdr:spPr bwMode="auto">
        <a:xfrm>
          <a:off x="333375" y="1466850"/>
          <a:ext cx="152400" cy="838200"/>
        </a:xfrm>
        <a:prstGeom prst="leftBrace">
          <a:avLst>
            <a:gd name="adj1" fmla="val 1312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333375</xdr:colOff>
      <xdr:row>4</xdr:row>
      <xdr:rowOff>219075</xdr:rowOff>
    </xdr:from>
    <xdr:to>
      <xdr:col>0</xdr:col>
      <xdr:colOff>485775</xdr:colOff>
      <xdr:row>9</xdr:row>
      <xdr:rowOff>333375</xdr:rowOff>
    </xdr:to>
    <xdr:sp macro="" textlink="">
      <xdr:nvSpPr>
        <xdr:cNvPr id="10" name="AutoShape 3">
          <a:extLst>
            <a:ext uri="{FF2B5EF4-FFF2-40B4-BE49-F238E27FC236}">
              <a16:creationId xmlns:a16="http://schemas.microsoft.com/office/drawing/2014/main" id="{00000000-0008-0000-0000-00000A000000}"/>
            </a:ext>
          </a:extLst>
        </xdr:cNvPr>
        <xdr:cNvSpPr>
          <a:spLocks/>
        </xdr:cNvSpPr>
      </xdr:nvSpPr>
      <xdr:spPr bwMode="auto">
        <a:xfrm>
          <a:off x="333375" y="2009775"/>
          <a:ext cx="152400" cy="2971800"/>
        </a:xfrm>
        <a:prstGeom prst="leftBrace">
          <a:avLst>
            <a:gd name="adj1" fmla="val 1312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14</xdr:col>
      <xdr:colOff>0</xdr:colOff>
      <xdr:row>2</xdr:row>
      <xdr:rowOff>57150</xdr:rowOff>
    </xdr:from>
    <xdr:to>
      <xdr:col>14</xdr:col>
      <xdr:colOff>0</xdr:colOff>
      <xdr:row>6</xdr:row>
      <xdr:rowOff>238125</xdr:rowOff>
    </xdr:to>
    <xdr:sp macro="" textlink="">
      <xdr:nvSpPr>
        <xdr:cNvPr id="2" name="文字 4">
          <a:extLst>
            <a:ext uri="{FF2B5EF4-FFF2-40B4-BE49-F238E27FC236}">
              <a16:creationId xmlns:a16="http://schemas.microsoft.com/office/drawing/2014/main" id="{00000000-0008-0000-1400-000002000000}"/>
            </a:ext>
          </a:extLst>
        </xdr:cNvPr>
        <xdr:cNvSpPr txBox="1">
          <a:spLocks noChangeArrowheads="1"/>
        </xdr:cNvSpPr>
      </xdr:nvSpPr>
      <xdr:spPr bwMode="auto">
        <a:xfrm>
          <a:off x="10896600" y="476250"/>
          <a:ext cx="0" cy="9906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27432" anchor="ctr" upright="1"/>
        <a:lstStyle/>
        <a:p>
          <a:pPr algn="ctr" rtl="0">
            <a:defRPr sz="1000"/>
          </a:pPr>
          <a:r>
            <a:rPr lang="zh-TW" altLang="en-US" sz="1200" b="0" i="0" u="none" strike="noStrike" baseline="0">
              <a:solidFill>
                <a:srgbClr val="000000"/>
              </a:solidFill>
              <a:latin typeface="細明體"/>
              <a:ea typeface="細明體"/>
            </a:rPr>
            <a:t>肅清煙毒</a:t>
          </a:r>
          <a:endParaRPr lang="zh-TW" altLang="en-US"/>
        </a:p>
      </xdr:txBody>
    </xdr:sp>
    <xdr:clientData/>
  </xdr:twoCellAnchor>
  <xdr:twoCellAnchor>
    <xdr:from>
      <xdr:col>14</xdr:col>
      <xdr:colOff>0</xdr:colOff>
      <xdr:row>2</xdr:row>
      <xdr:rowOff>47625</xdr:rowOff>
    </xdr:from>
    <xdr:to>
      <xdr:col>14</xdr:col>
      <xdr:colOff>0</xdr:colOff>
      <xdr:row>6</xdr:row>
      <xdr:rowOff>228600</xdr:rowOff>
    </xdr:to>
    <xdr:sp macro="" textlink="">
      <xdr:nvSpPr>
        <xdr:cNvPr id="3" name="文字 5">
          <a:extLst>
            <a:ext uri="{FF2B5EF4-FFF2-40B4-BE49-F238E27FC236}">
              <a16:creationId xmlns:a16="http://schemas.microsoft.com/office/drawing/2014/main" id="{00000000-0008-0000-1400-000003000000}"/>
            </a:ext>
          </a:extLst>
        </xdr:cNvPr>
        <xdr:cNvSpPr txBox="1">
          <a:spLocks noChangeArrowheads="1"/>
        </xdr:cNvSpPr>
      </xdr:nvSpPr>
      <xdr:spPr bwMode="auto">
        <a:xfrm>
          <a:off x="10896600" y="466725"/>
          <a:ext cx="0" cy="10001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500"/>
            </a:lnSpc>
            <a:defRPr sz="1000"/>
          </a:pPr>
          <a:r>
            <a:rPr lang="zh-TW" altLang="en-US" sz="1200" b="0" i="0" u="none" strike="noStrike" baseline="0">
              <a:solidFill>
                <a:srgbClr val="000000"/>
              </a:solidFill>
              <a:latin typeface="細明體"/>
              <a:ea typeface="細明體"/>
            </a:rPr>
            <a:t>條例</a:t>
          </a:r>
          <a:endParaRPr lang="zh-TW" altLang="en-US"/>
        </a:p>
      </xdr:txBody>
    </xdr:sp>
    <xdr:clientData/>
  </xdr:twoCellAnchor>
  <xdr:twoCellAnchor>
    <xdr:from>
      <xdr:col>10</xdr:col>
      <xdr:colOff>0</xdr:colOff>
      <xdr:row>27</xdr:row>
      <xdr:rowOff>57150</xdr:rowOff>
    </xdr:from>
    <xdr:to>
      <xdr:col>10</xdr:col>
      <xdr:colOff>0</xdr:colOff>
      <xdr:row>31</xdr:row>
      <xdr:rowOff>238125</xdr:rowOff>
    </xdr:to>
    <xdr:sp macro="" textlink="">
      <xdr:nvSpPr>
        <xdr:cNvPr id="4" name="文字 4">
          <a:extLst>
            <a:ext uri="{FF2B5EF4-FFF2-40B4-BE49-F238E27FC236}">
              <a16:creationId xmlns:a16="http://schemas.microsoft.com/office/drawing/2014/main" id="{00000000-0008-0000-1400-000004000000}"/>
            </a:ext>
          </a:extLst>
        </xdr:cNvPr>
        <xdr:cNvSpPr txBox="1">
          <a:spLocks noChangeArrowheads="1"/>
        </xdr:cNvSpPr>
      </xdr:nvSpPr>
      <xdr:spPr bwMode="auto">
        <a:xfrm>
          <a:off x="10896600" y="6762750"/>
          <a:ext cx="0" cy="9906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zh-TW" altLang="en-US" sz="1200" b="0" i="0" u="none" strike="noStrike" baseline="0">
              <a:solidFill>
                <a:srgbClr val="000000"/>
              </a:solidFill>
              <a:latin typeface="新細明體"/>
              <a:ea typeface="新細明體"/>
            </a:rPr>
            <a:t>肅清煙毒</a:t>
          </a:r>
          <a:endParaRPr lang="zh-TW" altLang="en-US"/>
        </a:p>
      </xdr:txBody>
    </xdr:sp>
    <xdr:clientData/>
  </xdr:twoCellAnchor>
  <xdr:twoCellAnchor>
    <xdr:from>
      <xdr:col>10</xdr:col>
      <xdr:colOff>0</xdr:colOff>
      <xdr:row>27</xdr:row>
      <xdr:rowOff>47625</xdr:rowOff>
    </xdr:from>
    <xdr:to>
      <xdr:col>10</xdr:col>
      <xdr:colOff>0</xdr:colOff>
      <xdr:row>31</xdr:row>
      <xdr:rowOff>228600</xdr:rowOff>
    </xdr:to>
    <xdr:sp macro="" textlink="">
      <xdr:nvSpPr>
        <xdr:cNvPr id="5" name="文字 5">
          <a:extLst>
            <a:ext uri="{FF2B5EF4-FFF2-40B4-BE49-F238E27FC236}">
              <a16:creationId xmlns:a16="http://schemas.microsoft.com/office/drawing/2014/main" id="{00000000-0008-0000-1400-000005000000}"/>
            </a:ext>
          </a:extLst>
        </xdr:cNvPr>
        <xdr:cNvSpPr txBox="1">
          <a:spLocks noChangeArrowheads="1"/>
        </xdr:cNvSpPr>
      </xdr:nvSpPr>
      <xdr:spPr bwMode="auto">
        <a:xfrm>
          <a:off x="10896600" y="6753225"/>
          <a:ext cx="0" cy="10001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zh-TW" altLang="en-US" sz="1200" b="0" i="0" u="none" strike="noStrike" baseline="0">
              <a:solidFill>
                <a:srgbClr val="000000"/>
              </a:solidFill>
              <a:latin typeface="細明體"/>
              <a:ea typeface="細明體"/>
            </a:rPr>
            <a:t>條例</a:t>
          </a:r>
          <a:endParaRPr lang="zh-TW" altLang="en-US"/>
        </a:p>
      </xdr:txBody>
    </xdr:sp>
    <xdr:clientData/>
  </xdr:twoCellAnchor>
  <xdr:twoCellAnchor>
    <xdr:from>
      <xdr:col>5</xdr:col>
      <xdr:colOff>0</xdr:colOff>
      <xdr:row>2</xdr:row>
      <xdr:rowOff>9525</xdr:rowOff>
    </xdr:from>
    <xdr:to>
      <xdr:col>5</xdr:col>
      <xdr:colOff>0</xdr:colOff>
      <xdr:row>6</xdr:row>
      <xdr:rowOff>295275</xdr:rowOff>
    </xdr:to>
    <xdr:sp macro="" textlink="">
      <xdr:nvSpPr>
        <xdr:cNvPr id="6" name="文字 2">
          <a:extLst>
            <a:ext uri="{FF2B5EF4-FFF2-40B4-BE49-F238E27FC236}">
              <a16:creationId xmlns:a16="http://schemas.microsoft.com/office/drawing/2014/main" id="{00000000-0008-0000-1400-000006000000}"/>
            </a:ext>
          </a:extLst>
        </xdr:cNvPr>
        <xdr:cNvSpPr txBox="1">
          <a:spLocks noChangeArrowheads="1"/>
        </xdr:cNvSpPr>
      </xdr:nvSpPr>
      <xdr:spPr bwMode="auto">
        <a:xfrm>
          <a:off x="9906000" y="428625"/>
          <a:ext cx="0" cy="1038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36576" bIns="0" anchor="ctr" upright="1"/>
        <a:lstStyle/>
        <a:p>
          <a:pPr algn="dist" rtl="0">
            <a:defRPr sz="1000"/>
          </a:pPr>
          <a:r>
            <a:rPr lang="zh-TW" altLang="en-US" sz="1400" b="0" i="0" u="none" strike="noStrike" baseline="0">
              <a:solidFill>
                <a:srgbClr val="000000"/>
              </a:solidFill>
              <a:latin typeface="華康中黑體"/>
              <a:ea typeface="華康中黑體"/>
            </a:rPr>
            <a:t>條例</a:t>
          </a:r>
        </a:p>
        <a:p>
          <a:pPr algn="dist" rtl="0">
            <a:defRPr sz="1000"/>
          </a:pPr>
          <a:r>
            <a:rPr lang="zh-TW" altLang="en-US" sz="1400" b="0" i="0" u="none" strike="noStrike" baseline="0">
              <a:solidFill>
                <a:srgbClr val="000000"/>
              </a:solidFill>
              <a:latin typeface="華康中黑體"/>
              <a:ea typeface="華康中黑體"/>
            </a:rPr>
            <a:t>肅清煙毒</a:t>
          </a:r>
          <a:endParaRPr lang="zh-TW" altLang="en-US"/>
        </a:p>
      </xdr:txBody>
    </xdr:sp>
    <xdr:clientData/>
  </xdr:twoCellAnchor>
  <xdr:twoCellAnchor>
    <xdr:from>
      <xdr:col>5</xdr:col>
      <xdr:colOff>0</xdr:colOff>
      <xdr:row>2</xdr:row>
      <xdr:rowOff>20262</xdr:rowOff>
    </xdr:from>
    <xdr:to>
      <xdr:col>5</xdr:col>
      <xdr:colOff>0</xdr:colOff>
      <xdr:row>6</xdr:row>
      <xdr:rowOff>212151</xdr:rowOff>
    </xdr:to>
    <xdr:sp macro="" textlink="">
      <xdr:nvSpPr>
        <xdr:cNvPr id="7" name="文字 2">
          <a:extLst>
            <a:ext uri="{FF2B5EF4-FFF2-40B4-BE49-F238E27FC236}">
              <a16:creationId xmlns:a16="http://schemas.microsoft.com/office/drawing/2014/main" id="{00000000-0008-0000-1400-000007000000}"/>
            </a:ext>
          </a:extLst>
        </xdr:cNvPr>
        <xdr:cNvSpPr txBox="1">
          <a:spLocks noChangeArrowheads="1"/>
        </xdr:cNvSpPr>
      </xdr:nvSpPr>
      <xdr:spPr bwMode="auto">
        <a:xfrm>
          <a:off x="9906000" y="439362"/>
          <a:ext cx="0" cy="10300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dist" rtl="0">
            <a:defRPr sz="1000"/>
          </a:pPr>
          <a:r>
            <a:rPr lang="zh-TW" altLang="en-US" sz="1400" b="0" i="0" u="none" strike="noStrike" baseline="0">
              <a:solidFill>
                <a:srgbClr val="000000"/>
              </a:solidFill>
              <a:latin typeface="華康中黑體"/>
              <a:ea typeface="華康中黑體"/>
            </a:rPr>
            <a:t>條例</a:t>
          </a:r>
        </a:p>
        <a:p>
          <a:pPr algn="dist" rtl="0">
            <a:defRPr sz="1000"/>
          </a:pPr>
          <a:r>
            <a:rPr lang="zh-TW" altLang="en-US" sz="1400" b="0" i="0" u="none" strike="noStrike" baseline="0">
              <a:solidFill>
                <a:srgbClr val="000000"/>
              </a:solidFill>
              <a:latin typeface="華康中黑體"/>
              <a:ea typeface="華康中黑體"/>
            </a:rPr>
            <a:t>肅清煙毒</a:t>
          </a:r>
          <a:endParaRPr lang="zh-TW" altLang="en-US"/>
        </a:p>
      </xdr:txBody>
    </xdr:sp>
    <xdr:clientData/>
  </xdr:twoCellAnchor>
  <xdr:twoCellAnchor>
    <xdr:from>
      <xdr:col>14</xdr:col>
      <xdr:colOff>0</xdr:colOff>
      <xdr:row>2</xdr:row>
      <xdr:rowOff>57150</xdr:rowOff>
    </xdr:from>
    <xdr:to>
      <xdr:col>14</xdr:col>
      <xdr:colOff>0</xdr:colOff>
      <xdr:row>6</xdr:row>
      <xdr:rowOff>238125</xdr:rowOff>
    </xdr:to>
    <xdr:sp macro="" textlink="">
      <xdr:nvSpPr>
        <xdr:cNvPr id="8" name="文字 4">
          <a:extLst>
            <a:ext uri="{FF2B5EF4-FFF2-40B4-BE49-F238E27FC236}">
              <a16:creationId xmlns:a16="http://schemas.microsoft.com/office/drawing/2014/main" id="{00000000-0008-0000-1400-000008000000}"/>
            </a:ext>
          </a:extLst>
        </xdr:cNvPr>
        <xdr:cNvSpPr txBox="1">
          <a:spLocks noChangeArrowheads="1"/>
        </xdr:cNvSpPr>
      </xdr:nvSpPr>
      <xdr:spPr bwMode="auto">
        <a:xfrm>
          <a:off x="9058275" y="647700"/>
          <a:ext cx="0" cy="15716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27432" anchor="ctr" upright="1"/>
        <a:lstStyle/>
        <a:p>
          <a:pPr algn="ctr" rtl="0">
            <a:defRPr sz="1000"/>
          </a:pPr>
          <a:r>
            <a:rPr lang="zh-TW" altLang="en-US" sz="1200" b="0" i="0" u="none" strike="noStrike" baseline="0">
              <a:solidFill>
                <a:srgbClr val="000000"/>
              </a:solidFill>
              <a:latin typeface="細明體"/>
              <a:ea typeface="細明體"/>
            </a:rPr>
            <a:t>肅清煙毒</a:t>
          </a:r>
          <a:endParaRPr lang="zh-TW" altLang="en-US"/>
        </a:p>
      </xdr:txBody>
    </xdr:sp>
    <xdr:clientData/>
  </xdr:twoCellAnchor>
  <xdr:twoCellAnchor>
    <xdr:from>
      <xdr:col>14</xdr:col>
      <xdr:colOff>0</xdr:colOff>
      <xdr:row>2</xdr:row>
      <xdr:rowOff>47625</xdr:rowOff>
    </xdr:from>
    <xdr:to>
      <xdr:col>14</xdr:col>
      <xdr:colOff>0</xdr:colOff>
      <xdr:row>6</xdr:row>
      <xdr:rowOff>228600</xdr:rowOff>
    </xdr:to>
    <xdr:sp macro="" textlink="">
      <xdr:nvSpPr>
        <xdr:cNvPr id="9" name="文字 5">
          <a:extLst>
            <a:ext uri="{FF2B5EF4-FFF2-40B4-BE49-F238E27FC236}">
              <a16:creationId xmlns:a16="http://schemas.microsoft.com/office/drawing/2014/main" id="{00000000-0008-0000-1400-000009000000}"/>
            </a:ext>
          </a:extLst>
        </xdr:cNvPr>
        <xdr:cNvSpPr txBox="1">
          <a:spLocks noChangeArrowheads="1"/>
        </xdr:cNvSpPr>
      </xdr:nvSpPr>
      <xdr:spPr bwMode="auto">
        <a:xfrm>
          <a:off x="9058275" y="638175"/>
          <a:ext cx="0" cy="15811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500"/>
            </a:lnSpc>
            <a:defRPr sz="1000"/>
          </a:pPr>
          <a:r>
            <a:rPr lang="zh-TW" altLang="en-US" sz="1200" b="0" i="0" u="none" strike="noStrike" baseline="0">
              <a:solidFill>
                <a:srgbClr val="000000"/>
              </a:solidFill>
              <a:latin typeface="細明體"/>
              <a:ea typeface="細明體"/>
            </a:rPr>
            <a:t>條例</a:t>
          </a:r>
          <a:endParaRPr lang="zh-TW" altLang="en-US"/>
        </a:p>
      </xdr:txBody>
    </xdr:sp>
    <xdr:clientData/>
  </xdr:twoCellAnchor>
  <xdr:twoCellAnchor>
    <xdr:from>
      <xdr:col>10</xdr:col>
      <xdr:colOff>0</xdr:colOff>
      <xdr:row>27</xdr:row>
      <xdr:rowOff>57150</xdr:rowOff>
    </xdr:from>
    <xdr:to>
      <xdr:col>10</xdr:col>
      <xdr:colOff>0</xdr:colOff>
      <xdr:row>31</xdr:row>
      <xdr:rowOff>238125</xdr:rowOff>
    </xdr:to>
    <xdr:sp macro="" textlink="">
      <xdr:nvSpPr>
        <xdr:cNvPr id="10" name="文字 4">
          <a:extLst>
            <a:ext uri="{FF2B5EF4-FFF2-40B4-BE49-F238E27FC236}">
              <a16:creationId xmlns:a16="http://schemas.microsoft.com/office/drawing/2014/main" id="{00000000-0008-0000-1400-00000A000000}"/>
            </a:ext>
          </a:extLst>
        </xdr:cNvPr>
        <xdr:cNvSpPr txBox="1">
          <a:spLocks noChangeArrowheads="1"/>
        </xdr:cNvSpPr>
      </xdr:nvSpPr>
      <xdr:spPr bwMode="auto">
        <a:xfrm>
          <a:off x="6505575" y="6496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zh-TW" altLang="en-US" sz="1200" b="0" i="0" u="none" strike="noStrike" baseline="0">
              <a:solidFill>
                <a:srgbClr val="000000"/>
              </a:solidFill>
              <a:latin typeface="新細明體"/>
              <a:ea typeface="新細明體"/>
            </a:rPr>
            <a:t>肅清煙毒</a:t>
          </a:r>
          <a:endParaRPr lang="zh-TW" altLang="en-US"/>
        </a:p>
      </xdr:txBody>
    </xdr:sp>
    <xdr:clientData/>
  </xdr:twoCellAnchor>
  <xdr:twoCellAnchor>
    <xdr:from>
      <xdr:col>10</xdr:col>
      <xdr:colOff>0</xdr:colOff>
      <xdr:row>27</xdr:row>
      <xdr:rowOff>47625</xdr:rowOff>
    </xdr:from>
    <xdr:to>
      <xdr:col>10</xdr:col>
      <xdr:colOff>0</xdr:colOff>
      <xdr:row>31</xdr:row>
      <xdr:rowOff>228600</xdr:rowOff>
    </xdr:to>
    <xdr:sp macro="" textlink="">
      <xdr:nvSpPr>
        <xdr:cNvPr id="11" name="文字 5">
          <a:extLst>
            <a:ext uri="{FF2B5EF4-FFF2-40B4-BE49-F238E27FC236}">
              <a16:creationId xmlns:a16="http://schemas.microsoft.com/office/drawing/2014/main" id="{00000000-0008-0000-1400-00000B000000}"/>
            </a:ext>
          </a:extLst>
        </xdr:cNvPr>
        <xdr:cNvSpPr txBox="1">
          <a:spLocks noChangeArrowheads="1"/>
        </xdr:cNvSpPr>
      </xdr:nvSpPr>
      <xdr:spPr bwMode="auto">
        <a:xfrm>
          <a:off x="6505575" y="6496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zh-TW" altLang="en-US" sz="1200" b="0" i="0" u="none" strike="noStrike" baseline="0">
              <a:solidFill>
                <a:srgbClr val="000000"/>
              </a:solidFill>
              <a:latin typeface="細明體"/>
              <a:ea typeface="細明體"/>
            </a:rPr>
            <a:t>條例</a:t>
          </a:r>
          <a:endParaRPr lang="zh-TW" altLang="en-US"/>
        </a:p>
      </xdr:txBody>
    </xdr:sp>
    <xdr:clientData/>
  </xdr:twoCellAnchor>
  <xdr:twoCellAnchor>
    <xdr:from>
      <xdr:col>5</xdr:col>
      <xdr:colOff>0</xdr:colOff>
      <xdr:row>2</xdr:row>
      <xdr:rowOff>9525</xdr:rowOff>
    </xdr:from>
    <xdr:to>
      <xdr:col>5</xdr:col>
      <xdr:colOff>0</xdr:colOff>
      <xdr:row>6</xdr:row>
      <xdr:rowOff>295275</xdr:rowOff>
    </xdr:to>
    <xdr:sp macro="" textlink="">
      <xdr:nvSpPr>
        <xdr:cNvPr id="12" name="文字 2">
          <a:extLst>
            <a:ext uri="{FF2B5EF4-FFF2-40B4-BE49-F238E27FC236}">
              <a16:creationId xmlns:a16="http://schemas.microsoft.com/office/drawing/2014/main" id="{00000000-0008-0000-1400-00000C000000}"/>
            </a:ext>
          </a:extLst>
        </xdr:cNvPr>
        <xdr:cNvSpPr txBox="1">
          <a:spLocks noChangeArrowheads="1"/>
        </xdr:cNvSpPr>
      </xdr:nvSpPr>
      <xdr:spPr bwMode="auto">
        <a:xfrm>
          <a:off x="3314700" y="600075"/>
          <a:ext cx="0" cy="1619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36576" bIns="0" anchor="ctr" upright="1"/>
        <a:lstStyle/>
        <a:p>
          <a:pPr algn="dist" rtl="0">
            <a:defRPr sz="1000"/>
          </a:pPr>
          <a:r>
            <a:rPr lang="zh-TW" altLang="en-US" sz="1400" b="0" i="0" u="none" strike="noStrike" baseline="0">
              <a:solidFill>
                <a:srgbClr val="000000"/>
              </a:solidFill>
              <a:latin typeface="華康中黑體"/>
              <a:ea typeface="華康中黑體"/>
            </a:rPr>
            <a:t>條例</a:t>
          </a:r>
        </a:p>
        <a:p>
          <a:pPr algn="dist" rtl="0">
            <a:defRPr sz="1000"/>
          </a:pPr>
          <a:r>
            <a:rPr lang="zh-TW" altLang="en-US" sz="1400" b="0" i="0" u="none" strike="noStrike" baseline="0">
              <a:solidFill>
                <a:srgbClr val="000000"/>
              </a:solidFill>
              <a:latin typeface="華康中黑體"/>
              <a:ea typeface="華康中黑體"/>
            </a:rPr>
            <a:t>肅清煙毒</a:t>
          </a:r>
          <a:endParaRPr lang="zh-TW" altLang="en-US"/>
        </a:p>
      </xdr:txBody>
    </xdr:sp>
    <xdr:clientData/>
  </xdr:twoCellAnchor>
  <xdr:twoCellAnchor>
    <xdr:from>
      <xdr:col>5</xdr:col>
      <xdr:colOff>0</xdr:colOff>
      <xdr:row>2</xdr:row>
      <xdr:rowOff>20262</xdr:rowOff>
    </xdr:from>
    <xdr:to>
      <xdr:col>5</xdr:col>
      <xdr:colOff>0</xdr:colOff>
      <xdr:row>6</xdr:row>
      <xdr:rowOff>212151</xdr:rowOff>
    </xdr:to>
    <xdr:sp macro="" textlink="">
      <xdr:nvSpPr>
        <xdr:cNvPr id="13" name="文字 2">
          <a:extLst>
            <a:ext uri="{FF2B5EF4-FFF2-40B4-BE49-F238E27FC236}">
              <a16:creationId xmlns:a16="http://schemas.microsoft.com/office/drawing/2014/main" id="{00000000-0008-0000-1400-00000D000000}"/>
            </a:ext>
          </a:extLst>
        </xdr:cNvPr>
        <xdr:cNvSpPr txBox="1">
          <a:spLocks noChangeArrowheads="1"/>
        </xdr:cNvSpPr>
      </xdr:nvSpPr>
      <xdr:spPr bwMode="auto">
        <a:xfrm>
          <a:off x="3314700" y="610812"/>
          <a:ext cx="0" cy="16015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dist" rtl="0">
            <a:defRPr sz="1000"/>
          </a:pPr>
          <a:r>
            <a:rPr lang="zh-TW" altLang="en-US" sz="1400" b="0" i="0" u="none" strike="noStrike" baseline="0">
              <a:solidFill>
                <a:srgbClr val="000000"/>
              </a:solidFill>
              <a:latin typeface="華康中黑體"/>
              <a:ea typeface="華康中黑體"/>
            </a:rPr>
            <a:t>條例</a:t>
          </a:r>
        </a:p>
        <a:p>
          <a:pPr algn="dist" rtl="0">
            <a:defRPr sz="1000"/>
          </a:pPr>
          <a:r>
            <a:rPr lang="zh-TW" altLang="en-US" sz="1400" b="0" i="0" u="none" strike="noStrike" baseline="0">
              <a:solidFill>
                <a:srgbClr val="000000"/>
              </a:solidFill>
              <a:latin typeface="華康中黑體"/>
              <a:ea typeface="華康中黑體"/>
            </a:rPr>
            <a:t>肅清煙毒</a:t>
          </a:r>
          <a:endParaRPr lang="zh-TW" altLang="en-US"/>
        </a:p>
      </xdr:txBody>
    </xdr:sp>
    <xdr:clientData/>
  </xdr:twoCellAnchor>
  <xdr:twoCellAnchor>
    <xdr:from>
      <xdr:col>11</xdr:col>
      <xdr:colOff>0</xdr:colOff>
      <xdr:row>2</xdr:row>
      <xdr:rowOff>49530</xdr:rowOff>
    </xdr:from>
    <xdr:to>
      <xdr:col>11</xdr:col>
      <xdr:colOff>0</xdr:colOff>
      <xdr:row>7</xdr:row>
      <xdr:rowOff>0</xdr:rowOff>
    </xdr:to>
    <xdr:sp macro="" textlink="">
      <xdr:nvSpPr>
        <xdr:cNvPr id="14" name="文字 4">
          <a:extLst>
            <a:ext uri="{FF2B5EF4-FFF2-40B4-BE49-F238E27FC236}">
              <a16:creationId xmlns:a16="http://schemas.microsoft.com/office/drawing/2014/main" id="{00000000-0008-0000-1400-00000E000000}"/>
            </a:ext>
          </a:extLst>
        </xdr:cNvPr>
        <xdr:cNvSpPr txBox="1">
          <a:spLocks noChangeArrowheads="1"/>
        </xdr:cNvSpPr>
      </xdr:nvSpPr>
      <xdr:spPr bwMode="auto">
        <a:xfrm>
          <a:off x="7143750" y="640080"/>
          <a:ext cx="0" cy="1581178"/>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27432" anchor="ctr" upright="1"/>
        <a:lstStyle/>
        <a:p>
          <a:pPr algn="ctr" rtl="0">
            <a:defRPr sz="1000"/>
          </a:pPr>
          <a:r>
            <a:rPr lang="zh-TW" altLang="en-US" sz="1200" b="0" i="0" u="none" strike="noStrike" baseline="0">
              <a:solidFill>
                <a:srgbClr val="000000"/>
              </a:solidFill>
              <a:latin typeface="細明體"/>
              <a:ea typeface="細明體"/>
            </a:rPr>
            <a:t>肅清煙毒</a:t>
          </a:r>
          <a:endParaRPr lang="zh-TW" altLang="en-US"/>
        </a:p>
      </xdr:txBody>
    </xdr:sp>
    <xdr:clientData/>
  </xdr:twoCellAnchor>
  <xdr:twoCellAnchor>
    <xdr:from>
      <xdr:col>11</xdr:col>
      <xdr:colOff>0</xdr:colOff>
      <xdr:row>2</xdr:row>
      <xdr:rowOff>47625</xdr:rowOff>
    </xdr:from>
    <xdr:to>
      <xdr:col>11</xdr:col>
      <xdr:colOff>0</xdr:colOff>
      <xdr:row>6</xdr:row>
      <xdr:rowOff>228600</xdr:rowOff>
    </xdr:to>
    <xdr:sp macro="" textlink="">
      <xdr:nvSpPr>
        <xdr:cNvPr id="15" name="文字 5">
          <a:extLst>
            <a:ext uri="{FF2B5EF4-FFF2-40B4-BE49-F238E27FC236}">
              <a16:creationId xmlns:a16="http://schemas.microsoft.com/office/drawing/2014/main" id="{00000000-0008-0000-1400-00000F000000}"/>
            </a:ext>
          </a:extLst>
        </xdr:cNvPr>
        <xdr:cNvSpPr txBox="1">
          <a:spLocks noChangeArrowheads="1"/>
        </xdr:cNvSpPr>
      </xdr:nvSpPr>
      <xdr:spPr bwMode="auto">
        <a:xfrm>
          <a:off x="7143750" y="638175"/>
          <a:ext cx="0" cy="15811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500"/>
            </a:lnSpc>
            <a:defRPr sz="1000"/>
          </a:pPr>
          <a:r>
            <a:rPr lang="zh-TW" altLang="en-US" sz="1200" b="0" i="0" u="none" strike="noStrike" baseline="0">
              <a:solidFill>
                <a:srgbClr val="000000"/>
              </a:solidFill>
              <a:latin typeface="細明體"/>
              <a:ea typeface="細明體"/>
            </a:rPr>
            <a:t>條例</a:t>
          </a:r>
          <a:endParaRPr lang="zh-TW" altLang="en-US"/>
        </a:p>
      </xdr:txBody>
    </xdr:sp>
    <xdr:clientData/>
  </xdr:twoCellAnchor>
  <xdr:twoCellAnchor>
    <xdr:from>
      <xdr:col>10</xdr:col>
      <xdr:colOff>0</xdr:colOff>
      <xdr:row>2</xdr:row>
      <xdr:rowOff>9525</xdr:rowOff>
    </xdr:from>
    <xdr:to>
      <xdr:col>10</xdr:col>
      <xdr:colOff>0</xdr:colOff>
      <xdr:row>6</xdr:row>
      <xdr:rowOff>295275</xdr:rowOff>
    </xdr:to>
    <xdr:sp macro="" textlink="">
      <xdr:nvSpPr>
        <xdr:cNvPr id="16" name="文字 2">
          <a:extLst>
            <a:ext uri="{FF2B5EF4-FFF2-40B4-BE49-F238E27FC236}">
              <a16:creationId xmlns:a16="http://schemas.microsoft.com/office/drawing/2014/main" id="{00000000-0008-0000-1400-000010000000}"/>
            </a:ext>
          </a:extLst>
        </xdr:cNvPr>
        <xdr:cNvSpPr txBox="1">
          <a:spLocks noChangeArrowheads="1"/>
        </xdr:cNvSpPr>
      </xdr:nvSpPr>
      <xdr:spPr bwMode="auto">
        <a:xfrm>
          <a:off x="6505575" y="600075"/>
          <a:ext cx="0" cy="1619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36576" bIns="0" anchor="ctr" upright="1"/>
        <a:lstStyle/>
        <a:p>
          <a:pPr algn="dist" rtl="0">
            <a:defRPr sz="1000"/>
          </a:pPr>
          <a:r>
            <a:rPr lang="zh-TW" altLang="en-US" sz="1400" b="0" i="0" u="none" strike="noStrike" baseline="0">
              <a:solidFill>
                <a:srgbClr val="000000"/>
              </a:solidFill>
              <a:latin typeface="華康中黑體"/>
              <a:ea typeface="華康中黑體"/>
            </a:rPr>
            <a:t>條例</a:t>
          </a:r>
        </a:p>
        <a:p>
          <a:pPr algn="dist" rtl="0">
            <a:defRPr sz="1000"/>
          </a:pPr>
          <a:r>
            <a:rPr lang="zh-TW" altLang="en-US" sz="1400" b="0" i="0" u="none" strike="noStrike" baseline="0">
              <a:solidFill>
                <a:srgbClr val="000000"/>
              </a:solidFill>
              <a:latin typeface="華康中黑體"/>
              <a:ea typeface="華康中黑體"/>
            </a:rPr>
            <a:t>肅清煙毒</a:t>
          </a:r>
          <a:endParaRPr lang="zh-TW" altLang="en-US"/>
        </a:p>
      </xdr:txBody>
    </xdr:sp>
    <xdr:clientData/>
  </xdr:twoCellAnchor>
  <xdr:twoCellAnchor>
    <xdr:from>
      <xdr:col>10</xdr:col>
      <xdr:colOff>0</xdr:colOff>
      <xdr:row>2</xdr:row>
      <xdr:rowOff>20262</xdr:rowOff>
    </xdr:from>
    <xdr:to>
      <xdr:col>10</xdr:col>
      <xdr:colOff>0</xdr:colOff>
      <xdr:row>6</xdr:row>
      <xdr:rowOff>204524</xdr:rowOff>
    </xdr:to>
    <xdr:sp macro="" textlink="">
      <xdr:nvSpPr>
        <xdr:cNvPr id="17" name="文字 2">
          <a:extLst>
            <a:ext uri="{FF2B5EF4-FFF2-40B4-BE49-F238E27FC236}">
              <a16:creationId xmlns:a16="http://schemas.microsoft.com/office/drawing/2014/main" id="{00000000-0008-0000-1400-000011000000}"/>
            </a:ext>
          </a:extLst>
        </xdr:cNvPr>
        <xdr:cNvSpPr txBox="1">
          <a:spLocks noChangeArrowheads="1"/>
        </xdr:cNvSpPr>
      </xdr:nvSpPr>
      <xdr:spPr bwMode="auto">
        <a:xfrm>
          <a:off x="6505575" y="610812"/>
          <a:ext cx="0" cy="15939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dist" rtl="0">
            <a:defRPr sz="1000"/>
          </a:pPr>
          <a:r>
            <a:rPr lang="zh-TW" altLang="en-US" sz="1400" b="0" i="0" u="none" strike="noStrike" baseline="0">
              <a:solidFill>
                <a:srgbClr val="000000"/>
              </a:solidFill>
              <a:latin typeface="華康中黑體"/>
              <a:ea typeface="華康中黑體"/>
            </a:rPr>
            <a:t>條例</a:t>
          </a:r>
        </a:p>
        <a:p>
          <a:pPr algn="dist" rtl="0">
            <a:defRPr sz="1000"/>
          </a:pPr>
          <a:r>
            <a:rPr lang="zh-TW" altLang="en-US" sz="1400" b="0" i="0" u="none" strike="noStrike" baseline="0">
              <a:solidFill>
                <a:srgbClr val="000000"/>
              </a:solidFill>
              <a:latin typeface="華康中黑體"/>
              <a:ea typeface="華康中黑體"/>
            </a:rPr>
            <a:t>肅清煙毒</a:t>
          </a:r>
          <a:endParaRPr lang="zh-TW" altLang="en-US"/>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2</xdr:row>
      <xdr:rowOff>0</xdr:rowOff>
    </xdr:from>
    <xdr:to>
      <xdr:col>1</xdr:col>
      <xdr:colOff>0</xdr:colOff>
      <xdr:row>2</xdr:row>
      <xdr:rowOff>0</xdr:rowOff>
    </xdr:to>
    <xdr:sp macro="" textlink="">
      <xdr:nvSpPr>
        <xdr:cNvPr id="2" name="文字 1">
          <a:extLst>
            <a:ext uri="{FF2B5EF4-FFF2-40B4-BE49-F238E27FC236}">
              <a16:creationId xmlns:a16="http://schemas.microsoft.com/office/drawing/2014/main" id="{00000000-0008-0000-1600-000002000000}"/>
            </a:ext>
          </a:extLst>
        </xdr:cNvPr>
        <xdr:cNvSpPr txBox="1">
          <a:spLocks noChangeArrowheads="1"/>
        </xdr:cNvSpPr>
      </xdr:nvSpPr>
      <xdr:spPr bwMode="auto">
        <a:xfrm>
          <a:off x="685800" y="6286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36576" bIns="32004" anchor="ctr" upright="1"/>
        <a:lstStyle/>
        <a:p>
          <a:pPr algn="ctr" rtl="0">
            <a:defRPr sz="1000"/>
          </a:pPr>
          <a:r>
            <a:rPr lang="zh-TW" altLang="en-US" sz="1400" b="0" i="0" u="none" strike="noStrike" baseline="0">
              <a:solidFill>
                <a:srgbClr val="000000"/>
              </a:solidFill>
              <a:latin typeface="華康中黑體"/>
            </a:rPr>
            <a:t>無</a:t>
          </a:r>
        </a:p>
        <a:p>
          <a:pPr algn="ctr" rtl="0">
            <a:defRPr sz="1000"/>
          </a:pPr>
          <a:r>
            <a:rPr lang="zh-TW" altLang="en-US" sz="1400" b="0" i="0" u="none" strike="noStrike" baseline="0">
              <a:solidFill>
                <a:srgbClr val="000000"/>
              </a:solidFill>
              <a:latin typeface="華康中黑體"/>
            </a:rPr>
            <a:t>期</a:t>
          </a:r>
        </a:p>
        <a:p>
          <a:pPr algn="ctr" rtl="0">
            <a:defRPr sz="1000"/>
          </a:pPr>
          <a:r>
            <a:rPr lang="zh-TW" altLang="en-US" sz="1400" b="0" i="0" u="none" strike="noStrike" baseline="0">
              <a:solidFill>
                <a:srgbClr val="000000"/>
              </a:solidFill>
              <a:latin typeface="華康中黑體"/>
            </a:rPr>
            <a:t>徒</a:t>
          </a:r>
        </a:p>
        <a:p>
          <a:pPr algn="ctr" rtl="0">
            <a:defRPr sz="1000"/>
          </a:pPr>
          <a:r>
            <a:rPr lang="zh-TW" altLang="en-US" sz="1400" b="0" i="0" u="none" strike="noStrike" baseline="0">
              <a:solidFill>
                <a:srgbClr val="000000"/>
              </a:solidFill>
              <a:latin typeface="華康中黑體"/>
            </a:rPr>
            <a:t>刑</a:t>
          </a:r>
        </a:p>
      </xdr:txBody>
    </xdr:sp>
    <xdr:clientData/>
  </xdr:twoCellAnchor>
  <xdr:twoCellAnchor>
    <xdr:from>
      <xdr:col>1</xdr:col>
      <xdr:colOff>0</xdr:colOff>
      <xdr:row>2</xdr:row>
      <xdr:rowOff>0</xdr:rowOff>
    </xdr:from>
    <xdr:to>
      <xdr:col>1</xdr:col>
      <xdr:colOff>0</xdr:colOff>
      <xdr:row>2</xdr:row>
      <xdr:rowOff>0</xdr:rowOff>
    </xdr:to>
    <xdr:sp macro="" textlink="">
      <xdr:nvSpPr>
        <xdr:cNvPr id="3" name="文字 2">
          <a:extLst>
            <a:ext uri="{FF2B5EF4-FFF2-40B4-BE49-F238E27FC236}">
              <a16:creationId xmlns:a16="http://schemas.microsoft.com/office/drawing/2014/main" id="{00000000-0008-0000-1600-000003000000}"/>
            </a:ext>
          </a:extLst>
        </xdr:cNvPr>
        <xdr:cNvSpPr txBox="1">
          <a:spLocks noChangeArrowheads="1"/>
        </xdr:cNvSpPr>
      </xdr:nvSpPr>
      <xdr:spPr bwMode="auto">
        <a:xfrm>
          <a:off x="685800" y="6286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27432" anchor="ctr" upright="1"/>
        <a:lstStyle/>
        <a:p>
          <a:pPr algn="ctr" rtl="0">
            <a:defRPr sz="1000"/>
          </a:pPr>
          <a:r>
            <a:rPr lang="zh-TW" altLang="en-US" sz="1400" b="0" i="0" u="none" strike="noStrike" baseline="0">
              <a:solidFill>
                <a:srgbClr val="000000"/>
              </a:solidFill>
              <a:latin typeface="華康中黑體"/>
            </a:rPr>
            <a:t>二</a:t>
          </a:r>
        </a:p>
        <a:p>
          <a:pPr algn="ctr" rtl="0">
            <a:defRPr sz="1000"/>
          </a:pPr>
          <a:r>
            <a:rPr lang="zh-TW" altLang="en-US" sz="1400" b="0" i="0" u="none" strike="noStrike" baseline="0">
              <a:solidFill>
                <a:srgbClr val="000000"/>
              </a:solidFill>
              <a:latin typeface="華康中黑體"/>
            </a:rPr>
            <a:t>年</a:t>
          </a:r>
        </a:p>
        <a:p>
          <a:pPr algn="ctr" rtl="0">
            <a:defRPr sz="1000"/>
          </a:pPr>
          <a:r>
            <a:rPr lang="zh-TW" altLang="en-US" sz="1400" b="0" i="0" u="none" strike="noStrike" baseline="0">
              <a:solidFill>
                <a:srgbClr val="000000"/>
              </a:solidFill>
              <a:latin typeface="華康中黑體"/>
            </a:rPr>
            <a:t>未</a:t>
          </a:r>
        </a:p>
        <a:p>
          <a:pPr algn="ctr" rtl="0">
            <a:defRPr sz="1000"/>
          </a:pPr>
          <a:r>
            <a:rPr lang="zh-TW" altLang="en-US" sz="1400" b="0" i="0" u="none" strike="noStrike" baseline="0">
              <a:solidFill>
                <a:srgbClr val="000000"/>
              </a:solidFill>
              <a:latin typeface="華康中黑體"/>
            </a:rPr>
            <a:t>滿</a:t>
          </a:r>
        </a:p>
      </xdr:txBody>
    </xdr:sp>
    <xdr:clientData/>
  </xdr:twoCellAnchor>
  <xdr:twoCellAnchor>
    <xdr:from>
      <xdr:col>1</xdr:col>
      <xdr:colOff>0</xdr:colOff>
      <xdr:row>2</xdr:row>
      <xdr:rowOff>0</xdr:rowOff>
    </xdr:from>
    <xdr:to>
      <xdr:col>1</xdr:col>
      <xdr:colOff>0</xdr:colOff>
      <xdr:row>2</xdr:row>
      <xdr:rowOff>0</xdr:rowOff>
    </xdr:to>
    <xdr:sp macro="" textlink="">
      <xdr:nvSpPr>
        <xdr:cNvPr id="4" name="文字 3">
          <a:extLst>
            <a:ext uri="{FF2B5EF4-FFF2-40B4-BE49-F238E27FC236}">
              <a16:creationId xmlns:a16="http://schemas.microsoft.com/office/drawing/2014/main" id="{00000000-0008-0000-1600-000004000000}"/>
            </a:ext>
          </a:extLst>
        </xdr:cNvPr>
        <xdr:cNvSpPr txBox="1">
          <a:spLocks noChangeArrowheads="1"/>
        </xdr:cNvSpPr>
      </xdr:nvSpPr>
      <xdr:spPr bwMode="auto">
        <a:xfrm>
          <a:off x="685800" y="6286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27432" anchor="ctr" upright="1"/>
        <a:lstStyle/>
        <a:p>
          <a:pPr algn="dist" rtl="0">
            <a:defRPr sz="1000"/>
          </a:pPr>
          <a:r>
            <a:rPr lang="zh-TW" altLang="en-US" sz="1400" b="0" i="0" u="none" strike="noStrike" baseline="0">
              <a:solidFill>
                <a:srgbClr val="000000"/>
              </a:solidFill>
              <a:latin typeface="華康中黑體"/>
            </a:rPr>
            <a:t>二三</a:t>
          </a:r>
        </a:p>
        <a:p>
          <a:pPr algn="dist" rtl="0">
            <a:defRPr sz="1000"/>
          </a:pPr>
          <a:r>
            <a:rPr lang="zh-TW" altLang="en-US" sz="1400" b="0" i="0" u="none" strike="noStrike" baseline="0">
              <a:solidFill>
                <a:srgbClr val="000000"/>
              </a:solidFill>
              <a:latin typeface="華康中黑體"/>
            </a:rPr>
            <a:t>年年以未</a:t>
          </a:r>
        </a:p>
        <a:p>
          <a:pPr algn="dist" rtl="0">
            <a:defRPr sz="1000"/>
          </a:pPr>
          <a:r>
            <a:rPr lang="zh-TW" altLang="en-US" sz="1400" b="0" i="0" u="none" strike="noStrike" baseline="0">
              <a:solidFill>
                <a:srgbClr val="000000"/>
              </a:solidFill>
              <a:latin typeface="華康中黑體"/>
            </a:rPr>
            <a:t>上滿</a:t>
          </a:r>
        </a:p>
      </xdr:txBody>
    </xdr:sp>
    <xdr:clientData/>
  </xdr:twoCellAnchor>
  <xdr:twoCellAnchor>
    <xdr:from>
      <xdr:col>1</xdr:col>
      <xdr:colOff>0</xdr:colOff>
      <xdr:row>2</xdr:row>
      <xdr:rowOff>0</xdr:rowOff>
    </xdr:from>
    <xdr:to>
      <xdr:col>1</xdr:col>
      <xdr:colOff>0</xdr:colOff>
      <xdr:row>2</xdr:row>
      <xdr:rowOff>0</xdr:rowOff>
    </xdr:to>
    <xdr:sp macro="" textlink="">
      <xdr:nvSpPr>
        <xdr:cNvPr id="5" name="文字 11">
          <a:extLst>
            <a:ext uri="{FF2B5EF4-FFF2-40B4-BE49-F238E27FC236}">
              <a16:creationId xmlns:a16="http://schemas.microsoft.com/office/drawing/2014/main" id="{00000000-0008-0000-1600-000005000000}"/>
            </a:ext>
          </a:extLst>
        </xdr:cNvPr>
        <xdr:cNvSpPr txBox="1">
          <a:spLocks noChangeArrowheads="1"/>
        </xdr:cNvSpPr>
      </xdr:nvSpPr>
      <xdr:spPr bwMode="auto">
        <a:xfrm>
          <a:off x="685800" y="6286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27432" anchor="ctr" upright="1"/>
        <a:lstStyle/>
        <a:p>
          <a:pPr algn="dist" rtl="0">
            <a:defRPr sz="1000"/>
          </a:pPr>
          <a:r>
            <a:rPr lang="zh-TW" altLang="en-US" sz="1400" b="0" i="0" u="none" strike="noStrike" baseline="0">
              <a:solidFill>
                <a:srgbClr val="000000"/>
              </a:solidFill>
              <a:latin typeface="華康中黑體"/>
            </a:rPr>
            <a:t>三</a:t>
          </a:r>
        </a:p>
        <a:p>
          <a:pPr algn="dist" rtl="0">
            <a:defRPr sz="1000"/>
          </a:pPr>
          <a:r>
            <a:rPr lang="zh-TW" altLang="en-US" sz="1400" b="0" i="0" u="none" strike="noStrike" baseline="0">
              <a:solidFill>
                <a:srgbClr val="000000"/>
              </a:solidFill>
              <a:latin typeface="華康中黑體"/>
            </a:rPr>
            <a:t>年</a:t>
          </a:r>
        </a:p>
      </xdr:txBody>
    </xdr:sp>
    <xdr:clientData/>
  </xdr:twoCellAnchor>
  <xdr:twoCellAnchor>
    <xdr:from>
      <xdr:col>1</xdr:col>
      <xdr:colOff>0</xdr:colOff>
      <xdr:row>2</xdr:row>
      <xdr:rowOff>0</xdr:rowOff>
    </xdr:from>
    <xdr:to>
      <xdr:col>1</xdr:col>
      <xdr:colOff>0</xdr:colOff>
      <xdr:row>2</xdr:row>
      <xdr:rowOff>0</xdr:rowOff>
    </xdr:to>
    <xdr:sp macro="" textlink="">
      <xdr:nvSpPr>
        <xdr:cNvPr id="6" name="文字 12">
          <a:extLst>
            <a:ext uri="{FF2B5EF4-FFF2-40B4-BE49-F238E27FC236}">
              <a16:creationId xmlns:a16="http://schemas.microsoft.com/office/drawing/2014/main" id="{00000000-0008-0000-1600-000006000000}"/>
            </a:ext>
          </a:extLst>
        </xdr:cNvPr>
        <xdr:cNvSpPr txBox="1">
          <a:spLocks noChangeArrowheads="1"/>
        </xdr:cNvSpPr>
      </xdr:nvSpPr>
      <xdr:spPr bwMode="auto">
        <a:xfrm>
          <a:off x="685800" y="6286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27432" anchor="ctr" upright="1"/>
        <a:lstStyle/>
        <a:p>
          <a:pPr algn="dist" rtl="0">
            <a:defRPr sz="1000"/>
          </a:pPr>
          <a:r>
            <a:rPr lang="zh-TW" altLang="en-US" sz="1400" b="0" i="0" u="none" strike="noStrike" baseline="0">
              <a:solidFill>
                <a:srgbClr val="000000"/>
              </a:solidFill>
              <a:latin typeface="華康中黑體"/>
            </a:rPr>
            <a:t>三五</a:t>
          </a:r>
        </a:p>
        <a:p>
          <a:pPr algn="dist" rtl="0">
            <a:defRPr sz="1000"/>
          </a:pPr>
          <a:r>
            <a:rPr lang="zh-TW" altLang="en-US" sz="1400" b="0" i="0" u="none" strike="noStrike" baseline="0">
              <a:solidFill>
                <a:srgbClr val="000000"/>
              </a:solidFill>
              <a:latin typeface="華康中黑體"/>
            </a:rPr>
            <a:t>年年</a:t>
          </a:r>
        </a:p>
        <a:p>
          <a:pPr algn="dist" rtl="0">
            <a:defRPr sz="1000"/>
          </a:pPr>
          <a:r>
            <a:rPr lang="zh-TW" altLang="en-US" sz="1400" b="0" i="0" u="none" strike="noStrike" baseline="0">
              <a:solidFill>
                <a:srgbClr val="000000"/>
              </a:solidFill>
              <a:latin typeface="華康中黑體"/>
            </a:rPr>
            <a:t>以未</a:t>
          </a:r>
        </a:p>
        <a:p>
          <a:pPr algn="dist" rtl="0">
            <a:defRPr sz="1000"/>
          </a:pPr>
          <a:r>
            <a:rPr lang="zh-TW" altLang="en-US" sz="1400" b="0" i="0" u="none" strike="noStrike" baseline="0">
              <a:solidFill>
                <a:srgbClr val="000000"/>
              </a:solidFill>
              <a:latin typeface="華康中黑體"/>
            </a:rPr>
            <a:t>上滿</a:t>
          </a:r>
        </a:p>
      </xdr:txBody>
    </xdr:sp>
    <xdr:clientData/>
  </xdr:twoCellAnchor>
  <xdr:twoCellAnchor>
    <xdr:from>
      <xdr:col>1</xdr:col>
      <xdr:colOff>0</xdr:colOff>
      <xdr:row>2</xdr:row>
      <xdr:rowOff>0</xdr:rowOff>
    </xdr:from>
    <xdr:to>
      <xdr:col>1</xdr:col>
      <xdr:colOff>0</xdr:colOff>
      <xdr:row>2</xdr:row>
      <xdr:rowOff>0</xdr:rowOff>
    </xdr:to>
    <xdr:sp macro="" textlink="">
      <xdr:nvSpPr>
        <xdr:cNvPr id="7" name="文字 13">
          <a:extLst>
            <a:ext uri="{FF2B5EF4-FFF2-40B4-BE49-F238E27FC236}">
              <a16:creationId xmlns:a16="http://schemas.microsoft.com/office/drawing/2014/main" id="{00000000-0008-0000-1600-000007000000}"/>
            </a:ext>
          </a:extLst>
        </xdr:cNvPr>
        <xdr:cNvSpPr txBox="1">
          <a:spLocks noChangeArrowheads="1"/>
        </xdr:cNvSpPr>
      </xdr:nvSpPr>
      <xdr:spPr bwMode="auto">
        <a:xfrm>
          <a:off x="685800" y="6286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27432" anchor="ctr" upright="1"/>
        <a:lstStyle/>
        <a:p>
          <a:pPr algn="ctr" rtl="0">
            <a:defRPr sz="1000"/>
          </a:pPr>
          <a:r>
            <a:rPr lang="zh-TW" altLang="en-US" sz="1400" b="0" i="0" u="none" strike="noStrike" baseline="0">
              <a:solidFill>
                <a:srgbClr val="000000"/>
              </a:solidFill>
              <a:latin typeface="華康中黑體"/>
            </a:rPr>
            <a:t>五七</a:t>
          </a:r>
        </a:p>
        <a:p>
          <a:pPr algn="ctr" rtl="0">
            <a:defRPr sz="1000"/>
          </a:pPr>
          <a:r>
            <a:rPr lang="zh-TW" altLang="en-US" sz="1400" b="0" i="0" u="none" strike="noStrike" baseline="0">
              <a:solidFill>
                <a:srgbClr val="000000"/>
              </a:solidFill>
              <a:latin typeface="華康中黑體"/>
            </a:rPr>
            <a:t>年年</a:t>
          </a:r>
        </a:p>
        <a:p>
          <a:pPr algn="ctr" rtl="0">
            <a:defRPr sz="1000"/>
          </a:pPr>
          <a:r>
            <a:rPr lang="zh-TW" altLang="en-US" sz="1400" b="0" i="0" u="none" strike="noStrike" baseline="0">
              <a:solidFill>
                <a:srgbClr val="000000"/>
              </a:solidFill>
              <a:latin typeface="華康中黑體"/>
            </a:rPr>
            <a:t>以未</a:t>
          </a:r>
        </a:p>
        <a:p>
          <a:pPr algn="ctr" rtl="0">
            <a:defRPr sz="1000"/>
          </a:pPr>
          <a:r>
            <a:rPr lang="zh-TW" altLang="en-US" sz="1400" b="0" i="0" u="none" strike="noStrike" baseline="0">
              <a:solidFill>
                <a:srgbClr val="000000"/>
              </a:solidFill>
              <a:latin typeface="華康中黑體"/>
            </a:rPr>
            <a:t>上滿</a:t>
          </a:r>
        </a:p>
      </xdr:txBody>
    </xdr:sp>
    <xdr:clientData/>
  </xdr:twoCellAnchor>
  <xdr:twoCellAnchor>
    <xdr:from>
      <xdr:col>1</xdr:col>
      <xdr:colOff>0</xdr:colOff>
      <xdr:row>2</xdr:row>
      <xdr:rowOff>0</xdr:rowOff>
    </xdr:from>
    <xdr:to>
      <xdr:col>1</xdr:col>
      <xdr:colOff>0</xdr:colOff>
      <xdr:row>2</xdr:row>
      <xdr:rowOff>0</xdr:rowOff>
    </xdr:to>
    <xdr:sp macro="" textlink="">
      <xdr:nvSpPr>
        <xdr:cNvPr id="8" name="文字 14">
          <a:extLst>
            <a:ext uri="{FF2B5EF4-FFF2-40B4-BE49-F238E27FC236}">
              <a16:creationId xmlns:a16="http://schemas.microsoft.com/office/drawing/2014/main" id="{00000000-0008-0000-1600-000008000000}"/>
            </a:ext>
          </a:extLst>
        </xdr:cNvPr>
        <xdr:cNvSpPr txBox="1">
          <a:spLocks noChangeArrowheads="1"/>
        </xdr:cNvSpPr>
      </xdr:nvSpPr>
      <xdr:spPr bwMode="auto">
        <a:xfrm>
          <a:off x="685800" y="6286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27432" anchor="ctr" upright="1"/>
        <a:lstStyle/>
        <a:p>
          <a:pPr algn="ctr" rtl="0">
            <a:defRPr sz="1000"/>
          </a:pPr>
          <a:r>
            <a:rPr lang="zh-TW" altLang="en-US" sz="1400" b="0" i="0" u="none" strike="noStrike" baseline="0">
              <a:solidFill>
                <a:srgbClr val="000000"/>
              </a:solidFill>
              <a:latin typeface="華康中黑體"/>
            </a:rPr>
            <a:t>七十</a:t>
          </a:r>
        </a:p>
        <a:p>
          <a:pPr algn="ctr" rtl="0">
            <a:defRPr sz="1000"/>
          </a:pPr>
          <a:r>
            <a:rPr lang="zh-TW" altLang="en-US" sz="1400" b="0" i="0" u="none" strike="noStrike" baseline="0">
              <a:solidFill>
                <a:srgbClr val="000000"/>
              </a:solidFill>
              <a:latin typeface="華康中黑體"/>
            </a:rPr>
            <a:t>年年</a:t>
          </a:r>
        </a:p>
        <a:p>
          <a:pPr algn="ctr" rtl="0">
            <a:defRPr sz="1000"/>
          </a:pPr>
          <a:r>
            <a:rPr lang="zh-TW" altLang="en-US" sz="1400" b="0" i="0" u="none" strike="noStrike" baseline="0">
              <a:solidFill>
                <a:srgbClr val="000000"/>
              </a:solidFill>
              <a:latin typeface="華康中黑體"/>
            </a:rPr>
            <a:t>以未</a:t>
          </a:r>
        </a:p>
        <a:p>
          <a:pPr algn="ctr" rtl="0">
            <a:defRPr sz="1000"/>
          </a:pPr>
          <a:r>
            <a:rPr lang="zh-TW" altLang="en-US" sz="1400" b="0" i="0" u="none" strike="noStrike" baseline="0">
              <a:solidFill>
                <a:srgbClr val="000000"/>
              </a:solidFill>
              <a:latin typeface="華康中黑體"/>
            </a:rPr>
            <a:t>上滿</a:t>
          </a:r>
        </a:p>
      </xdr:txBody>
    </xdr:sp>
    <xdr:clientData/>
  </xdr:twoCellAnchor>
  <xdr:twoCellAnchor>
    <xdr:from>
      <xdr:col>1</xdr:col>
      <xdr:colOff>0</xdr:colOff>
      <xdr:row>2</xdr:row>
      <xdr:rowOff>0</xdr:rowOff>
    </xdr:from>
    <xdr:to>
      <xdr:col>1</xdr:col>
      <xdr:colOff>0</xdr:colOff>
      <xdr:row>2</xdr:row>
      <xdr:rowOff>0</xdr:rowOff>
    </xdr:to>
    <xdr:sp macro="" textlink="">
      <xdr:nvSpPr>
        <xdr:cNvPr id="9" name="文字 16">
          <a:extLst>
            <a:ext uri="{FF2B5EF4-FFF2-40B4-BE49-F238E27FC236}">
              <a16:creationId xmlns:a16="http://schemas.microsoft.com/office/drawing/2014/main" id="{00000000-0008-0000-1600-000009000000}"/>
            </a:ext>
          </a:extLst>
        </xdr:cNvPr>
        <xdr:cNvSpPr txBox="1">
          <a:spLocks noChangeArrowheads="1"/>
        </xdr:cNvSpPr>
      </xdr:nvSpPr>
      <xdr:spPr bwMode="auto">
        <a:xfrm>
          <a:off x="685800" y="6286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27432" anchor="ctr" upright="1"/>
        <a:lstStyle/>
        <a:p>
          <a:pPr algn="dist" rtl="0">
            <a:defRPr sz="1000"/>
          </a:pPr>
          <a:r>
            <a:rPr lang="zh-TW" altLang="en-US" sz="1400" b="0" i="0" u="none" strike="noStrike" baseline="0">
              <a:solidFill>
                <a:srgbClr val="000000"/>
              </a:solidFill>
              <a:latin typeface="華康中黑體"/>
            </a:rPr>
            <a:t>逾</a:t>
          </a:r>
        </a:p>
        <a:p>
          <a:pPr algn="dist" rtl="0">
            <a:defRPr sz="1000"/>
          </a:pPr>
          <a:r>
            <a:rPr lang="zh-TW" altLang="en-US" sz="1400" b="0" i="0" u="none" strike="noStrike" baseline="0">
              <a:solidFill>
                <a:srgbClr val="000000"/>
              </a:solidFill>
              <a:latin typeface="華康中黑體"/>
            </a:rPr>
            <a:t>十</a:t>
          </a:r>
        </a:p>
        <a:p>
          <a:pPr algn="dist" rtl="0">
            <a:defRPr sz="1000"/>
          </a:pPr>
          <a:r>
            <a:rPr lang="zh-TW" altLang="en-US" sz="1400" b="0" i="0" u="none" strike="noStrike" baseline="0">
              <a:solidFill>
                <a:srgbClr val="000000"/>
              </a:solidFill>
              <a:latin typeface="華康中黑體"/>
            </a:rPr>
            <a:t>五</a:t>
          </a:r>
        </a:p>
        <a:p>
          <a:pPr algn="dist" rtl="0">
            <a:defRPr sz="1000"/>
          </a:pPr>
          <a:r>
            <a:rPr lang="zh-TW" altLang="en-US" sz="1400" b="0" i="0" u="none" strike="noStrike" baseline="0">
              <a:solidFill>
                <a:srgbClr val="000000"/>
              </a:solidFill>
              <a:latin typeface="華康中黑體"/>
            </a:rPr>
            <a:t>年</a:t>
          </a:r>
        </a:p>
      </xdr:txBody>
    </xdr:sp>
    <xdr:clientData/>
  </xdr:twoCellAnchor>
  <xdr:twoCellAnchor>
    <xdr:from>
      <xdr:col>1</xdr:col>
      <xdr:colOff>0</xdr:colOff>
      <xdr:row>2</xdr:row>
      <xdr:rowOff>0</xdr:rowOff>
    </xdr:from>
    <xdr:to>
      <xdr:col>1</xdr:col>
      <xdr:colOff>0</xdr:colOff>
      <xdr:row>2</xdr:row>
      <xdr:rowOff>0</xdr:rowOff>
    </xdr:to>
    <xdr:sp macro="" textlink="">
      <xdr:nvSpPr>
        <xdr:cNvPr id="10" name="文字 1">
          <a:extLst>
            <a:ext uri="{FF2B5EF4-FFF2-40B4-BE49-F238E27FC236}">
              <a16:creationId xmlns:a16="http://schemas.microsoft.com/office/drawing/2014/main" id="{00000000-0008-0000-1600-00000A000000}"/>
            </a:ext>
          </a:extLst>
        </xdr:cNvPr>
        <xdr:cNvSpPr txBox="1">
          <a:spLocks noChangeArrowheads="1"/>
        </xdr:cNvSpPr>
      </xdr:nvSpPr>
      <xdr:spPr bwMode="auto">
        <a:xfrm>
          <a:off x="2371725" y="7810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36576" bIns="32004" anchor="ctr" upright="1"/>
        <a:lstStyle/>
        <a:p>
          <a:pPr algn="ctr" rtl="0">
            <a:defRPr sz="1000"/>
          </a:pPr>
          <a:r>
            <a:rPr lang="zh-TW" altLang="en-US" sz="1400" b="0" i="0" u="none" strike="noStrike" baseline="0">
              <a:solidFill>
                <a:srgbClr val="000000"/>
              </a:solidFill>
              <a:latin typeface="華康中黑體"/>
            </a:rPr>
            <a:t>無</a:t>
          </a:r>
        </a:p>
        <a:p>
          <a:pPr algn="ctr" rtl="0">
            <a:defRPr sz="1000"/>
          </a:pPr>
          <a:r>
            <a:rPr lang="zh-TW" altLang="en-US" sz="1400" b="0" i="0" u="none" strike="noStrike" baseline="0">
              <a:solidFill>
                <a:srgbClr val="000000"/>
              </a:solidFill>
              <a:latin typeface="華康中黑體"/>
            </a:rPr>
            <a:t>期</a:t>
          </a:r>
        </a:p>
        <a:p>
          <a:pPr algn="ctr" rtl="0">
            <a:defRPr sz="1000"/>
          </a:pPr>
          <a:r>
            <a:rPr lang="zh-TW" altLang="en-US" sz="1400" b="0" i="0" u="none" strike="noStrike" baseline="0">
              <a:solidFill>
                <a:srgbClr val="000000"/>
              </a:solidFill>
              <a:latin typeface="華康中黑體"/>
            </a:rPr>
            <a:t>徒</a:t>
          </a:r>
        </a:p>
        <a:p>
          <a:pPr algn="ctr" rtl="0">
            <a:defRPr sz="1000"/>
          </a:pPr>
          <a:r>
            <a:rPr lang="zh-TW" altLang="en-US" sz="1400" b="0" i="0" u="none" strike="noStrike" baseline="0">
              <a:solidFill>
                <a:srgbClr val="000000"/>
              </a:solidFill>
              <a:latin typeface="華康中黑體"/>
            </a:rPr>
            <a:t>刑</a:t>
          </a:r>
        </a:p>
      </xdr:txBody>
    </xdr:sp>
    <xdr:clientData/>
  </xdr:twoCellAnchor>
  <xdr:twoCellAnchor>
    <xdr:from>
      <xdr:col>1</xdr:col>
      <xdr:colOff>0</xdr:colOff>
      <xdr:row>2</xdr:row>
      <xdr:rowOff>0</xdr:rowOff>
    </xdr:from>
    <xdr:to>
      <xdr:col>1</xdr:col>
      <xdr:colOff>0</xdr:colOff>
      <xdr:row>2</xdr:row>
      <xdr:rowOff>0</xdr:rowOff>
    </xdr:to>
    <xdr:sp macro="" textlink="">
      <xdr:nvSpPr>
        <xdr:cNvPr id="11" name="文字 2">
          <a:extLst>
            <a:ext uri="{FF2B5EF4-FFF2-40B4-BE49-F238E27FC236}">
              <a16:creationId xmlns:a16="http://schemas.microsoft.com/office/drawing/2014/main" id="{00000000-0008-0000-1600-00000B000000}"/>
            </a:ext>
          </a:extLst>
        </xdr:cNvPr>
        <xdr:cNvSpPr txBox="1">
          <a:spLocks noChangeArrowheads="1"/>
        </xdr:cNvSpPr>
      </xdr:nvSpPr>
      <xdr:spPr bwMode="auto">
        <a:xfrm>
          <a:off x="2371725" y="7810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27432" anchor="ctr" upright="1"/>
        <a:lstStyle/>
        <a:p>
          <a:pPr algn="ctr" rtl="0">
            <a:defRPr sz="1000"/>
          </a:pPr>
          <a:r>
            <a:rPr lang="zh-TW" altLang="en-US" sz="1400" b="0" i="0" u="none" strike="noStrike" baseline="0">
              <a:solidFill>
                <a:srgbClr val="000000"/>
              </a:solidFill>
              <a:latin typeface="華康中黑體"/>
            </a:rPr>
            <a:t>二</a:t>
          </a:r>
        </a:p>
        <a:p>
          <a:pPr algn="ctr" rtl="0">
            <a:defRPr sz="1000"/>
          </a:pPr>
          <a:r>
            <a:rPr lang="zh-TW" altLang="en-US" sz="1400" b="0" i="0" u="none" strike="noStrike" baseline="0">
              <a:solidFill>
                <a:srgbClr val="000000"/>
              </a:solidFill>
              <a:latin typeface="華康中黑體"/>
            </a:rPr>
            <a:t>年</a:t>
          </a:r>
        </a:p>
        <a:p>
          <a:pPr algn="ctr" rtl="0">
            <a:defRPr sz="1000"/>
          </a:pPr>
          <a:r>
            <a:rPr lang="zh-TW" altLang="en-US" sz="1400" b="0" i="0" u="none" strike="noStrike" baseline="0">
              <a:solidFill>
                <a:srgbClr val="000000"/>
              </a:solidFill>
              <a:latin typeface="華康中黑體"/>
            </a:rPr>
            <a:t>未</a:t>
          </a:r>
        </a:p>
        <a:p>
          <a:pPr algn="ctr" rtl="0">
            <a:defRPr sz="1000"/>
          </a:pPr>
          <a:r>
            <a:rPr lang="zh-TW" altLang="en-US" sz="1400" b="0" i="0" u="none" strike="noStrike" baseline="0">
              <a:solidFill>
                <a:srgbClr val="000000"/>
              </a:solidFill>
              <a:latin typeface="華康中黑體"/>
            </a:rPr>
            <a:t>滿</a:t>
          </a:r>
        </a:p>
      </xdr:txBody>
    </xdr:sp>
    <xdr:clientData/>
  </xdr:twoCellAnchor>
  <xdr:twoCellAnchor>
    <xdr:from>
      <xdr:col>1</xdr:col>
      <xdr:colOff>0</xdr:colOff>
      <xdr:row>2</xdr:row>
      <xdr:rowOff>0</xdr:rowOff>
    </xdr:from>
    <xdr:to>
      <xdr:col>1</xdr:col>
      <xdr:colOff>0</xdr:colOff>
      <xdr:row>2</xdr:row>
      <xdr:rowOff>0</xdr:rowOff>
    </xdr:to>
    <xdr:sp macro="" textlink="">
      <xdr:nvSpPr>
        <xdr:cNvPr id="12" name="文字 3">
          <a:extLst>
            <a:ext uri="{FF2B5EF4-FFF2-40B4-BE49-F238E27FC236}">
              <a16:creationId xmlns:a16="http://schemas.microsoft.com/office/drawing/2014/main" id="{00000000-0008-0000-1600-00000C000000}"/>
            </a:ext>
          </a:extLst>
        </xdr:cNvPr>
        <xdr:cNvSpPr txBox="1">
          <a:spLocks noChangeArrowheads="1"/>
        </xdr:cNvSpPr>
      </xdr:nvSpPr>
      <xdr:spPr bwMode="auto">
        <a:xfrm>
          <a:off x="2371725" y="7810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27432" anchor="ctr" upright="1"/>
        <a:lstStyle/>
        <a:p>
          <a:pPr algn="dist" rtl="0">
            <a:defRPr sz="1000"/>
          </a:pPr>
          <a:r>
            <a:rPr lang="zh-TW" altLang="en-US" sz="1400" b="0" i="0" u="none" strike="noStrike" baseline="0">
              <a:solidFill>
                <a:srgbClr val="000000"/>
              </a:solidFill>
              <a:latin typeface="華康中黑體"/>
            </a:rPr>
            <a:t>二三</a:t>
          </a:r>
        </a:p>
        <a:p>
          <a:pPr algn="dist" rtl="0">
            <a:defRPr sz="1000"/>
          </a:pPr>
          <a:r>
            <a:rPr lang="zh-TW" altLang="en-US" sz="1400" b="0" i="0" u="none" strike="noStrike" baseline="0">
              <a:solidFill>
                <a:srgbClr val="000000"/>
              </a:solidFill>
              <a:latin typeface="華康中黑體"/>
            </a:rPr>
            <a:t>年年以未</a:t>
          </a:r>
        </a:p>
        <a:p>
          <a:pPr algn="dist" rtl="0">
            <a:defRPr sz="1000"/>
          </a:pPr>
          <a:r>
            <a:rPr lang="zh-TW" altLang="en-US" sz="1400" b="0" i="0" u="none" strike="noStrike" baseline="0">
              <a:solidFill>
                <a:srgbClr val="000000"/>
              </a:solidFill>
              <a:latin typeface="華康中黑體"/>
            </a:rPr>
            <a:t>上滿</a:t>
          </a:r>
        </a:p>
      </xdr:txBody>
    </xdr:sp>
    <xdr:clientData/>
  </xdr:twoCellAnchor>
  <xdr:twoCellAnchor>
    <xdr:from>
      <xdr:col>1</xdr:col>
      <xdr:colOff>0</xdr:colOff>
      <xdr:row>2</xdr:row>
      <xdr:rowOff>0</xdr:rowOff>
    </xdr:from>
    <xdr:to>
      <xdr:col>1</xdr:col>
      <xdr:colOff>0</xdr:colOff>
      <xdr:row>2</xdr:row>
      <xdr:rowOff>0</xdr:rowOff>
    </xdr:to>
    <xdr:sp macro="" textlink="">
      <xdr:nvSpPr>
        <xdr:cNvPr id="13" name="文字 11">
          <a:extLst>
            <a:ext uri="{FF2B5EF4-FFF2-40B4-BE49-F238E27FC236}">
              <a16:creationId xmlns:a16="http://schemas.microsoft.com/office/drawing/2014/main" id="{00000000-0008-0000-1600-00000D000000}"/>
            </a:ext>
          </a:extLst>
        </xdr:cNvPr>
        <xdr:cNvSpPr txBox="1">
          <a:spLocks noChangeArrowheads="1"/>
        </xdr:cNvSpPr>
      </xdr:nvSpPr>
      <xdr:spPr bwMode="auto">
        <a:xfrm>
          <a:off x="2371725" y="7810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27432" anchor="ctr" upright="1"/>
        <a:lstStyle/>
        <a:p>
          <a:pPr algn="dist" rtl="0">
            <a:defRPr sz="1000"/>
          </a:pPr>
          <a:r>
            <a:rPr lang="zh-TW" altLang="en-US" sz="1400" b="0" i="0" u="none" strike="noStrike" baseline="0">
              <a:solidFill>
                <a:srgbClr val="000000"/>
              </a:solidFill>
              <a:latin typeface="華康中黑體"/>
            </a:rPr>
            <a:t>三</a:t>
          </a:r>
        </a:p>
        <a:p>
          <a:pPr algn="dist" rtl="0">
            <a:defRPr sz="1000"/>
          </a:pPr>
          <a:r>
            <a:rPr lang="zh-TW" altLang="en-US" sz="1400" b="0" i="0" u="none" strike="noStrike" baseline="0">
              <a:solidFill>
                <a:srgbClr val="000000"/>
              </a:solidFill>
              <a:latin typeface="華康中黑體"/>
            </a:rPr>
            <a:t>年</a:t>
          </a:r>
        </a:p>
      </xdr:txBody>
    </xdr:sp>
    <xdr:clientData/>
  </xdr:twoCellAnchor>
  <xdr:twoCellAnchor>
    <xdr:from>
      <xdr:col>1</xdr:col>
      <xdr:colOff>0</xdr:colOff>
      <xdr:row>2</xdr:row>
      <xdr:rowOff>0</xdr:rowOff>
    </xdr:from>
    <xdr:to>
      <xdr:col>1</xdr:col>
      <xdr:colOff>0</xdr:colOff>
      <xdr:row>2</xdr:row>
      <xdr:rowOff>0</xdr:rowOff>
    </xdr:to>
    <xdr:sp macro="" textlink="">
      <xdr:nvSpPr>
        <xdr:cNvPr id="14" name="文字 12">
          <a:extLst>
            <a:ext uri="{FF2B5EF4-FFF2-40B4-BE49-F238E27FC236}">
              <a16:creationId xmlns:a16="http://schemas.microsoft.com/office/drawing/2014/main" id="{00000000-0008-0000-1600-00000E000000}"/>
            </a:ext>
          </a:extLst>
        </xdr:cNvPr>
        <xdr:cNvSpPr txBox="1">
          <a:spLocks noChangeArrowheads="1"/>
        </xdr:cNvSpPr>
      </xdr:nvSpPr>
      <xdr:spPr bwMode="auto">
        <a:xfrm>
          <a:off x="2371725" y="7810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27432" anchor="ctr" upright="1"/>
        <a:lstStyle/>
        <a:p>
          <a:pPr algn="dist" rtl="0">
            <a:defRPr sz="1000"/>
          </a:pPr>
          <a:r>
            <a:rPr lang="zh-TW" altLang="en-US" sz="1400" b="0" i="0" u="none" strike="noStrike" baseline="0">
              <a:solidFill>
                <a:srgbClr val="000000"/>
              </a:solidFill>
              <a:latin typeface="華康中黑體"/>
            </a:rPr>
            <a:t>三五</a:t>
          </a:r>
        </a:p>
        <a:p>
          <a:pPr algn="dist" rtl="0">
            <a:defRPr sz="1000"/>
          </a:pPr>
          <a:r>
            <a:rPr lang="zh-TW" altLang="en-US" sz="1400" b="0" i="0" u="none" strike="noStrike" baseline="0">
              <a:solidFill>
                <a:srgbClr val="000000"/>
              </a:solidFill>
              <a:latin typeface="華康中黑體"/>
            </a:rPr>
            <a:t>年年</a:t>
          </a:r>
        </a:p>
        <a:p>
          <a:pPr algn="dist" rtl="0">
            <a:defRPr sz="1000"/>
          </a:pPr>
          <a:r>
            <a:rPr lang="zh-TW" altLang="en-US" sz="1400" b="0" i="0" u="none" strike="noStrike" baseline="0">
              <a:solidFill>
                <a:srgbClr val="000000"/>
              </a:solidFill>
              <a:latin typeface="華康中黑體"/>
            </a:rPr>
            <a:t>以未</a:t>
          </a:r>
        </a:p>
        <a:p>
          <a:pPr algn="dist" rtl="0">
            <a:defRPr sz="1000"/>
          </a:pPr>
          <a:r>
            <a:rPr lang="zh-TW" altLang="en-US" sz="1400" b="0" i="0" u="none" strike="noStrike" baseline="0">
              <a:solidFill>
                <a:srgbClr val="000000"/>
              </a:solidFill>
              <a:latin typeface="華康中黑體"/>
            </a:rPr>
            <a:t>上滿</a:t>
          </a:r>
        </a:p>
      </xdr:txBody>
    </xdr:sp>
    <xdr:clientData/>
  </xdr:twoCellAnchor>
  <xdr:twoCellAnchor>
    <xdr:from>
      <xdr:col>1</xdr:col>
      <xdr:colOff>0</xdr:colOff>
      <xdr:row>2</xdr:row>
      <xdr:rowOff>0</xdr:rowOff>
    </xdr:from>
    <xdr:to>
      <xdr:col>1</xdr:col>
      <xdr:colOff>0</xdr:colOff>
      <xdr:row>2</xdr:row>
      <xdr:rowOff>0</xdr:rowOff>
    </xdr:to>
    <xdr:sp macro="" textlink="">
      <xdr:nvSpPr>
        <xdr:cNvPr id="15" name="文字 13">
          <a:extLst>
            <a:ext uri="{FF2B5EF4-FFF2-40B4-BE49-F238E27FC236}">
              <a16:creationId xmlns:a16="http://schemas.microsoft.com/office/drawing/2014/main" id="{00000000-0008-0000-1600-00000F000000}"/>
            </a:ext>
          </a:extLst>
        </xdr:cNvPr>
        <xdr:cNvSpPr txBox="1">
          <a:spLocks noChangeArrowheads="1"/>
        </xdr:cNvSpPr>
      </xdr:nvSpPr>
      <xdr:spPr bwMode="auto">
        <a:xfrm>
          <a:off x="2371725" y="7810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27432" anchor="ctr" upright="1"/>
        <a:lstStyle/>
        <a:p>
          <a:pPr algn="ctr" rtl="0">
            <a:defRPr sz="1000"/>
          </a:pPr>
          <a:r>
            <a:rPr lang="zh-TW" altLang="en-US" sz="1400" b="0" i="0" u="none" strike="noStrike" baseline="0">
              <a:solidFill>
                <a:srgbClr val="000000"/>
              </a:solidFill>
              <a:latin typeface="華康中黑體"/>
            </a:rPr>
            <a:t>五七</a:t>
          </a:r>
        </a:p>
        <a:p>
          <a:pPr algn="ctr" rtl="0">
            <a:defRPr sz="1000"/>
          </a:pPr>
          <a:r>
            <a:rPr lang="zh-TW" altLang="en-US" sz="1400" b="0" i="0" u="none" strike="noStrike" baseline="0">
              <a:solidFill>
                <a:srgbClr val="000000"/>
              </a:solidFill>
              <a:latin typeface="華康中黑體"/>
            </a:rPr>
            <a:t>年年</a:t>
          </a:r>
        </a:p>
        <a:p>
          <a:pPr algn="ctr" rtl="0">
            <a:defRPr sz="1000"/>
          </a:pPr>
          <a:r>
            <a:rPr lang="zh-TW" altLang="en-US" sz="1400" b="0" i="0" u="none" strike="noStrike" baseline="0">
              <a:solidFill>
                <a:srgbClr val="000000"/>
              </a:solidFill>
              <a:latin typeface="華康中黑體"/>
            </a:rPr>
            <a:t>以未</a:t>
          </a:r>
        </a:p>
        <a:p>
          <a:pPr algn="ctr" rtl="0">
            <a:defRPr sz="1000"/>
          </a:pPr>
          <a:r>
            <a:rPr lang="zh-TW" altLang="en-US" sz="1400" b="0" i="0" u="none" strike="noStrike" baseline="0">
              <a:solidFill>
                <a:srgbClr val="000000"/>
              </a:solidFill>
              <a:latin typeface="華康中黑體"/>
            </a:rPr>
            <a:t>上滿</a:t>
          </a:r>
        </a:p>
      </xdr:txBody>
    </xdr:sp>
    <xdr:clientData/>
  </xdr:twoCellAnchor>
  <xdr:twoCellAnchor>
    <xdr:from>
      <xdr:col>1</xdr:col>
      <xdr:colOff>0</xdr:colOff>
      <xdr:row>2</xdr:row>
      <xdr:rowOff>0</xdr:rowOff>
    </xdr:from>
    <xdr:to>
      <xdr:col>1</xdr:col>
      <xdr:colOff>0</xdr:colOff>
      <xdr:row>2</xdr:row>
      <xdr:rowOff>0</xdr:rowOff>
    </xdr:to>
    <xdr:sp macro="" textlink="">
      <xdr:nvSpPr>
        <xdr:cNvPr id="16" name="文字 14">
          <a:extLst>
            <a:ext uri="{FF2B5EF4-FFF2-40B4-BE49-F238E27FC236}">
              <a16:creationId xmlns:a16="http://schemas.microsoft.com/office/drawing/2014/main" id="{00000000-0008-0000-1600-000010000000}"/>
            </a:ext>
          </a:extLst>
        </xdr:cNvPr>
        <xdr:cNvSpPr txBox="1">
          <a:spLocks noChangeArrowheads="1"/>
        </xdr:cNvSpPr>
      </xdr:nvSpPr>
      <xdr:spPr bwMode="auto">
        <a:xfrm>
          <a:off x="2371725" y="7810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27432" anchor="ctr" upright="1"/>
        <a:lstStyle/>
        <a:p>
          <a:pPr algn="ctr" rtl="0">
            <a:defRPr sz="1000"/>
          </a:pPr>
          <a:r>
            <a:rPr lang="zh-TW" altLang="en-US" sz="1400" b="0" i="0" u="none" strike="noStrike" baseline="0">
              <a:solidFill>
                <a:srgbClr val="000000"/>
              </a:solidFill>
              <a:latin typeface="華康中黑體"/>
            </a:rPr>
            <a:t>七十</a:t>
          </a:r>
        </a:p>
        <a:p>
          <a:pPr algn="ctr" rtl="0">
            <a:defRPr sz="1000"/>
          </a:pPr>
          <a:r>
            <a:rPr lang="zh-TW" altLang="en-US" sz="1400" b="0" i="0" u="none" strike="noStrike" baseline="0">
              <a:solidFill>
                <a:srgbClr val="000000"/>
              </a:solidFill>
              <a:latin typeface="華康中黑體"/>
            </a:rPr>
            <a:t>年年</a:t>
          </a:r>
        </a:p>
        <a:p>
          <a:pPr algn="ctr" rtl="0">
            <a:defRPr sz="1000"/>
          </a:pPr>
          <a:r>
            <a:rPr lang="zh-TW" altLang="en-US" sz="1400" b="0" i="0" u="none" strike="noStrike" baseline="0">
              <a:solidFill>
                <a:srgbClr val="000000"/>
              </a:solidFill>
              <a:latin typeface="華康中黑體"/>
            </a:rPr>
            <a:t>以未</a:t>
          </a:r>
        </a:p>
        <a:p>
          <a:pPr algn="ctr" rtl="0">
            <a:defRPr sz="1000"/>
          </a:pPr>
          <a:r>
            <a:rPr lang="zh-TW" altLang="en-US" sz="1400" b="0" i="0" u="none" strike="noStrike" baseline="0">
              <a:solidFill>
                <a:srgbClr val="000000"/>
              </a:solidFill>
              <a:latin typeface="華康中黑體"/>
            </a:rPr>
            <a:t>上滿</a:t>
          </a:r>
        </a:p>
      </xdr:txBody>
    </xdr:sp>
    <xdr:clientData/>
  </xdr:twoCellAnchor>
  <xdr:twoCellAnchor>
    <xdr:from>
      <xdr:col>1</xdr:col>
      <xdr:colOff>0</xdr:colOff>
      <xdr:row>2</xdr:row>
      <xdr:rowOff>0</xdr:rowOff>
    </xdr:from>
    <xdr:to>
      <xdr:col>1</xdr:col>
      <xdr:colOff>0</xdr:colOff>
      <xdr:row>2</xdr:row>
      <xdr:rowOff>0</xdr:rowOff>
    </xdr:to>
    <xdr:sp macro="" textlink="">
      <xdr:nvSpPr>
        <xdr:cNvPr id="17" name="文字 16">
          <a:extLst>
            <a:ext uri="{FF2B5EF4-FFF2-40B4-BE49-F238E27FC236}">
              <a16:creationId xmlns:a16="http://schemas.microsoft.com/office/drawing/2014/main" id="{00000000-0008-0000-1600-000011000000}"/>
            </a:ext>
          </a:extLst>
        </xdr:cNvPr>
        <xdr:cNvSpPr txBox="1">
          <a:spLocks noChangeArrowheads="1"/>
        </xdr:cNvSpPr>
      </xdr:nvSpPr>
      <xdr:spPr bwMode="auto">
        <a:xfrm>
          <a:off x="2371725" y="7810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27432" anchor="ctr" upright="1"/>
        <a:lstStyle/>
        <a:p>
          <a:pPr algn="dist" rtl="0">
            <a:defRPr sz="1000"/>
          </a:pPr>
          <a:r>
            <a:rPr lang="zh-TW" altLang="en-US" sz="1400" b="0" i="0" u="none" strike="noStrike" baseline="0">
              <a:solidFill>
                <a:srgbClr val="000000"/>
              </a:solidFill>
              <a:latin typeface="華康中黑體"/>
            </a:rPr>
            <a:t>逾</a:t>
          </a:r>
        </a:p>
        <a:p>
          <a:pPr algn="dist" rtl="0">
            <a:defRPr sz="1000"/>
          </a:pPr>
          <a:r>
            <a:rPr lang="zh-TW" altLang="en-US" sz="1400" b="0" i="0" u="none" strike="noStrike" baseline="0">
              <a:solidFill>
                <a:srgbClr val="000000"/>
              </a:solidFill>
              <a:latin typeface="華康中黑體"/>
            </a:rPr>
            <a:t>十</a:t>
          </a:r>
        </a:p>
        <a:p>
          <a:pPr algn="dist" rtl="0">
            <a:defRPr sz="1000"/>
          </a:pPr>
          <a:r>
            <a:rPr lang="zh-TW" altLang="en-US" sz="1400" b="0" i="0" u="none" strike="noStrike" baseline="0">
              <a:solidFill>
                <a:srgbClr val="000000"/>
              </a:solidFill>
              <a:latin typeface="華康中黑體"/>
            </a:rPr>
            <a:t>五</a:t>
          </a:r>
        </a:p>
        <a:p>
          <a:pPr algn="dist" rtl="0">
            <a:defRPr sz="1000"/>
          </a:pPr>
          <a:r>
            <a:rPr lang="zh-TW" altLang="en-US" sz="1400" b="0" i="0" u="none" strike="noStrike" baseline="0">
              <a:solidFill>
                <a:srgbClr val="000000"/>
              </a:solidFill>
              <a:latin typeface="華康中黑體"/>
            </a:rPr>
            <a:t>年</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2</xdr:row>
      <xdr:rowOff>0</xdr:rowOff>
    </xdr:from>
    <xdr:to>
      <xdr:col>1</xdr:col>
      <xdr:colOff>0</xdr:colOff>
      <xdr:row>2</xdr:row>
      <xdr:rowOff>0</xdr:rowOff>
    </xdr:to>
    <xdr:sp macro="" textlink="">
      <xdr:nvSpPr>
        <xdr:cNvPr id="2" name="文字 1">
          <a:extLst>
            <a:ext uri="{FF2B5EF4-FFF2-40B4-BE49-F238E27FC236}">
              <a16:creationId xmlns:a16="http://schemas.microsoft.com/office/drawing/2014/main" id="{00000000-0008-0000-1500-000002000000}"/>
            </a:ext>
          </a:extLst>
        </xdr:cNvPr>
        <xdr:cNvSpPr txBox="1">
          <a:spLocks noChangeArrowheads="1"/>
        </xdr:cNvSpPr>
      </xdr:nvSpPr>
      <xdr:spPr bwMode="auto">
        <a:xfrm>
          <a:off x="762000" y="6286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27432" anchor="ctr" upright="1"/>
        <a:lstStyle/>
        <a:p>
          <a:pPr algn="ctr" rtl="0">
            <a:defRPr sz="1000"/>
          </a:pPr>
          <a:r>
            <a:rPr lang="zh-TW" altLang="en-US" sz="1400" b="0" i="0" u="none" strike="noStrike" baseline="0">
              <a:solidFill>
                <a:srgbClr val="000000"/>
              </a:solidFill>
              <a:latin typeface="華康中黑體"/>
              <a:ea typeface="華康中黑體"/>
            </a:rPr>
            <a:t>無</a:t>
          </a:r>
        </a:p>
        <a:p>
          <a:pPr algn="ctr" rtl="0">
            <a:defRPr sz="1000"/>
          </a:pPr>
          <a:r>
            <a:rPr lang="zh-TW" altLang="en-US" sz="1400" b="0" i="0" u="none" strike="noStrike" baseline="0">
              <a:solidFill>
                <a:srgbClr val="000000"/>
              </a:solidFill>
              <a:latin typeface="華康中黑體"/>
              <a:ea typeface="華康中黑體"/>
            </a:rPr>
            <a:t>期</a:t>
          </a:r>
        </a:p>
        <a:p>
          <a:pPr algn="ctr" rtl="0">
            <a:defRPr sz="1000"/>
          </a:pPr>
          <a:r>
            <a:rPr lang="zh-TW" altLang="en-US" sz="1400" b="0" i="0" u="none" strike="noStrike" baseline="0">
              <a:solidFill>
                <a:srgbClr val="000000"/>
              </a:solidFill>
              <a:latin typeface="華康中黑體"/>
              <a:ea typeface="華康中黑體"/>
            </a:rPr>
            <a:t>徒</a:t>
          </a:r>
        </a:p>
        <a:p>
          <a:pPr algn="ctr" rtl="0">
            <a:defRPr sz="1000"/>
          </a:pPr>
          <a:r>
            <a:rPr lang="zh-TW" altLang="en-US" sz="1400" b="0" i="0" u="none" strike="noStrike" baseline="0">
              <a:solidFill>
                <a:srgbClr val="000000"/>
              </a:solidFill>
              <a:latin typeface="華康中黑體"/>
              <a:ea typeface="華康中黑體"/>
            </a:rPr>
            <a:t>刑</a:t>
          </a:r>
          <a:endParaRPr lang="zh-TW" altLang="en-US"/>
        </a:p>
      </xdr:txBody>
    </xdr:sp>
    <xdr:clientData/>
  </xdr:twoCellAnchor>
  <xdr:twoCellAnchor>
    <xdr:from>
      <xdr:col>1</xdr:col>
      <xdr:colOff>0</xdr:colOff>
      <xdr:row>2</xdr:row>
      <xdr:rowOff>0</xdr:rowOff>
    </xdr:from>
    <xdr:to>
      <xdr:col>1</xdr:col>
      <xdr:colOff>0</xdr:colOff>
      <xdr:row>2</xdr:row>
      <xdr:rowOff>0</xdr:rowOff>
    </xdr:to>
    <xdr:sp macro="" textlink="">
      <xdr:nvSpPr>
        <xdr:cNvPr id="3" name="文字 2">
          <a:extLst>
            <a:ext uri="{FF2B5EF4-FFF2-40B4-BE49-F238E27FC236}">
              <a16:creationId xmlns:a16="http://schemas.microsoft.com/office/drawing/2014/main" id="{00000000-0008-0000-1500-000003000000}"/>
            </a:ext>
          </a:extLst>
        </xdr:cNvPr>
        <xdr:cNvSpPr txBox="1">
          <a:spLocks noChangeArrowheads="1"/>
        </xdr:cNvSpPr>
      </xdr:nvSpPr>
      <xdr:spPr bwMode="auto">
        <a:xfrm>
          <a:off x="762000" y="6286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27432" anchor="ctr" upright="1"/>
        <a:lstStyle/>
        <a:p>
          <a:pPr algn="ctr" rtl="0">
            <a:defRPr sz="1000"/>
          </a:pPr>
          <a:r>
            <a:rPr lang="zh-TW" altLang="en-US" sz="1400" b="0" i="0" u="none" strike="noStrike" baseline="0">
              <a:solidFill>
                <a:srgbClr val="000000"/>
              </a:solidFill>
              <a:latin typeface="華康中黑體"/>
              <a:ea typeface="華康中黑體"/>
            </a:rPr>
            <a:t>二</a:t>
          </a:r>
        </a:p>
        <a:p>
          <a:pPr algn="ctr" rtl="0">
            <a:defRPr sz="1000"/>
          </a:pPr>
          <a:r>
            <a:rPr lang="zh-TW" altLang="en-US" sz="1400" b="0" i="0" u="none" strike="noStrike" baseline="0">
              <a:solidFill>
                <a:srgbClr val="000000"/>
              </a:solidFill>
              <a:latin typeface="華康中黑體"/>
              <a:ea typeface="華康中黑體"/>
            </a:rPr>
            <a:t>年</a:t>
          </a:r>
        </a:p>
        <a:p>
          <a:pPr algn="ctr" rtl="0">
            <a:defRPr sz="1000"/>
          </a:pPr>
          <a:r>
            <a:rPr lang="zh-TW" altLang="en-US" sz="1400" b="0" i="0" u="none" strike="noStrike" baseline="0">
              <a:solidFill>
                <a:srgbClr val="000000"/>
              </a:solidFill>
              <a:latin typeface="華康中黑體"/>
              <a:ea typeface="華康中黑體"/>
            </a:rPr>
            <a:t>未</a:t>
          </a:r>
        </a:p>
        <a:p>
          <a:pPr algn="ctr" rtl="0">
            <a:defRPr sz="1000"/>
          </a:pPr>
          <a:r>
            <a:rPr lang="zh-TW" altLang="en-US" sz="1400" b="0" i="0" u="none" strike="noStrike" baseline="0">
              <a:solidFill>
                <a:srgbClr val="000000"/>
              </a:solidFill>
              <a:latin typeface="華康中黑體"/>
              <a:ea typeface="華康中黑體"/>
            </a:rPr>
            <a:t>滿</a:t>
          </a:r>
          <a:endParaRPr lang="zh-TW" altLang="en-US"/>
        </a:p>
      </xdr:txBody>
    </xdr:sp>
    <xdr:clientData/>
  </xdr:twoCellAnchor>
  <xdr:twoCellAnchor>
    <xdr:from>
      <xdr:col>1</xdr:col>
      <xdr:colOff>0</xdr:colOff>
      <xdr:row>2</xdr:row>
      <xdr:rowOff>0</xdr:rowOff>
    </xdr:from>
    <xdr:to>
      <xdr:col>1</xdr:col>
      <xdr:colOff>0</xdr:colOff>
      <xdr:row>2</xdr:row>
      <xdr:rowOff>0</xdr:rowOff>
    </xdr:to>
    <xdr:sp macro="" textlink="">
      <xdr:nvSpPr>
        <xdr:cNvPr id="4" name="文字 3">
          <a:extLst>
            <a:ext uri="{FF2B5EF4-FFF2-40B4-BE49-F238E27FC236}">
              <a16:creationId xmlns:a16="http://schemas.microsoft.com/office/drawing/2014/main" id="{00000000-0008-0000-1500-000004000000}"/>
            </a:ext>
          </a:extLst>
        </xdr:cNvPr>
        <xdr:cNvSpPr txBox="1">
          <a:spLocks noChangeArrowheads="1"/>
        </xdr:cNvSpPr>
      </xdr:nvSpPr>
      <xdr:spPr bwMode="auto">
        <a:xfrm>
          <a:off x="762000" y="6286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27432" anchor="ctr" upright="1"/>
        <a:lstStyle/>
        <a:p>
          <a:pPr algn="dist" rtl="0">
            <a:defRPr sz="1000"/>
          </a:pPr>
          <a:r>
            <a:rPr lang="zh-TW" altLang="en-US" sz="1400" b="0" i="0" u="none" strike="noStrike" baseline="0">
              <a:solidFill>
                <a:srgbClr val="000000"/>
              </a:solidFill>
              <a:latin typeface="華康中黑體"/>
              <a:ea typeface="華康中黑體"/>
            </a:rPr>
            <a:t>二三</a:t>
          </a:r>
        </a:p>
        <a:p>
          <a:pPr algn="dist" rtl="0">
            <a:defRPr sz="1000"/>
          </a:pPr>
          <a:r>
            <a:rPr lang="zh-TW" altLang="en-US" sz="1400" b="0" i="0" u="none" strike="noStrike" baseline="0">
              <a:solidFill>
                <a:srgbClr val="000000"/>
              </a:solidFill>
              <a:latin typeface="華康中黑體"/>
              <a:ea typeface="華康中黑體"/>
            </a:rPr>
            <a:t>年年以未</a:t>
          </a:r>
        </a:p>
        <a:p>
          <a:pPr algn="dist" rtl="0">
            <a:defRPr sz="1000"/>
          </a:pPr>
          <a:r>
            <a:rPr lang="zh-TW" altLang="en-US" sz="1400" b="0" i="0" u="none" strike="noStrike" baseline="0">
              <a:solidFill>
                <a:srgbClr val="000000"/>
              </a:solidFill>
              <a:latin typeface="華康中黑體"/>
              <a:ea typeface="華康中黑體"/>
            </a:rPr>
            <a:t>上滿</a:t>
          </a:r>
          <a:endParaRPr lang="zh-TW" altLang="en-US"/>
        </a:p>
      </xdr:txBody>
    </xdr:sp>
    <xdr:clientData/>
  </xdr:twoCellAnchor>
  <xdr:twoCellAnchor>
    <xdr:from>
      <xdr:col>1</xdr:col>
      <xdr:colOff>0</xdr:colOff>
      <xdr:row>2</xdr:row>
      <xdr:rowOff>0</xdr:rowOff>
    </xdr:from>
    <xdr:to>
      <xdr:col>1</xdr:col>
      <xdr:colOff>0</xdr:colOff>
      <xdr:row>2</xdr:row>
      <xdr:rowOff>0</xdr:rowOff>
    </xdr:to>
    <xdr:sp macro="" textlink="">
      <xdr:nvSpPr>
        <xdr:cNvPr id="5" name="文字 11">
          <a:extLst>
            <a:ext uri="{FF2B5EF4-FFF2-40B4-BE49-F238E27FC236}">
              <a16:creationId xmlns:a16="http://schemas.microsoft.com/office/drawing/2014/main" id="{00000000-0008-0000-1500-000005000000}"/>
            </a:ext>
          </a:extLst>
        </xdr:cNvPr>
        <xdr:cNvSpPr txBox="1">
          <a:spLocks noChangeArrowheads="1"/>
        </xdr:cNvSpPr>
      </xdr:nvSpPr>
      <xdr:spPr bwMode="auto">
        <a:xfrm>
          <a:off x="762000" y="6286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27432" anchor="ctr" upright="1"/>
        <a:lstStyle/>
        <a:p>
          <a:pPr algn="dist" rtl="0">
            <a:defRPr sz="1000"/>
          </a:pPr>
          <a:r>
            <a:rPr lang="zh-TW" altLang="en-US" sz="1400" b="0" i="0" u="none" strike="noStrike" baseline="0">
              <a:solidFill>
                <a:srgbClr val="000000"/>
              </a:solidFill>
              <a:latin typeface="華康中黑體"/>
              <a:ea typeface="華康中黑體"/>
            </a:rPr>
            <a:t>三</a:t>
          </a:r>
        </a:p>
        <a:p>
          <a:pPr algn="dist" rtl="0">
            <a:defRPr sz="1000"/>
          </a:pPr>
          <a:r>
            <a:rPr lang="zh-TW" altLang="en-US" sz="1400" b="0" i="0" u="none" strike="noStrike" baseline="0">
              <a:solidFill>
                <a:srgbClr val="000000"/>
              </a:solidFill>
              <a:latin typeface="華康中黑體"/>
              <a:ea typeface="華康中黑體"/>
            </a:rPr>
            <a:t>年</a:t>
          </a:r>
          <a:endParaRPr lang="zh-TW" altLang="en-US"/>
        </a:p>
      </xdr:txBody>
    </xdr:sp>
    <xdr:clientData/>
  </xdr:twoCellAnchor>
  <xdr:twoCellAnchor>
    <xdr:from>
      <xdr:col>1</xdr:col>
      <xdr:colOff>0</xdr:colOff>
      <xdr:row>2</xdr:row>
      <xdr:rowOff>0</xdr:rowOff>
    </xdr:from>
    <xdr:to>
      <xdr:col>1</xdr:col>
      <xdr:colOff>0</xdr:colOff>
      <xdr:row>2</xdr:row>
      <xdr:rowOff>0</xdr:rowOff>
    </xdr:to>
    <xdr:sp macro="" textlink="">
      <xdr:nvSpPr>
        <xdr:cNvPr id="6" name="文字 12">
          <a:extLst>
            <a:ext uri="{FF2B5EF4-FFF2-40B4-BE49-F238E27FC236}">
              <a16:creationId xmlns:a16="http://schemas.microsoft.com/office/drawing/2014/main" id="{00000000-0008-0000-1500-000006000000}"/>
            </a:ext>
          </a:extLst>
        </xdr:cNvPr>
        <xdr:cNvSpPr txBox="1">
          <a:spLocks noChangeArrowheads="1"/>
        </xdr:cNvSpPr>
      </xdr:nvSpPr>
      <xdr:spPr bwMode="auto">
        <a:xfrm>
          <a:off x="762000" y="6286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27432" anchor="ctr" upright="1"/>
        <a:lstStyle/>
        <a:p>
          <a:pPr algn="dist" rtl="0">
            <a:defRPr sz="1000"/>
          </a:pPr>
          <a:r>
            <a:rPr lang="zh-TW" altLang="en-US" sz="1400" b="0" i="0" u="none" strike="noStrike" baseline="0">
              <a:solidFill>
                <a:srgbClr val="000000"/>
              </a:solidFill>
              <a:latin typeface="華康中黑體"/>
              <a:ea typeface="華康中黑體"/>
            </a:rPr>
            <a:t>三五</a:t>
          </a:r>
        </a:p>
        <a:p>
          <a:pPr algn="dist" rtl="0">
            <a:defRPr sz="1000"/>
          </a:pPr>
          <a:r>
            <a:rPr lang="zh-TW" altLang="en-US" sz="1400" b="0" i="0" u="none" strike="noStrike" baseline="0">
              <a:solidFill>
                <a:srgbClr val="000000"/>
              </a:solidFill>
              <a:latin typeface="華康中黑體"/>
              <a:ea typeface="華康中黑體"/>
            </a:rPr>
            <a:t>年年</a:t>
          </a:r>
        </a:p>
        <a:p>
          <a:pPr algn="dist" rtl="0">
            <a:defRPr sz="1000"/>
          </a:pPr>
          <a:r>
            <a:rPr lang="zh-TW" altLang="en-US" sz="1400" b="0" i="0" u="none" strike="noStrike" baseline="0">
              <a:solidFill>
                <a:srgbClr val="000000"/>
              </a:solidFill>
              <a:latin typeface="華康中黑體"/>
              <a:ea typeface="華康中黑體"/>
            </a:rPr>
            <a:t>以未</a:t>
          </a:r>
        </a:p>
        <a:p>
          <a:pPr algn="dist" rtl="0">
            <a:defRPr sz="1000"/>
          </a:pPr>
          <a:r>
            <a:rPr lang="zh-TW" altLang="en-US" sz="1400" b="0" i="0" u="none" strike="noStrike" baseline="0">
              <a:solidFill>
                <a:srgbClr val="000000"/>
              </a:solidFill>
              <a:latin typeface="華康中黑體"/>
              <a:ea typeface="華康中黑體"/>
            </a:rPr>
            <a:t>上滿</a:t>
          </a:r>
          <a:endParaRPr lang="zh-TW" altLang="en-US"/>
        </a:p>
      </xdr:txBody>
    </xdr:sp>
    <xdr:clientData/>
  </xdr:twoCellAnchor>
  <xdr:twoCellAnchor>
    <xdr:from>
      <xdr:col>1</xdr:col>
      <xdr:colOff>0</xdr:colOff>
      <xdr:row>2</xdr:row>
      <xdr:rowOff>0</xdr:rowOff>
    </xdr:from>
    <xdr:to>
      <xdr:col>1</xdr:col>
      <xdr:colOff>0</xdr:colOff>
      <xdr:row>2</xdr:row>
      <xdr:rowOff>0</xdr:rowOff>
    </xdr:to>
    <xdr:sp macro="" textlink="">
      <xdr:nvSpPr>
        <xdr:cNvPr id="7" name="文字 13">
          <a:extLst>
            <a:ext uri="{FF2B5EF4-FFF2-40B4-BE49-F238E27FC236}">
              <a16:creationId xmlns:a16="http://schemas.microsoft.com/office/drawing/2014/main" id="{00000000-0008-0000-1500-000007000000}"/>
            </a:ext>
          </a:extLst>
        </xdr:cNvPr>
        <xdr:cNvSpPr txBox="1">
          <a:spLocks noChangeArrowheads="1"/>
        </xdr:cNvSpPr>
      </xdr:nvSpPr>
      <xdr:spPr bwMode="auto">
        <a:xfrm>
          <a:off x="762000" y="6286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27432" anchor="ctr" upright="1"/>
        <a:lstStyle/>
        <a:p>
          <a:pPr algn="ctr" rtl="0">
            <a:defRPr sz="1000"/>
          </a:pPr>
          <a:r>
            <a:rPr lang="zh-TW" altLang="en-US" sz="1400" b="0" i="0" u="none" strike="noStrike" baseline="0">
              <a:solidFill>
                <a:srgbClr val="000000"/>
              </a:solidFill>
              <a:latin typeface="華康中黑體"/>
              <a:ea typeface="華康中黑體"/>
            </a:rPr>
            <a:t>五七</a:t>
          </a:r>
        </a:p>
        <a:p>
          <a:pPr algn="ctr" rtl="0">
            <a:defRPr sz="1000"/>
          </a:pPr>
          <a:r>
            <a:rPr lang="zh-TW" altLang="en-US" sz="1400" b="0" i="0" u="none" strike="noStrike" baseline="0">
              <a:solidFill>
                <a:srgbClr val="000000"/>
              </a:solidFill>
              <a:latin typeface="華康中黑體"/>
              <a:ea typeface="華康中黑體"/>
            </a:rPr>
            <a:t>年年</a:t>
          </a:r>
        </a:p>
        <a:p>
          <a:pPr algn="ctr" rtl="0">
            <a:defRPr sz="1000"/>
          </a:pPr>
          <a:r>
            <a:rPr lang="zh-TW" altLang="en-US" sz="1400" b="0" i="0" u="none" strike="noStrike" baseline="0">
              <a:solidFill>
                <a:srgbClr val="000000"/>
              </a:solidFill>
              <a:latin typeface="華康中黑體"/>
              <a:ea typeface="華康中黑體"/>
            </a:rPr>
            <a:t>以未</a:t>
          </a:r>
        </a:p>
        <a:p>
          <a:pPr algn="ctr" rtl="0">
            <a:defRPr sz="1000"/>
          </a:pPr>
          <a:r>
            <a:rPr lang="zh-TW" altLang="en-US" sz="1400" b="0" i="0" u="none" strike="noStrike" baseline="0">
              <a:solidFill>
                <a:srgbClr val="000000"/>
              </a:solidFill>
              <a:latin typeface="華康中黑體"/>
              <a:ea typeface="華康中黑體"/>
            </a:rPr>
            <a:t>上滿</a:t>
          </a:r>
          <a:endParaRPr lang="zh-TW" altLang="en-US"/>
        </a:p>
      </xdr:txBody>
    </xdr:sp>
    <xdr:clientData/>
  </xdr:twoCellAnchor>
  <xdr:twoCellAnchor>
    <xdr:from>
      <xdr:col>1</xdr:col>
      <xdr:colOff>0</xdr:colOff>
      <xdr:row>2</xdr:row>
      <xdr:rowOff>0</xdr:rowOff>
    </xdr:from>
    <xdr:to>
      <xdr:col>1</xdr:col>
      <xdr:colOff>0</xdr:colOff>
      <xdr:row>2</xdr:row>
      <xdr:rowOff>0</xdr:rowOff>
    </xdr:to>
    <xdr:sp macro="" textlink="">
      <xdr:nvSpPr>
        <xdr:cNvPr id="8" name="文字 14">
          <a:extLst>
            <a:ext uri="{FF2B5EF4-FFF2-40B4-BE49-F238E27FC236}">
              <a16:creationId xmlns:a16="http://schemas.microsoft.com/office/drawing/2014/main" id="{00000000-0008-0000-1500-000008000000}"/>
            </a:ext>
          </a:extLst>
        </xdr:cNvPr>
        <xdr:cNvSpPr txBox="1">
          <a:spLocks noChangeArrowheads="1"/>
        </xdr:cNvSpPr>
      </xdr:nvSpPr>
      <xdr:spPr bwMode="auto">
        <a:xfrm>
          <a:off x="762000" y="6286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27432" anchor="ctr" upright="1"/>
        <a:lstStyle/>
        <a:p>
          <a:pPr algn="ctr" rtl="0">
            <a:defRPr sz="1000"/>
          </a:pPr>
          <a:r>
            <a:rPr lang="zh-TW" altLang="en-US" sz="1400" b="0" i="0" u="none" strike="noStrike" baseline="0">
              <a:solidFill>
                <a:srgbClr val="000000"/>
              </a:solidFill>
              <a:latin typeface="華康中黑體"/>
              <a:ea typeface="華康中黑體"/>
            </a:rPr>
            <a:t>七十</a:t>
          </a:r>
        </a:p>
        <a:p>
          <a:pPr algn="ctr" rtl="0">
            <a:defRPr sz="1000"/>
          </a:pPr>
          <a:r>
            <a:rPr lang="zh-TW" altLang="en-US" sz="1400" b="0" i="0" u="none" strike="noStrike" baseline="0">
              <a:solidFill>
                <a:srgbClr val="000000"/>
              </a:solidFill>
              <a:latin typeface="華康中黑體"/>
              <a:ea typeface="華康中黑體"/>
            </a:rPr>
            <a:t>年年</a:t>
          </a:r>
        </a:p>
        <a:p>
          <a:pPr algn="ctr" rtl="0">
            <a:defRPr sz="1000"/>
          </a:pPr>
          <a:r>
            <a:rPr lang="zh-TW" altLang="en-US" sz="1400" b="0" i="0" u="none" strike="noStrike" baseline="0">
              <a:solidFill>
                <a:srgbClr val="000000"/>
              </a:solidFill>
              <a:latin typeface="華康中黑體"/>
              <a:ea typeface="華康中黑體"/>
            </a:rPr>
            <a:t>以未</a:t>
          </a:r>
        </a:p>
        <a:p>
          <a:pPr algn="ctr" rtl="0">
            <a:defRPr sz="1000"/>
          </a:pPr>
          <a:r>
            <a:rPr lang="zh-TW" altLang="en-US" sz="1400" b="0" i="0" u="none" strike="noStrike" baseline="0">
              <a:solidFill>
                <a:srgbClr val="000000"/>
              </a:solidFill>
              <a:latin typeface="華康中黑體"/>
              <a:ea typeface="華康中黑體"/>
            </a:rPr>
            <a:t>上滿</a:t>
          </a:r>
          <a:endParaRPr lang="zh-TW" altLang="en-US"/>
        </a:p>
      </xdr:txBody>
    </xdr:sp>
    <xdr:clientData/>
  </xdr:twoCellAnchor>
  <xdr:twoCellAnchor>
    <xdr:from>
      <xdr:col>1</xdr:col>
      <xdr:colOff>0</xdr:colOff>
      <xdr:row>2</xdr:row>
      <xdr:rowOff>0</xdr:rowOff>
    </xdr:from>
    <xdr:to>
      <xdr:col>1</xdr:col>
      <xdr:colOff>0</xdr:colOff>
      <xdr:row>2</xdr:row>
      <xdr:rowOff>0</xdr:rowOff>
    </xdr:to>
    <xdr:sp macro="" textlink="">
      <xdr:nvSpPr>
        <xdr:cNvPr id="9" name="文字 16">
          <a:extLst>
            <a:ext uri="{FF2B5EF4-FFF2-40B4-BE49-F238E27FC236}">
              <a16:creationId xmlns:a16="http://schemas.microsoft.com/office/drawing/2014/main" id="{00000000-0008-0000-1500-000009000000}"/>
            </a:ext>
          </a:extLst>
        </xdr:cNvPr>
        <xdr:cNvSpPr txBox="1">
          <a:spLocks noChangeArrowheads="1"/>
        </xdr:cNvSpPr>
      </xdr:nvSpPr>
      <xdr:spPr bwMode="auto">
        <a:xfrm>
          <a:off x="762000" y="6286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27432" anchor="ctr" upright="1"/>
        <a:lstStyle/>
        <a:p>
          <a:pPr algn="dist" rtl="0">
            <a:defRPr sz="1000"/>
          </a:pPr>
          <a:r>
            <a:rPr lang="zh-TW" altLang="en-US" sz="1400" b="0" i="0" u="none" strike="noStrike" baseline="0">
              <a:solidFill>
                <a:srgbClr val="000000"/>
              </a:solidFill>
              <a:latin typeface="華康中黑體"/>
              <a:ea typeface="華康中黑體"/>
            </a:rPr>
            <a:t>逾</a:t>
          </a:r>
        </a:p>
        <a:p>
          <a:pPr algn="dist" rtl="0">
            <a:defRPr sz="1000"/>
          </a:pPr>
          <a:r>
            <a:rPr lang="zh-TW" altLang="en-US" sz="1400" b="0" i="0" u="none" strike="noStrike" baseline="0">
              <a:solidFill>
                <a:srgbClr val="000000"/>
              </a:solidFill>
              <a:latin typeface="華康中黑體"/>
              <a:ea typeface="華康中黑體"/>
            </a:rPr>
            <a:t>十</a:t>
          </a:r>
        </a:p>
        <a:p>
          <a:pPr algn="dist" rtl="0">
            <a:defRPr sz="1000"/>
          </a:pPr>
          <a:r>
            <a:rPr lang="zh-TW" altLang="en-US" sz="1400" b="0" i="0" u="none" strike="noStrike" baseline="0">
              <a:solidFill>
                <a:srgbClr val="000000"/>
              </a:solidFill>
              <a:latin typeface="華康中黑體"/>
              <a:ea typeface="華康中黑體"/>
            </a:rPr>
            <a:t>五</a:t>
          </a:r>
        </a:p>
        <a:p>
          <a:pPr algn="dist" rtl="0">
            <a:defRPr sz="1000"/>
          </a:pPr>
          <a:r>
            <a:rPr lang="zh-TW" altLang="en-US" sz="1400" b="0" i="0" u="none" strike="noStrike" baseline="0">
              <a:solidFill>
                <a:srgbClr val="000000"/>
              </a:solidFill>
              <a:latin typeface="華康中黑體"/>
              <a:ea typeface="華康中黑體"/>
            </a:rPr>
            <a:t>年</a:t>
          </a:r>
          <a:endParaRPr lang="zh-TW" altLang="en-US"/>
        </a:p>
      </xdr:txBody>
    </xdr:sp>
    <xdr:clientData/>
  </xdr:twoCellAnchor>
  <xdr:twoCellAnchor>
    <xdr:from>
      <xdr:col>0</xdr:col>
      <xdr:colOff>67887</xdr:colOff>
      <xdr:row>5</xdr:row>
      <xdr:rowOff>85725</xdr:rowOff>
    </xdr:from>
    <xdr:to>
      <xdr:col>0</xdr:col>
      <xdr:colOff>358809</xdr:colOff>
      <xdr:row>12</xdr:row>
      <xdr:rowOff>66675</xdr:rowOff>
    </xdr:to>
    <xdr:sp macro="" textlink="">
      <xdr:nvSpPr>
        <xdr:cNvPr id="10" name="文字 17">
          <a:extLst>
            <a:ext uri="{FF2B5EF4-FFF2-40B4-BE49-F238E27FC236}">
              <a16:creationId xmlns:a16="http://schemas.microsoft.com/office/drawing/2014/main" id="{00000000-0008-0000-1500-00000A000000}"/>
            </a:ext>
          </a:extLst>
        </xdr:cNvPr>
        <xdr:cNvSpPr txBox="1">
          <a:spLocks noChangeArrowheads="1"/>
        </xdr:cNvSpPr>
      </xdr:nvSpPr>
      <xdr:spPr bwMode="auto">
        <a:xfrm>
          <a:off x="67887" y="1552575"/>
          <a:ext cx="290922" cy="1447800"/>
        </a:xfrm>
        <a:prstGeom prst="rect">
          <a:avLst/>
        </a:prstGeom>
        <a:noFill/>
        <a:ln>
          <a:noFill/>
        </a:ln>
      </xdr:spPr>
      <xdr:txBody>
        <a:bodyPr vertOverflow="clip" vert="wordArtVertRtl" wrap="square" lIns="36576" tIns="0" rIns="36576" bIns="0" anchor="ctr" upright="1"/>
        <a:lstStyle/>
        <a:p>
          <a:pPr algn="dist" rtl="0">
            <a:defRPr sz="1000"/>
          </a:pPr>
          <a:r>
            <a:rPr lang="zh-TW" altLang="en-US" sz="1300" b="0" i="0" u="none" strike="noStrike" baseline="0">
              <a:solidFill>
                <a:srgbClr val="000000"/>
              </a:solidFill>
              <a:latin typeface="新細明體" panose="02020500000000000000" pitchFamily="18" charset="-120"/>
              <a:ea typeface="新細明體" panose="02020500000000000000" pitchFamily="18" charset="-120"/>
            </a:rPr>
            <a:t>普通刑法</a:t>
          </a:r>
          <a:endParaRPr lang="zh-TW" altLang="en-US">
            <a:latin typeface="新細明體" panose="02020500000000000000" pitchFamily="18" charset="-120"/>
            <a:ea typeface="新細明體" panose="02020500000000000000" pitchFamily="18" charset="-120"/>
          </a:endParaRPr>
        </a:p>
      </xdr:txBody>
    </xdr:sp>
    <xdr:clientData/>
  </xdr:twoCellAnchor>
  <xdr:twoCellAnchor>
    <xdr:from>
      <xdr:col>0</xdr:col>
      <xdr:colOff>39312</xdr:colOff>
      <xdr:row>15</xdr:row>
      <xdr:rowOff>133351</xdr:rowOff>
    </xdr:from>
    <xdr:to>
      <xdr:col>0</xdr:col>
      <xdr:colOff>328862</xdr:colOff>
      <xdr:row>21</xdr:row>
      <xdr:rowOff>219075</xdr:rowOff>
    </xdr:to>
    <xdr:sp macro="" textlink="">
      <xdr:nvSpPr>
        <xdr:cNvPr id="11" name="文字 67">
          <a:extLst>
            <a:ext uri="{FF2B5EF4-FFF2-40B4-BE49-F238E27FC236}">
              <a16:creationId xmlns:a16="http://schemas.microsoft.com/office/drawing/2014/main" id="{00000000-0008-0000-1500-00000B000000}"/>
            </a:ext>
          </a:extLst>
        </xdr:cNvPr>
        <xdr:cNvSpPr txBox="1">
          <a:spLocks noChangeArrowheads="1"/>
        </xdr:cNvSpPr>
      </xdr:nvSpPr>
      <xdr:spPr bwMode="auto">
        <a:xfrm>
          <a:off x="39312" y="3695701"/>
          <a:ext cx="289550" cy="1333499"/>
        </a:xfrm>
        <a:prstGeom prst="rect">
          <a:avLst/>
        </a:prstGeom>
        <a:noFill/>
        <a:ln>
          <a:noFill/>
        </a:ln>
      </xdr:spPr>
      <xdr:txBody>
        <a:bodyPr vertOverflow="clip" vert="wordArtVertRtl" wrap="square" lIns="36576" tIns="0" rIns="36576" bIns="0" anchor="ctr" upright="1"/>
        <a:lstStyle/>
        <a:p>
          <a:pPr algn="dist" rtl="0">
            <a:defRPr sz="1000"/>
          </a:pPr>
          <a:r>
            <a:rPr lang="zh-TW" altLang="en-US" sz="1300" b="0" i="0" u="none" strike="noStrike" baseline="0">
              <a:solidFill>
                <a:srgbClr val="000000"/>
              </a:solidFill>
              <a:latin typeface="新細明體" panose="02020500000000000000" pitchFamily="18" charset="-120"/>
              <a:ea typeface="新細明體" panose="02020500000000000000" pitchFamily="18" charset="-120"/>
            </a:rPr>
            <a:t>特別刑法</a:t>
          </a:r>
          <a:endParaRPr lang="zh-TW" altLang="en-US">
            <a:latin typeface="新細明體" panose="02020500000000000000" pitchFamily="18" charset="-120"/>
            <a:ea typeface="新細明體" panose="02020500000000000000" pitchFamily="18" charset="-120"/>
          </a:endParaRPr>
        </a:p>
      </xdr:txBody>
    </xdr:sp>
    <xdr:clientData/>
  </xdr:twoCellAnchor>
  <xdr:twoCellAnchor>
    <xdr:from>
      <xdr:col>0</xdr:col>
      <xdr:colOff>361950</xdr:colOff>
      <xdr:row>4</xdr:row>
      <xdr:rowOff>66675</xdr:rowOff>
    </xdr:from>
    <xdr:to>
      <xdr:col>0</xdr:col>
      <xdr:colOff>514350</xdr:colOff>
      <xdr:row>13</xdr:row>
      <xdr:rowOff>0</xdr:rowOff>
    </xdr:to>
    <xdr:sp macro="" textlink="">
      <xdr:nvSpPr>
        <xdr:cNvPr id="12" name="AutoShape 12">
          <a:extLst>
            <a:ext uri="{FF2B5EF4-FFF2-40B4-BE49-F238E27FC236}">
              <a16:creationId xmlns:a16="http://schemas.microsoft.com/office/drawing/2014/main" id="{00000000-0008-0000-1500-00000C000000}"/>
            </a:ext>
          </a:extLst>
        </xdr:cNvPr>
        <xdr:cNvSpPr>
          <a:spLocks/>
        </xdr:cNvSpPr>
      </xdr:nvSpPr>
      <xdr:spPr bwMode="auto">
        <a:xfrm>
          <a:off x="361950" y="1323975"/>
          <a:ext cx="152400" cy="1819275"/>
        </a:xfrm>
        <a:prstGeom prst="leftBrace">
          <a:avLst>
            <a:gd name="adj1" fmla="val 108854"/>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295275</xdr:colOff>
      <xdr:row>13</xdr:row>
      <xdr:rowOff>123825</xdr:rowOff>
    </xdr:from>
    <xdr:to>
      <xdr:col>0</xdr:col>
      <xdr:colOff>495300</xdr:colOff>
      <xdr:row>23</xdr:row>
      <xdr:rowOff>0</xdr:rowOff>
    </xdr:to>
    <xdr:sp macro="" textlink="">
      <xdr:nvSpPr>
        <xdr:cNvPr id="13" name="AutoShape 13">
          <a:extLst>
            <a:ext uri="{FF2B5EF4-FFF2-40B4-BE49-F238E27FC236}">
              <a16:creationId xmlns:a16="http://schemas.microsoft.com/office/drawing/2014/main" id="{00000000-0008-0000-1500-00000D000000}"/>
            </a:ext>
          </a:extLst>
        </xdr:cNvPr>
        <xdr:cNvSpPr>
          <a:spLocks/>
        </xdr:cNvSpPr>
      </xdr:nvSpPr>
      <xdr:spPr bwMode="auto">
        <a:xfrm>
          <a:off x="295275" y="3267075"/>
          <a:ext cx="200025" cy="1971675"/>
        </a:xfrm>
        <a:prstGeom prst="leftBrace">
          <a:avLst>
            <a:gd name="adj1" fmla="val 9007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456161</xdr:colOff>
      <xdr:row>18</xdr:row>
      <xdr:rowOff>19050</xdr:rowOff>
    </xdr:from>
    <xdr:to>
      <xdr:col>0</xdr:col>
      <xdr:colOff>1476227</xdr:colOff>
      <xdr:row>20</xdr:row>
      <xdr:rowOff>76200</xdr:rowOff>
    </xdr:to>
    <xdr:sp macro="" textlink="">
      <xdr:nvSpPr>
        <xdr:cNvPr id="14" name="文字 42">
          <a:extLst>
            <a:ext uri="{FF2B5EF4-FFF2-40B4-BE49-F238E27FC236}">
              <a16:creationId xmlns:a16="http://schemas.microsoft.com/office/drawing/2014/main" id="{00000000-0008-0000-1500-00000E000000}"/>
            </a:ext>
          </a:extLst>
        </xdr:cNvPr>
        <xdr:cNvSpPr txBox="1">
          <a:spLocks noChangeArrowheads="1"/>
        </xdr:cNvSpPr>
      </xdr:nvSpPr>
      <xdr:spPr bwMode="auto">
        <a:xfrm>
          <a:off x="456161" y="4210050"/>
          <a:ext cx="305691" cy="476250"/>
        </a:xfrm>
        <a:prstGeom prst="rect">
          <a:avLst/>
        </a:prstGeom>
        <a:noFill/>
        <a:ln>
          <a:noFill/>
        </a:ln>
      </xdr:spPr>
      <xdr:txBody>
        <a:bodyPr vertOverflow="clip" wrap="square" lIns="27432" tIns="27432" rIns="27432" bIns="27432" anchor="ctr" upright="1"/>
        <a:lstStyle/>
        <a:p>
          <a:pPr algn="dist" rtl="0">
            <a:defRPr sz="1000"/>
          </a:pPr>
          <a:r>
            <a:rPr lang="zh-TW" altLang="en-US" sz="1200" b="0" i="0" u="none" strike="noStrike" baseline="0">
              <a:solidFill>
                <a:srgbClr val="000000"/>
              </a:solidFill>
              <a:latin typeface="新細明體" panose="02020500000000000000" pitchFamily="18" charset="-120"/>
              <a:ea typeface="新細明體" panose="02020500000000000000" pitchFamily="18" charset="-120"/>
            </a:rPr>
            <a:t>槍砲彈藥刀</a:t>
          </a:r>
        </a:p>
        <a:p>
          <a:pPr algn="dist" rtl="0">
            <a:defRPr sz="1000"/>
          </a:pPr>
          <a:r>
            <a:rPr lang="zh-TW" altLang="en-US" sz="1200" b="0" i="0" u="none" strike="noStrike" baseline="0">
              <a:solidFill>
                <a:srgbClr val="000000"/>
              </a:solidFill>
              <a:latin typeface="新細明體" panose="02020500000000000000" pitchFamily="18" charset="-120"/>
              <a:ea typeface="新細明體" panose="02020500000000000000" pitchFamily="18" charset="-120"/>
            </a:rPr>
            <a:t>械管制條例</a:t>
          </a:r>
          <a:endParaRPr lang="zh-TW" altLang="en-US">
            <a:latin typeface="新細明體" panose="02020500000000000000" pitchFamily="18" charset="-120"/>
            <a:ea typeface="新細明體" panose="02020500000000000000" pitchFamily="18" charset="-120"/>
          </a:endParaRPr>
        </a:p>
      </xdr:txBody>
    </xdr:sp>
    <xdr:clientData/>
  </xdr:twoCellAnchor>
  <xdr:twoCellAnchor>
    <xdr:from>
      <xdr:col>0</xdr:col>
      <xdr:colOff>1504950</xdr:colOff>
      <xdr:row>18</xdr:row>
      <xdr:rowOff>76200</xdr:rowOff>
    </xdr:from>
    <xdr:to>
      <xdr:col>0</xdr:col>
      <xdr:colOff>1600200</xdr:colOff>
      <xdr:row>19</xdr:row>
      <xdr:rowOff>200025</xdr:rowOff>
    </xdr:to>
    <xdr:sp macro="" textlink="">
      <xdr:nvSpPr>
        <xdr:cNvPr id="15" name="AutoShape 15">
          <a:extLst>
            <a:ext uri="{FF2B5EF4-FFF2-40B4-BE49-F238E27FC236}">
              <a16:creationId xmlns:a16="http://schemas.microsoft.com/office/drawing/2014/main" id="{00000000-0008-0000-1500-00000F000000}"/>
            </a:ext>
          </a:extLst>
        </xdr:cNvPr>
        <xdr:cNvSpPr>
          <a:spLocks/>
        </xdr:cNvSpPr>
      </xdr:nvSpPr>
      <xdr:spPr bwMode="auto">
        <a:xfrm>
          <a:off x="762000" y="4267200"/>
          <a:ext cx="0" cy="333375"/>
        </a:xfrm>
        <a:prstGeom prst="leftBrace">
          <a:avLst>
            <a:gd name="adj1" fmla="val 308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1476375</xdr:colOff>
      <xdr:row>20</xdr:row>
      <xdr:rowOff>28575</xdr:rowOff>
    </xdr:from>
    <xdr:to>
      <xdr:col>0</xdr:col>
      <xdr:colOff>1581150</xdr:colOff>
      <xdr:row>22</xdr:row>
      <xdr:rowOff>209550</xdr:rowOff>
    </xdr:to>
    <xdr:sp macro="" textlink="">
      <xdr:nvSpPr>
        <xdr:cNvPr id="16" name="AutoShape 16">
          <a:extLst>
            <a:ext uri="{FF2B5EF4-FFF2-40B4-BE49-F238E27FC236}">
              <a16:creationId xmlns:a16="http://schemas.microsoft.com/office/drawing/2014/main" id="{00000000-0008-0000-1500-000010000000}"/>
            </a:ext>
          </a:extLst>
        </xdr:cNvPr>
        <xdr:cNvSpPr>
          <a:spLocks/>
        </xdr:cNvSpPr>
      </xdr:nvSpPr>
      <xdr:spPr bwMode="auto">
        <a:xfrm>
          <a:off x="762000" y="4638675"/>
          <a:ext cx="0" cy="600075"/>
        </a:xfrm>
        <a:prstGeom prst="leftBrace">
          <a:avLst>
            <a:gd name="adj1" fmla="val 5075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1504950</xdr:colOff>
      <xdr:row>13</xdr:row>
      <xdr:rowOff>57150</xdr:rowOff>
    </xdr:from>
    <xdr:to>
      <xdr:col>0</xdr:col>
      <xdr:colOff>1581150</xdr:colOff>
      <xdr:row>17</xdr:row>
      <xdr:rowOff>171450</xdr:rowOff>
    </xdr:to>
    <xdr:sp macro="" textlink="">
      <xdr:nvSpPr>
        <xdr:cNvPr id="17" name="AutoShape 17">
          <a:extLst>
            <a:ext uri="{FF2B5EF4-FFF2-40B4-BE49-F238E27FC236}">
              <a16:creationId xmlns:a16="http://schemas.microsoft.com/office/drawing/2014/main" id="{00000000-0008-0000-1500-000011000000}"/>
            </a:ext>
          </a:extLst>
        </xdr:cNvPr>
        <xdr:cNvSpPr>
          <a:spLocks/>
        </xdr:cNvSpPr>
      </xdr:nvSpPr>
      <xdr:spPr bwMode="auto">
        <a:xfrm>
          <a:off x="762000" y="3200400"/>
          <a:ext cx="0" cy="952500"/>
        </a:xfrm>
        <a:prstGeom prst="leftBrace">
          <a:avLst>
            <a:gd name="adj1" fmla="val 1125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446636</xdr:colOff>
      <xdr:row>20</xdr:row>
      <xdr:rowOff>142875</xdr:rowOff>
    </xdr:from>
    <xdr:to>
      <xdr:col>0</xdr:col>
      <xdr:colOff>1494732</xdr:colOff>
      <xdr:row>22</xdr:row>
      <xdr:rowOff>161925</xdr:rowOff>
    </xdr:to>
    <xdr:sp macro="" textlink="">
      <xdr:nvSpPr>
        <xdr:cNvPr id="18" name="文字 42">
          <a:extLst>
            <a:ext uri="{FF2B5EF4-FFF2-40B4-BE49-F238E27FC236}">
              <a16:creationId xmlns:a16="http://schemas.microsoft.com/office/drawing/2014/main" id="{00000000-0008-0000-1500-000012000000}"/>
            </a:ext>
          </a:extLst>
        </xdr:cNvPr>
        <xdr:cNvSpPr txBox="1">
          <a:spLocks noChangeArrowheads="1"/>
        </xdr:cNvSpPr>
      </xdr:nvSpPr>
      <xdr:spPr bwMode="auto">
        <a:xfrm>
          <a:off x="446636" y="4752975"/>
          <a:ext cx="314671" cy="438150"/>
        </a:xfrm>
        <a:prstGeom prst="rect">
          <a:avLst/>
        </a:prstGeom>
        <a:noFill/>
        <a:ln>
          <a:noFill/>
        </a:ln>
      </xdr:spPr>
      <xdr:txBody>
        <a:bodyPr vertOverflow="clip" wrap="square" lIns="27432" tIns="27432" rIns="27432" bIns="27432" anchor="ctr" upright="1"/>
        <a:lstStyle/>
        <a:p>
          <a:pPr algn="ctr" rtl="0">
            <a:lnSpc>
              <a:spcPts val="1400"/>
            </a:lnSpc>
            <a:defRPr sz="1000"/>
          </a:pPr>
          <a:r>
            <a:rPr lang="zh-TW" altLang="en-US" sz="1200" b="0" i="0" u="none" strike="noStrike" baseline="0">
              <a:solidFill>
                <a:srgbClr val="000000"/>
              </a:solidFill>
              <a:latin typeface="新細明體" panose="02020500000000000000" pitchFamily="18" charset="-120"/>
              <a:ea typeface="新細明體" panose="02020500000000000000" pitchFamily="18" charset="-120"/>
            </a:rPr>
            <a:t>兒童及少年性</a:t>
          </a:r>
        </a:p>
        <a:p>
          <a:pPr algn="ctr" rtl="0">
            <a:lnSpc>
              <a:spcPts val="1400"/>
            </a:lnSpc>
            <a:defRPr sz="1000"/>
          </a:pPr>
          <a:r>
            <a:rPr lang="zh-TW" altLang="en-US" sz="1200" b="0" i="0" u="none" strike="noStrike" baseline="0">
              <a:solidFill>
                <a:srgbClr val="000000"/>
              </a:solidFill>
              <a:latin typeface="新細明體" panose="02020500000000000000" pitchFamily="18" charset="-120"/>
              <a:ea typeface="新細明體" panose="02020500000000000000" pitchFamily="18" charset="-120"/>
            </a:rPr>
            <a:t>剝削防制條例</a:t>
          </a:r>
          <a:endParaRPr lang="zh-TW" altLang="en-US">
            <a:latin typeface="新細明體" panose="02020500000000000000" pitchFamily="18" charset="-120"/>
            <a:ea typeface="新細明體" panose="02020500000000000000" pitchFamily="18" charset="-120"/>
          </a:endParaRPr>
        </a:p>
      </xdr:txBody>
    </xdr:sp>
    <xdr:clientData/>
  </xdr:twoCellAnchor>
  <xdr:twoCellAnchor>
    <xdr:from>
      <xdr:col>0</xdr:col>
      <xdr:colOff>407324</xdr:colOff>
      <xdr:row>14</xdr:row>
      <xdr:rowOff>114300</xdr:rowOff>
    </xdr:from>
    <xdr:to>
      <xdr:col>0</xdr:col>
      <xdr:colOff>1495434</xdr:colOff>
      <xdr:row>16</xdr:row>
      <xdr:rowOff>142875</xdr:rowOff>
    </xdr:to>
    <xdr:sp macro="" textlink="">
      <xdr:nvSpPr>
        <xdr:cNvPr id="19" name="文字 51">
          <a:extLst>
            <a:ext uri="{FF2B5EF4-FFF2-40B4-BE49-F238E27FC236}">
              <a16:creationId xmlns:a16="http://schemas.microsoft.com/office/drawing/2014/main" id="{00000000-0008-0000-1500-000013000000}"/>
            </a:ext>
          </a:extLst>
        </xdr:cNvPr>
        <xdr:cNvSpPr txBox="1">
          <a:spLocks noChangeArrowheads="1"/>
        </xdr:cNvSpPr>
      </xdr:nvSpPr>
      <xdr:spPr bwMode="auto">
        <a:xfrm>
          <a:off x="407324" y="3467100"/>
          <a:ext cx="354685" cy="447675"/>
        </a:xfrm>
        <a:prstGeom prst="rect">
          <a:avLst/>
        </a:prstGeom>
        <a:noFill/>
        <a:ln>
          <a:noFill/>
        </a:ln>
      </xdr:spPr>
      <xdr:txBody>
        <a:bodyPr vertOverflow="clip" wrap="square" lIns="27432" tIns="27432" rIns="27432" bIns="27432" anchor="ctr" upright="1"/>
        <a:lstStyle/>
        <a:p>
          <a:pPr algn="ctr" rtl="0">
            <a:lnSpc>
              <a:spcPts val="1400"/>
            </a:lnSpc>
            <a:defRPr sz="1000"/>
          </a:pPr>
          <a:r>
            <a:rPr lang="zh-TW" altLang="en-US" sz="1200" b="0" i="0" u="none" strike="noStrike" baseline="0">
              <a:solidFill>
                <a:srgbClr val="000000"/>
              </a:solidFill>
              <a:latin typeface="新細明體" panose="02020500000000000000" pitchFamily="18" charset="-120"/>
              <a:ea typeface="新細明體" panose="02020500000000000000" pitchFamily="18" charset="-120"/>
            </a:rPr>
            <a:t>毒  品  危  害</a:t>
          </a:r>
        </a:p>
        <a:p>
          <a:pPr algn="ctr" rtl="0">
            <a:lnSpc>
              <a:spcPts val="1400"/>
            </a:lnSpc>
            <a:defRPr sz="1000"/>
          </a:pPr>
          <a:r>
            <a:rPr lang="zh-TW" altLang="en-US" sz="1200" b="0" i="0" u="none" strike="noStrike" baseline="0">
              <a:solidFill>
                <a:srgbClr val="000000"/>
              </a:solidFill>
              <a:latin typeface="新細明體" panose="02020500000000000000" pitchFamily="18" charset="-120"/>
              <a:ea typeface="新細明體" panose="02020500000000000000" pitchFamily="18" charset="-120"/>
            </a:rPr>
            <a:t>防  制  條  例</a:t>
          </a:r>
          <a:endParaRPr lang="zh-TW" altLang="en-US">
            <a:latin typeface="新細明體" panose="02020500000000000000" pitchFamily="18" charset="-120"/>
            <a:ea typeface="新細明體" panose="02020500000000000000" pitchFamily="18" charset="-120"/>
          </a:endParaRPr>
        </a:p>
      </xdr:txBody>
    </xdr:sp>
    <xdr:clientData/>
  </xdr:twoCellAnchor>
  <xdr:twoCellAnchor>
    <xdr:from>
      <xdr:col>0</xdr:col>
      <xdr:colOff>1466850</xdr:colOff>
      <xdr:row>6</xdr:row>
      <xdr:rowOff>104775</xdr:rowOff>
    </xdr:from>
    <xdr:to>
      <xdr:col>0</xdr:col>
      <xdr:colOff>1600200</xdr:colOff>
      <xdr:row>7</xdr:row>
      <xdr:rowOff>161925</xdr:rowOff>
    </xdr:to>
    <xdr:sp macro="" textlink="">
      <xdr:nvSpPr>
        <xdr:cNvPr id="20" name="AutoShape 183">
          <a:extLst>
            <a:ext uri="{FF2B5EF4-FFF2-40B4-BE49-F238E27FC236}">
              <a16:creationId xmlns:a16="http://schemas.microsoft.com/office/drawing/2014/main" id="{00000000-0008-0000-1500-000014000000}"/>
            </a:ext>
          </a:extLst>
        </xdr:cNvPr>
        <xdr:cNvSpPr>
          <a:spLocks/>
        </xdr:cNvSpPr>
      </xdr:nvSpPr>
      <xdr:spPr bwMode="auto">
        <a:xfrm>
          <a:off x="762000" y="1781175"/>
          <a:ext cx="0" cy="266700"/>
        </a:xfrm>
        <a:prstGeom prst="leftBrace">
          <a:avLst>
            <a:gd name="adj1" fmla="val 1785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1485900</xdr:colOff>
      <xdr:row>9</xdr:row>
      <xdr:rowOff>152400</xdr:rowOff>
    </xdr:from>
    <xdr:to>
      <xdr:col>0</xdr:col>
      <xdr:colOff>1581150</xdr:colOff>
      <xdr:row>12</xdr:row>
      <xdr:rowOff>200025</xdr:rowOff>
    </xdr:to>
    <xdr:sp macro="" textlink="">
      <xdr:nvSpPr>
        <xdr:cNvPr id="21" name="AutoShape 184">
          <a:extLst>
            <a:ext uri="{FF2B5EF4-FFF2-40B4-BE49-F238E27FC236}">
              <a16:creationId xmlns:a16="http://schemas.microsoft.com/office/drawing/2014/main" id="{00000000-0008-0000-1500-000015000000}"/>
            </a:ext>
          </a:extLst>
        </xdr:cNvPr>
        <xdr:cNvSpPr>
          <a:spLocks/>
        </xdr:cNvSpPr>
      </xdr:nvSpPr>
      <xdr:spPr bwMode="auto">
        <a:xfrm>
          <a:off x="762000" y="2457450"/>
          <a:ext cx="0" cy="676275"/>
        </a:xfrm>
        <a:prstGeom prst="leftBrace">
          <a:avLst>
            <a:gd name="adj1" fmla="val 641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1466850</xdr:colOff>
      <xdr:row>4</xdr:row>
      <xdr:rowOff>104775</xdr:rowOff>
    </xdr:from>
    <xdr:to>
      <xdr:col>0</xdr:col>
      <xdr:colOff>1600200</xdr:colOff>
      <xdr:row>5</xdr:row>
      <xdr:rowOff>161925</xdr:rowOff>
    </xdr:to>
    <xdr:sp macro="" textlink="">
      <xdr:nvSpPr>
        <xdr:cNvPr id="22" name="AutoShape 185">
          <a:extLst>
            <a:ext uri="{FF2B5EF4-FFF2-40B4-BE49-F238E27FC236}">
              <a16:creationId xmlns:a16="http://schemas.microsoft.com/office/drawing/2014/main" id="{00000000-0008-0000-1500-000016000000}"/>
            </a:ext>
          </a:extLst>
        </xdr:cNvPr>
        <xdr:cNvSpPr>
          <a:spLocks/>
        </xdr:cNvSpPr>
      </xdr:nvSpPr>
      <xdr:spPr bwMode="auto">
        <a:xfrm>
          <a:off x="762000" y="1362075"/>
          <a:ext cx="0" cy="266700"/>
        </a:xfrm>
        <a:prstGeom prst="leftBrace">
          <a:avLst>
            <a:gd name="adj1" fmla="val 1785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475211</xdr:colOff>
      <xdr:row>4</xdr:row>
      <xdr:rowOff>0</xdr:rowOff>
    </xdr:from>
    <xdr:to>
      <xdr:col>0</xdr:col>
      <xdr:colOff>1368539</xdr:colOff>
      <xdr:row>6</xdr:row>
      <xdr:rowOff>9525</xdr:rowOff>
    </xdr:to>
    <xdr:sp macro="" textlink="">
      <xdr:nvSpPr>
        <xdr:cNvPr id="23" name="文字 42">
          <a:extLst>
            <a:ext uri="{FF2B5EF4-FFF2-40B4-BE49-F238E27FC236}">
              <a16:creationId xmlns:a16="http://schemas.microsoft.com/office/drawing/2014/main" id="{00000000-0008-0000-1500-000017000000}"/>
            </a:ext>
          </a:extLst>
        </xdr:cNvPr>
        <xdr:cNvSpPr txBox="1">
          <a:spLocks noChangeArrowheads="1"/>
        </xdr:cNvSpPr>
      </xdr:nvSpPr>
      <xdr:spPr bwMode="auto">
        <a:xfrm>
          <a:off x="475211" y="1257300"/>
          <a:ext cx="283728" cy="428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27432" anchor="ctr" upright="1"/>
        <a:lstStyle/>
        <a:p>
          <a:pPr algn="dist" rtl="0">
            <a:defRPr sz="1000"/>
          </a:pPr>
          <a:r>
            <a:rPr lang="zh-TW" altLang="en-US" sz="1200" b="0" i="0" u="none" strike="noStrike" baseline="0">
              <a:solidFill>
                <a:srgbClr val="000000"/>
              </a:solidFill>
              <a:latin typeface="+mn-ea"/>
              <a:ea typeface="+mn-ea"/>
            </a:rPr>
            <a:t>強制性交罪</a:t>
          </a:r>
          <a:endParaRPr lang="zh-TW" altLang="en-US">
            <a:latin typeface="+mn-ea"/>
            <a:ea typeface="+mn-ea"/>
          </a:endParaRPr>
        </a:p>
      </xdr:txBody>
    </xdr:sp>
    <xdr:clientData/>
  </xdr:twoCellAnchor>
  <xdr:twoCellAnchor>
    <xdr:from>
      <xdr:col>0</xdr:col>
      <xdr:colOff>484736</xdr:colOff>
      <xdr:row>5</xdr:row>
      <xdr:rowOff>221500</xdr:rowOff>
    </xdr:from>
    <xdr:to>
      <xdr:col>0</xdr:col>
      <xdr:colOff>1350048</xdr:colOff>
      <xdr:row>7</xdr:row>
      <xdr:rowOff>222712</xdr:rowOff>
    </xdr:to>
    <xdr:sp macro="" textlink="">
      <xdr:nvSpPr>
        <xdr:cNvPr id="24" name="文字 42">
          <a:extLst>
            <a:ext uri="{FF2B5EF4-FFF2-40B4-BE49-F238E27FC236}">
              <a16:creationId xmlns:a16="http://schemas.microsoft.com/office/drawing/2014/main" id="{00000000-0008-0000-1500-000018000000}"/>
            </a:ext>
          </a:extLst>
        </xdr:cNvPr>
        <xdr:cNvSpPr txBox="1">
          <a:spLocks noChangeArrowheads="1"/>
        </xdr:cNvSpPr>
      </xdr:nvSpPr>
      <xdr:spPr bwMode="auto">
        <a:xfrm>
          <a:off x="484736" y="1678825"/>
          <a:ext cx="274762" cy="4203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27432" anchor="ctr" upright="1"/>
        <a:lstStyle/>
        <a:p>
          <a:pPr algn="dist" rtl="0">
            <a:defRPr sz="1000"/>
          </a:pPr>
          <a:r>
            <a:rPr lang="zh-TW" altLang="en-US" sz="1200" b="0" i="0" u="none" strike="noStrike" baseline="0">
              <a:solidFill>
                <a:srgbClr val="000000"/>
              </a:solidFill>
              <a:latin typeface="新細明體" panose="02020500000000000000" pitchFamily="18" charset="-120"/>
              <a:ea typeface="新細明體" panose="02020500000000000000" pitchFamily="18" charset="-120"/>
            </a:rPr>
            <a:t>殺人罪</a:t>
          </a:r>
          <a:endParaRPr lang="zh-TW" altLang="en-US">
            <a:latin typeface="新細明體" panose="02020500000000000000" pitchFamily="18" charset="-120"/>
            <a:ea typeface="新細明體" panose="02020500000000000000" pitchFamily="18" charset="-120"/>
          </a:endParaRPr>
        </a:p>
      </xdr:txBody>
    </xdr:sp>
    <xdr:clientData/>
  </xdr:twoCellAnchor>
  <xdr:twoCellAnchor>
    <xdr:from>
      <xdr:col>0</xdr:col>
      <xdr:colOff>504998</xdr:colOff>
      <xdr:row>7</xdr:row>
      <xdr:rowOff>152400</xdr:rowOff>
    </xdr:from>
    <xdr:to>
      <xdr:col>0</xdr:col>
      <xdr:colOff>1367710</xdr:colOff>
      <xdr:row>9</xdr:row>
      <xdr:rowOff>161925</xdr:rowOff>
    </xdr:to>
    <xdr:sp macro="" textlink="">
      <xdr:nvSpPr>
        <xdr:cNvPr id="25" name="文字 42">
          <a:extLst>
            <a:ext uri="{FF2B5EF4-FFF2-40B4-BE49-F238E27FC236}">
              <a16:creationId xmlns:a16="http://schemas.microsoft.com/office/drawing/2014/main" id="{00000000-0008-0000-1500-000019000000}"/>
            </a:ext>
          </a:extLst>
        </xdr:cNvPr>
        <xdr:cNvSpPr txBox="1">
          <a:spLocks noChangeArrowheads="1"/>
        </xdr:cNvSpPr>
      </xdr:nvSpPr>
      <xdr:spPr bwMode="auto">
        <a:xfrm>
          <a:off x="504998" y="2038350"/>
          <a:ext cx="253112" cy="428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27432" anchor="ctr" upright="1"/>
        <a:lstStyle/>
        <a:p>
          <a:pPr algn="dist" rtl="0">
            <a:defRPr sz="1000"/>
          </a:pPr>
          <a:r>
            <a:rPr lang="zh-TW" altLang="en-US" sz="1200" b="0" i="0" u="none" strike="noStrike" baseline="0">
              <a:solidFill>
                <a:srgbClr val="000000"/>
              </a:solidFill>
              <a:latin typeface="新細明體" panose="02020500000000000000" pitchFamily="18" charset="-120"/>
              <a:ea typeface="新細明體" panose="02020500000000000000" pitchFamily="18" charset="-120"/>
            </a:rPr>
            <a:t>強盜罪</a:t>
          </a:r>
          <a:endParaRPr lang="zh-TW" altLang="en-US">
            <a:latin typeface="新細明體" panose="02020500000000000000" pitchFamily="18" charset="-120"/>
            <a:ea typeface="新細明體" panose="02020500000000000000" pitchFamily="18" charset="-120"/>
          </a:endParaRPr>
        </a:p>
      </xdr:txBody>
    </xdr:sp>
    <xdr:clientData/>
  </xdr:twoCellAnchor>
  <xdr:twoCellAnchor>
    <xdr:from>
      <xdr:col>0</xdr:col>
      <xdr:colOff>504998</xdr:colOff>
      <xdr:row>10</xdr:row>
      <xdr:rowOff>47625</xdr:rowOff>
    </xdr:from>
    <xdr:to>
      <xdr:col>0</xdr:col>
      <xdr:colOff>1406675</xdr:colOff>
      <xdr:row>12</xdr:row>
      <xdr:rowOff>57150</xdr:rowOff>
    </xdr:to>
    <xdr:sp macro="" textlink="">
      <xdr:nvSpPr>
        <xdr:cNvPr id="26" name="文字 42">
          <a:extLst>
            <a:ext uri="{FF2B5EF4-FFF2-40B4-BE49-F238E27FC236}">
              <a16:creationId xmlns:a16="http://schemas.microsoft.com/office/drawing/2014/main" id="{00000000-0008-0000-1500-00001A000000}"/>
            </a:ext>
          </a:extLst>
        </xdr:cNvPr>
        <xdr:cNvSpPr txBox="1">
          <a:spLocks noChangeArrowheads="1"/>
        </xdr:cNvSpPr>
      </xdr:nvSpPr>
      <xdr:spPr bwMode="auto">
        <a:xfrm>
          <a:off x="504998" y="2562225"/>
          <a:ext cx="253977" cy="428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27432" anchor="ctr" upright="1"/>
        <a:lstStyle/>
        <a:p>
          <a:pPr algn="dist" rtl="0">
            <a:defRPr sz="1000"/>
          </a:pPr>
          <a:r>
            <a:rPr lang="zh-TW" altLang="en-US" sz="1200" b="0" i="0" u="none" strike="noStrike" baseline="0">
              <a:solidFill>
                <a:srgbClr val="000000"/>
              </a:solidFill>
              <a:latin typeface="新細明體" panose="02020500000000000000" pitchFamily="18" charset="-120"/>
              <a:ea typeface="新細明體" panose="02020500000000000000" pitchFamily="18" charset="-120"/>
            </a:rPr>
            <a:t>擄人勒贖罪</a:t>
          </a:r>
          <a:endParaRPr lang="zh-TW" altLang="en-US">
            <a:latin typeface="新細明體" panose="02020500000000000000" pitchFamily="18" charset="-120"/>
            <a:ea typeface="新細明體" panose="02020500000000000000" pitchFamily="18" charset="-120"/>
          </a:endParaRPr>
        </a:p>
      </xdr:txBody>
    </xdr:sp>
    <xdr:clientData/>
  </xdr:twoCellAnchor>
  <xdr:twoCellAnchor>
    <xdr:from>
      <xdr:col>0</xdr:col>
      <xdr:colOff>1466850</xdr:colOff>
      <xdr:row>4</xdr:row>
      <xdr:rowOff>104775</xdr:rowOff>
    </xdr:from>
    <xdr:to>
      <xdr:col>0</xdr:col>
      <xdr:colOff>1600200</xdr:colOff>
      <xdr:row>5</xdr:row>
      <xdr:rowOff>161925</xdr:rowOff>
    </xdr:to>
    <xdr:sp macro="" textlink="">
      <xdr:nvSpPr>
        <xdr:cNvPr id="27" name="AutoShape 190">
          <a:extLst>
            <a:ext uri="{FF2B5EF4-FFF2-40B4-BE49-F238E27FC236}">
              <a16:creationId xmlns:a16="http://schemas.microsoft.com/office/drawing/2014/main" id="{00000000-0008-0000-1500-00001B000000}"/>
            </a:ext>
          </a:extLst>
        </xdr:cNvPr>
        <xdr:cNvSpPr>
          <a:spLocks/>
        </xdr:cNvSpPr>
      </xdr:nvSpPr>
      <xdr:spPr bwMode="auto">
        <a:xfrm>
          <a:off x="762000" y="1362075"/>
          <a:ext cx="0" cy="266700"/>
        </a:xfrm>
        <a:prstGeom prst="leftBrace">
          <a:avLst>
            <a:gd name="adj1" fmla="val 1785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475211</xdr:colOff>
      <xdr:row>25</xdr:row>
      <xdr:rowOff>0</xdr:rowOff>
    </xdr:from>
    <xdr:to>
      <xdr:col>0</xdr:col>
      <xdr:colOff>1407559</xdr:colOff>
      <xdr:row>25</xdr:row>
      <xdr:rowOff>0</xdr:rowOff>
    </xdr:to>
    <xdr:sp macro="" textlink="">
      <xdr:nvSpPr>
        <xdr:cNvPr id="28" name="文字 42">
          <a:extLst>
            <a:ext uri="{FF2B5EF4-FFF2-40B4-BE49-F238E27FC236}">
              <a16:creationId xmlns:a16="http://schemas.microsoft.com/office/drawing/2014/main" id="{00000000-0008-0000-1500-00001C000000}"/>
            </a:ext>
          </a:extLst>
        </xdr:cNvPr>
        <xdr:cNvSpPr txBox="1">
          <a:spLocks noChangeArrowheads="1"/>
        </xdr:cNvSpPr>
      </xdr:nvSpPr>
      <xdr:spPr bwMode="auto">
        <a:xfrm>
          <a:off x="475211" y="5867400"/>
          <a:ext cx="284648"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27432" anchor="ctr" upright="1"/>
        <a:lstStyle/>
        <a:p>
          <a:pPr algn="ctr" rtl="0">
            <a:defRPr sz="1000"/>
          </a:pPr>
          <a:r>
            <a:rPr lang="zh-TW" altLang="en-US" sz="1200" b="0" i="0" u="none" strike="noStrike" baseline="0">
              <a:solidFill>
                <a:srgbClr val="000000"/>
              </a:solidFill>
              <a:latin typeface="新細明體"/>
              <a:ea typeface="新細明體"/>
            </a:rPr>
            <a:t>槍砲彈藥刀  械管制條例</a:t>
          </a:r>
          <a:endParaRPr lang="zh-TW" altLang="en-US"/>
        </a:p>
      </xdr:txBody>
    </xdr:sp>
    <xdr:clientData/>
  </xdr:twoCellAnchor>
  <xdr:twoCellAnchor>
    <xdr:from>
      <xdr:col>0</xdr:col>
      <xdr:colOff>484736</xdr:colOff>
      <xdr:row>25</xdr:row>
      <xdr:rowOff>0</xdr:rowOff>
    </xdr:from>
    <xdr:to>
      <xdr:col>0</xdr:col>
      <xdr:colOff>883808</xdr:colOff>
      <xdr:row>25</xdr:row>
      <xdr:rowOff>0</xdr:rowOff>
    </xdr:to>
    <xdr:sp macro="" textlink="">
      <xdr:nvSpPr>
        <xdr:cNvPr id="29" name="文字 51">
          <a:extLst>
            <a:ext uri="{FF2B5EF4-FFF2-40B4-BE49-F238E27FC236}">
              <a16:creationId xmlns:a16="http://schemas.microsoft.com/office/drawing/2014/main" id="{00000000-0008-0000-1500-00001D000000}"/>
            </a:ext>
          </a:extLst>
        </xdr:cNvPr>
        <xdr:cNvSpPr txBox="1">
          <a:spLocks noChangeArrowheads="1"/>
        </xdr:cNvSpPr>
      </xdr:nvSpPr>
      <xdr:spPr bwMode="auto">
        <a:xfrm>
          <a:off x="484736" y="5867400"/>
          <a:ext cx="275247"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27432" anchor="ctr" upright="1"/>
        <a:lstStyle/>
        <a:p>
          <a:pPr algn="ctr" rtl="0">
            <a:defRPr sz="1000"/>
          </a:pPr>
          <a:r>
            <a:rPr lang="zh-TW" altLang="en-US" sz="1200" b="0" i="0" u="none" strike="noStrike" baseline="0">
              <a:solidFill>
                <a:srgbClr val="000000"/>
              </a:solidFill>
              <a:latin typeface="新細明體"/>
              <a:ea typeface="新細明體"/>
            </a:rPr>
            <a:t>毒防品制危條害例</a:t>
          </a:r>
          <a:endParaRPr lang="zh-TW" altLang="en-US"/>
        </a:p>
      </xdr:txBody>
    </xdr:sp>
    <xdr:clientData/>
  </xdr:twoCellAnchor>
  <xdr:twoCellAnchor>
    <xdr:from>
      <xdr:col>1</xdr:col>
      <xdr:colOff>0</xdr:colOff>
      <xdr:row>2</xdr:row>
      <xdr:rowOff>0</xdr:rowOff>
    </xdr:from>
    <xdr:to>
      <xdr:col>1</xdr:col>
      <xdr:colOff>0</xdr:colOff>
      <xdr:row>2</xdr:row>
      <xdr:rowOff>0</xdr:rowOff>
    </xdr:to>
    <xdr:sp macro="" textlink="">
      <xdr:nvSpPr>
        <xdr:cNvPr id="30" name="文字 1">
          <a:extLst>
            <a:ext uri="{FF2B5EF4-FFF2-40B4-BE49-F238E27FC236}">
              <a16:creationId xmlns:a16="http://schemas.microsoft.com/office/drawing/2014/main" id="{00000000-0008-0000-1500-00001E000000}"/>
            </a:ext>
          </a:extLst>
        </xdr:cNvPr>
        <xdr:cNvSpPr txBox="1">
          <a:spLocks noChangeArrowheads="1"/>
        </xdr:cNvSpPr>
      </xdr:nvSpPr>
      <xdr:spPr bwMode="auto">
        <a:xfrm>
          <a:off x="3209925" y="7048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27432" anchor="ctr" upright="1"/>
        <a:lstStyle/>
        <a:p>
          <a:pPr algn="ctr" rtl="0">
            <a:defRPr sz="1000"/>
          </a:pPr>
          <a:r>
            <a:rPr lang="zh-TW" altLang="en-US" sz="1400" b="0" i="0" u="none" strike="noStrike" baseline="0">
              <a:solidFill>
                <a:srgbClr val="000000"/>
              </a:solidFill>
              <a:latin typeface="華康中黑體"/>
              <a:ea typeface="華康中黑體"/>
            </a:rPr>
            <a:t>無</a:t>
          </a:r>
        </a:p>
        <a:p>
          <a:pPr algn="ctr" rtl="0">
            <a:defRPr sz="1000"/>
          </a:pPr>
          <a:r>
            <a:rPr lang="zh-TW" altLang="en-US" sz="1400" b="0" i="0" u="none" strike="noStrike" baseline="0">
              <a:solidFill>
                <a:srgbClr val="000000"/>
              </a:solidFill>
              <a:latin typeface="華康中黑體"/>
              <a:ea typeface="華康中黑體"/>
            </a:rPr>
            <a:t>期</a:t>
          </a:r>
        </a:p>
        <a:p>
          <a:pPr algn="ctr" rtl="0">
            <a:defRPr sz="1000"/>
          </a:pPr>
          <a:r>
            <a:rPr lang="zh-TW" altLang="en-US" sz="1400" b="0" i="0" u="none" strike="noStrike" baseline="0">
              <a:solidFill>
                <a:srgbClr val="000000"/>
              </a:solidFill>
              <a:latin typeface="華康中黑體"/>
              <a:ea typeface="華康中黑體"/>
            </a:rPr>
            <a:t>徒</a:t>
          </a:r>
        </a:p>
        <a:p>
          <a:pPr algn="ctr" rtl="0">
            <a:defRPr sz="1000"/>
          </a:pPr>
          <a:r>
            <a:rPr lang="zh-TW" altLang="en-US" sz="1400" b="0" i="0" u="none" strike="noStrike" baseline="0">
              <a:solidFill>
                <a:srgbClr val="000000"/>
              </a:solidFill>
              <a:latin typeface="華康中黑體"/>
              <a:ea typeface="華康中黑體"/>
            </a:rPr>
            <a:t>刑</a:t>
          </a:r>
          <a:endParaRPr lang="zh-TW" altLang="en-US"/>
        </a:p>
      </xdr:txBody>
    </xdr:sp>
    <xdr:clientData/>
  </xdr:twoCellAnchor>
  <xdr:twoCellAnchor>
    <xdr:from>
      <xdr:col>1</xdr:col>
      <xdr:colOff>0</xdr:colOff>
      <xdr:row>2</xdr:row>
      <xdr:rowOff>0</xdr:rowOff>
    </xdr:from>
    <xdr:to>
      <xdr:col>1</xdr:col>
      <xdr:colOff>0</xdr:colOff>
      <xdr:row>2</xdr:row>
      <xdr:rowOff>0</xdr:rowOff>
    </xdr:to>
    <xdr:sp macro="" textlink="">
      <xdr:nvSpPr>
        <xdr:cNvPr id="31" name="文字 2">
          <a:extLst>
            <a:ext uri="{FF2B5EF4-FFF2-40B4-BE49-F238E27FC236}">
              <a16:creationId xmlns:a16="http://schemas.microsoft.com/office/drawing/2014/main" id="{00000000-0008-0000-1500-00001F000000}"/>
            </a:ext>
          </a:extLst>
        </xdr:cNvPr>
        <xdr:cNvSpPr txBox="1">
          <a:spLocks noChangeArrowheads="1"/>
        </xdr:cNvSpPr>
      </xdr:nvSpPr>
      <xdr:spPr bwMode="auto">
        <a:xfrm>
          <a:off x="3209925" y="7048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27432" anchor="ctr" upright="1"/>
        <a:lstStyle/>
        <a:p>
          <a:pPr algn="ctr" rtl="0">
            <a:defRPr sz="1000"/>
          </a:pPr>
          <a:r>
            <a:rPr lang="zh-TW" altLang="en-US" sz="1400" b="0" i="0" u="none" strike="noStrike" baseline="0">
              <a:solidFill>
                <a:srgbClr val="000000"/>
              </a:solidFill>
              <a:latin typeface="華康中黑體"/>
              <a:ea typeface="華康中黑體"/>
            </a:rPr>
            <a:t>二</a:t>
          </a:r>
        </a:p>
        <a:p>
          <a:pPr algn="ctr" rtl="0">
            <a:defRPr sz="1000"/>
          </a:pPr>
          <a:r>
            <a:rPr lang="zh-TW" altLang="en-US" sz="1400" b="0" i="0" u="none" strike="noStrike" baseline="0">
              <a:solidFill>
                <a:srgbClr val="000000"/>
              </a:solidFill>
              <a:latin typeface="華康中黑體"/>
              <a:ea typeface="華康中黑體"/>
            </a:rPr>
            <a:t>年</a:t>
          </a:r>
        </a:p>
        <a:p>
          <a:pPr algn="ctr" rtl="0">
            <a:defRPr sz="1000"/>
          </a:pPr>
          <a:r>
            <a:rPr lang="zh-TW" altLang="en-US" sz="1400" b="0" i="0" u="none" strike="noStrike" baseline="0">
              <a:solidFill>
                <a:srgbClr val="000000"/>
              </a:solidFill>
              <a:latin typeface="華康中黑體"/>
              <a:ea typeface="華康中黑體"/>
            </a:rPr>
            <a:t>未</a:t>
          </a:r>
        </a:p>
        <a:p>
          <a:pPr algn="ctr" rtl="0">
            <a:defRPr sz="1000"/>
          </a:pPr>
          <a:r>
            <a:rPr lang="zh-TW" altLang="en-US" sz="1400" b="0" i="0" u="none" strike="noStrike" baseline="0">
              <a:solidFill>
                <a:srgbClr val="000000"/>
              </a:solidFill>
              <a:latin typeface="華康中黑體"/>
              <a:ea typeface="華康中黑體"/>
            </a:rPr>
            <a:t>滿</a:t>
          </a:r>
          <a:endParaRPr lang="zh-TW" altLang="en-US"/>
        </a:p>
      </xdr:txBody>
    </xdr:sp>
    <xdr:clientData/>
  </xdr:twoCellAnchor>
  <xdr:twoCellAnchor>
    <xdr:from>
      <xdr:col>1</xdr:col>
      <xdr:colOff>0</xdr:colOff>
      <xdr:row>2</xdr:row>
      <xdr:rowOff>0</xdr:rowOff>
    </xdr:from>
    <xdr:to>
      <xdr:col>1</xdr:col>
      <xdr:colOff>0</xdr:colOff>
      <xdr:row>2</xdr:row>
      <xdr:rowOff>0</xdr:rowOff>
    </xdr:to>
    <xdr:sp macro="" textlink="">
      <xdr:nvSpPr>
        <xdr:cNvPr id="32" name="文字 3">
          <a:extLst>
            <a:ext uri="{FF2B5EF4-FFF2-40B4-BE49-F238E27FC236}">
              <a16:creationId xmlns:a16="http://schemas.microsoft.com/office/drawing/2014/main" id="{00000000-0008-0000-1500-000020000000}"/>
            </a:ext>
          </a:extLst>
        </xdr:cNvPr>
        <xdr:cNvSpPr txBox="1">
          <a:spLocks noChangeArrowheads="1"/>
        </xdr:cNvSpPr>
      </xdr:nvSpPr>
      <xdr:spPr bwMode="auto">
        <a:xfrm>
          <a:off x="3209925" y="7048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27432" anchor="ctr" upright="1"/>
        <a:lstStyle/>
        <a:p>
          <a:pPr algn="dist" rtl="0">
            <a:defRPr sz="1000"/>
          </a:pPr>
          <a:r>
            <a:rPr lang="zh-TW" altLang="en-US" sz="1400" b="0" i="0" u="none" strike="noStrike" baseline="0">
              <a:solidFill>
                <a:srgbClr val="000000"/>
              </a:solidFill>
              <a:latin typeface="華康中黑體"/>
              <a:ea typeface="華康中黑體"/>
            </a:rPr>
            <a:t>二三</a:t>
          </a:r>
        </a:p>
        <a:p>
          <a:pPr algn="dist" rtl="0">
            <a:defRPr sz="1000"/>
          </a:pPr>
          <a:r>
            <a:rPr lang="zh-TW" altLang="en-US" sz="1400" b="0" i="0" u="none" strike="noStrike" baseline="0">
              <a:solidFill>
                <a:srgbClr val="000000"/>
              </a:solidFill>
              <a:latin typeface="華康中黑體"/>
              <a:ea typeface="華康中黑體"/>
            </a:rPr>
            <a:t>年年以未</a:t>
          </a:r>
        </a:p>
        <a:p>
          <a:pPr algn="dist" rtl="0">
            <a:defRPr sz="1000"/>
          </a:pPr>
          <a:r>
            <a:rPr lang="zh-TW" altLang="en-US" sz="1400" b="0" i="0" u="none" strike="noStrike" baseline="0">
              <a:solidFill>
                <a:srgbClr val="000000"/>
              </a:solidFill>
              <a:latin typeface="華康中黑體"/>
              <a:ea typeface="華康中黑體"/>
            </a:rPr>
            <a:t>上滿</a:t>
          </a:r>
          <a:endParaRPr lang="zh-TW" altLang="en-US"/>
        </a:p>
      </xdr:txBody>
    </xdr:sp>
    <xdr:clientData/>
  </xdr:twoCellAnchor>
  <xdr:twoCellAnchor>
    <xdr:from>
      <xdr:col>1</xdr:col>
      <xdr:colOff>0</xdr:colOff>
      <xdr:row>2</xdr:row>
      <xdr:rowOff>0</xdr:rowOff>
    </xdr:from>
    <xdr:to>
      <xdr:col>1</xdr:col>
      <xdr:colOff>0</xdr:colOff>
      <xdr:row>2</xdr:row>
      <xdr:rowOff>0</xdr:rowOff>
    </xdr:to>
    <xdr:sp macro="" textlink="">
      <xdr:nvSpPr>
        <xdr:cNvPr id="33" name="文字 11">
          <a:extLst>
            <a:ext uri="{FF2B5EF4-FFF2-40B4-BE49-F238E27FC236}">
              <a16:creationId xmlns:a16="http://schemas.microsoft.com/office/drawing/2014/main" id="{00000000-0008-0000-1500-000021000000}"/>
            </a:ext>
          </a:extLst>
        </xdr:cNvPr>
        <xdr:cNvSpPr txBox="1">
          <a:spLocks noChangeArrowheads="1"/>
        </xdr:cNvSpPr>
      </xdr:nvSpPr>
      <xdr:spPr bwMode="auto">
        <a:xfrm>
          <a:off x="3209925" y="7048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27432" anchor="ctr" upright="1"/>
        <a:lstStyle/>
        <a:p>
          <a:pPr algn="dist" rtl="0">
            <a:defRPr sz="1000"/>
          </a:pPr>
          <a:r>
            <a:rPr lang="zh-TW" altLang="en-US" sz="1400" b="0" i="0" u="none" strike="noStrike" baseline="0">
              <a:solidFill>
                <a:srgbClr val="000000"/>
              </a:solidFill>
              <a:latin typeface="華康中黑體"/>
              <a:ea typeface="華康中黑體"/>
            </a:rPr>
            <a:t>三</a:t>
          </a:r>
        </a:p>
        <a:p>
          <a:pPr algn="dist" rtl="0">
            <a:defRPr sz="1000"/>
          </a:pPr>
          <a:r>
            <a:rPr lang="zh-TW" altLang="en-US" sz="1400" b="0" i="0" u="none" strike="noStrike" baseline="0">
              <a:solidFill>
                <a:srgbClr val="000000"/>
              </a:solidFill>
              <a:latin typeface="華康中黑體"/>
              <a:ea typeface="華康中黑體"/>
            </a:rPr>
            <a:t>年</a:t>
          </a:r>
          <a:endParaRPr lang="zh-TW" altLang="en-US"/>
        </a:p>
      </xdr:txBody>
    </xdr:sp>
    <xdr:clientData/>
  </xdr:twoCellAnchor>
  <xdr:twoCellAnchor>
    <xdr:from>
      <xdr:col>1</xdr:col>
      <xdr:colOff>0</xdr:colOff>
      <xdr:row>2</xdr:row>
      <xdr:rowOff>0</xdr:rowOff>
    </xdr:from>
    <xdr:to>
      <xdr:col>1</xdr:col>
      <xdr:colOff>0</xdr:colOff>
      <xdr:row>2</xdr:row>
      <xdr:rowOff>0</xdr:rowOff>
    </xdr:to>
    <xdr:sp macro="" textlink="">
      <xdr:nvSpPr>
        <xdr:cNvPr id="34" name="文字 12">
          <a:extLst>
            <a:ext uri="{FF2B5EF4-FFF2-40B4-BE49-F238E27FC236}">
              <a16:creationId xmlns:a16="http://schemas.microsoft.com/office/drawing/2014/main" id="{00000000-0008-0000-1500-000022000000}"/>
            </a:ext>
          </a:extLst>
        </xdr:cNvPr>
        <xdr:cNvSpPr txBox="1">
          <a:spLocks noChangeArrowheads="1"/>
        </xdr:cNvSpPr>
      </xdr:nvSpPr>
      <xdr:spPr bwMode="auto">
        <a:xfrm>
          <a:off x="3209925" y="7048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27432" anchor="ctr" upright="1"/>
        <a:lstStyle/>
        <a:p>
          <a:pPr algn="dist" rtl="0">
            <a:defRPr sz="1000"/>
          </a:pPr>
          <a:r>
            <a:rPr lang="zh-TW" altLang="en-US" sz="1400" b="0" i="0" u="none" strike="noStrike" baseline="0">
              <a:solidFill>
                <a:srgbClr val="000000"/>
              </a:solidFill>
              <a:latin typeface="華康中黑體"/>
              <a:ea typeface="華康中黑體"/>
            </a:rPr>
            <a:t>三五</a:t>
          </a:r>
        </a:p>
        <a:p>
          <a:pPr algn="dist" rtl="0">
            <a:defRPr sz="1000"/>
          </a:pPr>
          <a:r>
            <a:rPr lang="zh-TW" altLang="en-US" sz="1400" b="0" i="0" u="none" strike="noStrike" baseline="0">
              <a:solidFill>
                <a:srgbClr val="000000"/>
              </a:solidFill>
              <a:latin typeface="華康中黑體"/>
              <a:ea typeface="華康中黑體"/>
            </a:rPr>
            <a:t>年年</a:t>
          </a:r>
        </a:p>
        <a:p>
          <a:pPr algn="dist" rtl="0">
            <a:defRPr sz="1000"/>
          </a:pPr>
          <a:r>
            <a:rPr lang="zh-TW" altLang="en-US" sz="1400" b="0" i="0" u="none" strike="noStrike" baseline="0">
              <a:solidFill>
                <a:srgbClr val="000000"/>
              </a:solidFill>
              <a:latin typeface="華康中黑體"/>
              <a:ea typeface="華康中黑體"/>
            </a:rPr>
            <a:t>以未</a:t>
          </a:r>
        </a:p>
        <a:p>
          <a:pPr algn="dist" rtl="0">
            <a:defRPr sz="1000"/>
          </a:pPr>
          <a:r>
            <a:rPr lang="zh-TW" altLang="en-US" sz="1400" b="0" i="0" u="none" strike="noStrike" baseline="0">
              <a:solidFill>
                <a:srgbClr val="000000"/>
              </a:solidFill>
              <a:latin typeface="華康中黑體"/>
              <a:ea typeface="華康中黑體"/>
            </a:rPr>
            <a:t>上滿</a:t>
          </a:r>
          <a:endParaRPr lang="zh-TW" altLang="en-US"/>
        </a:p>
      </xdr:txBody>
    </xdr:sp>
    <xdr:clientData/>
  </xdr:twoCellAnchor>
  <xdr:twoCellAnchor>
    <xdr:from>
      <xdr:col>1</xdr:col>
      <xdr:colOff>0</xdr:colOff>
      <xdr:row>2</xdr:row>
      <xdr:rowOff>0</xdr:rowOff>
    </xdr:from>
    <xdr:to>
      <xdr:col>1</xdr:col>
      <xdr:colOff>0</xdr:colOff>
      <xdr:row>2</xdr:row>
      <xdr:rowOff>0</xdr:rowOff>
    </xdr:to>
    <xdr:sp macro="" textlink="">
      <xdr:nvSpPr>
        <xdr:cNvPr id="35" name="文字 13">
          <a:extLst>
            <a:ext uri="{FF2B5EF4-FFF2-40B4-BE49-F238E27FC236}">
              <a16:creationId xmlns:a16="http://schemas.microsoft.com/office/drawing/2014/main" id="{00000000-0008-0000-1500-000023000000}"/>
            </a:ext>
          </a:extLst>
        </xdr:cNvPr>
        <xdr:cNvSpPr txBox="1">
          <a:spLocks noChangeArrowheads="1"/>
        </xdr:cNvSpPr>
      </xdr:nvSpPr>
      <xdr:spPr bwMode="auto">
        <a:xfrm>
          <a:off x="3209925" y="7048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27432" anchor="ctr" upright="1"/>
        <a:lstStyle/>
        <a:p>
          <a:pPr algn="ctr" rtl="0">
            <a:defRPr sz="1000"/>
          </a:pPr>
          <a:r>
            <a:rPr lang="zh-TW" altLang="en-US" sz="1400" b="0" i="0" u="none" strike="noStrike" baseline="0">
              <a:solidFill>
                <a:srgbClr val="000000"/>
              </a:solidFill>
              <a:latin typeface="華康中黑體"/>
              <a:ea typeface="華康中黑體"/>
            </a:rPr>
            <a:t>五七</a:t>
          </a:r>
        </a:p>
        <a:p>
          <a:pPr algn="ctr" rtl="0">
            <a:defRPr sz="1000"/>
          </a:pPr>
          <a:r>
            <a:rPr lang="zh-TW" altLang="en-US" sz="1400" b="0" i="0" u="none" strike="noStrike" baseline="0">
              <a:solidFill>
                <a:srgbClr val="000000"/>
              </a:solidFill>
              <a:latin typeface="華康中黑體"/>
              <a:ea typeface="華康中黑體"/>
            </a:rPr>
            <a:t>年年</a:t>
          </a:r>
        </a:p>
        <a:p>
          <a:pPr algn="ctr" rtl="0">
            <a:defRPr sz="1000"/>
          </a:pPr>
          <a:r>
            <a:rPr lang="zh-TW" altLang="en-US" sz="1400" b="0" i="0" u="none" strike="noStrike" baseline="0">
              <a:solidFill>
                <a:srgbClr val="000000"/>
              </a:solidFill>
              <a:latin typeface="華康中黑體"/>
              <a:ea typeface="華康中黑體"/>
            </a:rPr>
            <a:t>以未</a:t>
          </a:r>
        </a:p>
        <a:p>
          <a:pPr algn="ctr" rtl="0">
            <a:defRPr sz="1000"/>
          </a:pPr>
          <a:r>
            <a:rPr lang="zh-TW" altLang="en-US" sz="1400" b="0" i="0" u="none" strike="noStrike" baseline="0">
              <a:solidFill>
                <a:srgbClr val="000000"/>
              </a:solidFill>
              <a:latin typeface="華康中黑體"/>
              <a:ea typeface="華康中黑體"/>
            </a:rPr>
            <a:t>上滿</a:t>
          </a:r>
          <a:endParaRPr lang="zh-TW" altLang="en-US"/>
        </a:p>
      </xdr:txBody>
    </xdr:sp>
    <xdr:clientData/>
  </xdr:twoCellAnchor>
  <xdr:twoCellAnchor>
    <xdr:from>
      <xdr:col>1</xdr:col>
      <xdr:colOff>0</xdr:colOff>
      <xdr:row>2</xdr:row>
      <xdr:rowOff>0</xdr:rowOff>
    </xdr:from>
    <xdr:to>
      <xdr:col>1</xdr:col>
      <xdr:colOff>0</xdr:colOff>
      <xdr:row>2</xdr:row>
      <xdr:rowOff>0</xdr:rowOff>
    </xdr:to>
    <xdr:sp macro="" textlink="">
      <xdr:nvSpPr>
        <xdr:cNvPr id="36" name="文字 14">
          <a:extLst>
            <a:ext uri="{FF2B5EF4-FFF2-40B4-BE49-F238E27FC236}">
              <a16:creationId xmlns:a16="http://schemas.microsoft.com/office/drawing/2014/main" id="{00000000-0008-0000-1500-000024000000}"/>
            </a:ext>
          </a:extLst>
        </xdr:cNvPr>
        <xdr:cNvSpPr txBox="1">
          <a:spLocks noChangeArrowheads="1"/>
        </xdr:cNvSpPr>
      </xdr:nvSpPr>
      <xdr:spPr bwMode="auto">
        <a:xfrm>
          <a:off x="3209925" y="7048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27432" anchor="ctr" upright="1"/>
        <a:lstStyle/>
        <a:p>
          <a:pPr algn="ctr" rtl="0">
            <a:defRPr sz="1000"/>
          </a:pPr>
          <a:r>
            <a:rPr lang="zh-TW" altLang="en-US" sz="1400" b="0" i="0" u="none" strike="noStrike" baseline="0">
              <a:solidFill>
                <a:srgbClr val="000000"/>
              </a:solidFill>
              <a:latin typeface="華康中黑體"/>
              <a:ea typeface="華康中黑體"/>
            </a:rPr>
            <a:t>七十</a:t>
          </a:r>
        </a:p>
        <a:p>
          <a:pPr algn="ctr" rtl="0">
            <a:defRPr sz="1000"/>
          </a:pPr>
          <a:r>
            <a:rPr lang="zh-TW" altLang="en-US" sz="1400" b="0" i="0" u="none" strike="noStrike" baseline="0">
              <a:solidFill>
                <a:srgbClr val="000000"/>
              </a:solidFill>
              <a:latin typeface="華康中黑體"/>
              <a:ea typeface="華康中黑體"/>
            </a:rPr>
            <a:t>年年</a:t>
          </a:r>
        </a:p>
        <a:p>
          <a:pPr algn="ctr" rtl="0">
            <a:defRPr sz="1000"/>
          </a:pPr>
          <a:r>
            <a:rPr lang="zh-TW" altLang="en-US" sz="1400" b="0" i="0" u="none" strike="noStrike" baseline="0">
              <a:solidFill>
                <a:srgbClr val="000000"/>
              </a:solidFill>
              <a:latin typeface="華康中黑體"/>
              <a:ea typeface="華康中黑體"/>
            </a:rPr>
            <a:t>以未</a:t>
          </a:r>
        </a:p>
        <a:p>
          <a:pPr algn="ctr" rtl="0">
            <a:defRPr sz="1000"/>
          </a:pPr>
          <a:r>
            <a:rPr lang="zh-TW" altLang="en-US" sz="1400" b="0" i="0" u="none" strike="noStrike" baseline="0">
              <a:solidFill>
                <a:srgbClr val="000000"/>
              </a:solidFill>
              <a:latin typeface="華康中黑體"/>
              <a:ea typeface="華康中黑體"/>
            </a:rPr>
            <a:t>上滿</a:t>
          </a:r>
          <a:endParaRPr lang="zh-TW" altLang="en-US"/>
        </a:p>
      </xdr:txBody>
    </xdr:sp>
    <xdr:clientData/>
  </xdr:twoCellAnchor>
  <xdr:twoCellAnchor>
    <xdr:from>
      <xdr:col>1</xdr:col>
      <xdr:colOff>0</xdr:colOff>
      <xdr:row>2</xdr:row>
      <xdr:rowOff>0</xdr:rowOff>
    </xdr:from>
    <xdr:to>
      <xdr:col>1</xdr:col>
      <xdr:colOff>0</xdr:colOff>
      <xdr:row>2</xdr:row>
      <xdr:rowOff>0</xdr:rowOff>
    </xdr:to>
    <xdr:sp macro="" textlink="">
      <xdr:nvSpPr>
        <xdr:cNvPr id="37" name="文字 16">
          <a:extLst>
            <a:ext uri="{FF2B5EF4-FFF2-40B4-BE49-F238E27FC236}">
              <a16:creationId xmlns:a16="http://schemas.microsoft.com/office/drawing/2014/main" id="{00000000-0008-0000-1500-000025000000}"/>
            </a:ext>
          </a:extLst>
        </xdr:cNvPr>
        <xdr:cNvSpPr txBox="1">
          <a:spLocks noChangeArrowheads="1"/>
        </xdr:cNvSpPr>
      </xdr:nvSpPr>
      <xdr:spPr bwMode="auto">
        <a:xfrm>
          <a:off x="3209925" y="7048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27432" anchor="ctr" upright="1"/>
        <a:lstStyle/>
        <a:p>
          <a:pPr algn="dist" rtl="0">
            <a:defRPr sz="1000"/>
          </a:pPr>
          <a:r>
            <a:rPr lang="zh-TW" altLang="en-US" sz="1400" b="0" i="0" u="none" strike="noStrike" baseline="0">
              <a:solidFill>
                <a:srgbClr val="000000"/>
              </a:solidFill>
              <a:latin typeface="華康中黑體"/>
              <a:ea typeface="華康中黑體"/>
            </a:rPr>
            <a:t>逾</a:t>
          </a:r>
        </a:p>
        <a:p>
          <a:pPr algn="dist" rtl="0">
            <a:defRPr sz="1000"/>
          </a:pPr>
          <a:r>
            <a:rPr lang="zh-TW" altLang="en-US" sz="1400" b="0" i="0" u="none" strike="noStrike" baseline="0">
              <a:solidFill>
                <a:srgbClr val="000000"/>
              </a:solidFill>
              <a:latin typeface="華康中黑體"/>
              <a:ea typeface="華康中黑體"/>
            </a:rPr>
            <a:t>十</a:t>
          </a:r>
        </a:p>
        <a:p>
          <a:pPr algn="dist" rtl="0">
            <a:defRPr sz="1000"/>
          </a:pPr>
          <a:r>
            <a:rPr lang="zh-TW" altLang="en-US" sz="1400" b="0" i="0" u="none" strike="noStrike" baseline="0">
              <a:solidFill>
                <a:srgbClr val="000000"/>
              </a:solidFill>
              <a:latin typeface="華康中黑體"/>
              <a:ea typeface="華康中黑體"/>
            </a:rPr>
            <a:t>五</a:t>
          </a:r>
        </a:p>
        <a:p>
          <a:pPr algn="dist" rtl="0">
            <a:defRPr sz="1000"/>
          </a:pPr>
          <a:r>
            <a:rPr lang="zh-TW" altLang="en-US" sz="1400" b="0" i="0" u="none" strike="noStrike" baseline="0">
              <a:solidFill>
                <a:srgbClr val="000000"/>
              </a:solidFill>
              <a:latin typeface="華康中黑體"/>
              <a:ea typeface="華康中黑體"/>
            </a:rPr>
            <a:t>年</a:t>
          </a:r>
          <a:endParaRPr lang="zh-TW" altLang="en-US"/>
        </a:p>
      </xdr:txBody>
    </xdr:sp>
    <xdr:clientData/>
  </xdr:twoCellAnchor>
  <xdr:twoCellAnchor>
    <xdr:from>
      <xdr:col>0</xdr:col>
      <xdr:colOff>1504950</xdr:colOff>
      <xdr:row>18</xdr:row>
      <xdr:rowOff>76200</xdr:rowOff>
    </xdr:from>
    <xdr:to>
      <xdr:col>0</xdr:col>
      <xdr:colOff>1600200</xdr:colOff>
      <xdr:row>19</xdr:row>
      <xdr:rowOff>200025</xdr:rowOff>
    </xdr:to>
    <xdr:sp macro="" textlink="">
      <xdr:nvSpPr>
        <xdr:cNvPr id="43" name="AutoShape 15">
          <a:extLst>
            <a:ext uri="{FF2B5EF4-FFF2-40B4-BE49-F238E27FC236}">
              <a16:creationId xmlns:a16="http://schemas.microsoft.com/office/drawing/2014/main" id="{00000000-0008-0000-1500-00002B000000}"/>
            </a:ext>
          </a:extLst>
        </xdr:cNvPr>
        <xdr:cNvSpPr>
          <a:spLocks/>
        </xdr:cNvSpPr>
      </xdr:nvSpPr>
      <xdr:spPr bwMode="auto">
        <a:xfrm>
          <a:off x="1504950" y="4629150"/>
          <a:ext cx="95250" cy="352425"/>
        </a:xfrm>
        <a:prstGeom prst="leftBrace">
          <a:avLst>
            <a:gd name="adj1" fmla="val 308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1476375</xdr:colOff>
      <xdr:row>20</xdr:row>
      <xdr:rowOff>28575</xdr:rowOff>
    </xdr:from>
    <xdr:to>
      <xdr:col>0</xdr:col>
      <xdr:colOff>1581150</xdr:colOff>
      <xdr:row>22</xdr:row>
      <xdr:rowOff>209550</xdr:rowOff>
    </xdr:to>
    <xdr:sp macro="" textlink="">
      <xdr:nvSpPr>
        <xdr:cNvPr id="44" name="AutoShape 16">
          <a:extLst>
            <a:ext uri="{FF2B5EF4-FFF2-40B4-BE49-F238E27FC236}">
              <a16:creationId xmlns:a16="http://schemas.microsoft.com/office/drawing/2014/main" id="{00000000-0008-0000-1500-00002C000000}"/>
            </a:ext>
          </a:extLst>
        </xdr:cNvPr>
        <xdr:cNvSpPr>
          <a:spLocks/>
        </xdr:cNvSpPr>
      </xdr:nvSpPr>
      <xdr:spPr bwMode="auto">
        <a:xfrm>
          <a:off x="1476375" y="5038725"/>
          <a:ext cx="104775" cy="638175"/>
        </a:xfrm>
        <a:prstGeom prst="leftBrace">
          <a:avLst>
            <a:gd name="adj1" fmla="val 5075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1504950</xdr:colOff>
      <xdr:row>13</xdr:row>
      <xdr:rowOff>57150</xdr:rowOff>
    </xdr:from>
    <xdr:to>
      <xdr:col>0</xdr:col>
      <xdr:colOff>1581150</xdr:colOff>
      <xdr:row>17</xdr:row>
      <xdr:rowOff>171450</xdr:rowOff>
    </xdr:to>
    <xdr:sp macro="" textlink="">
      <xdr:nvSpPr>
        <xdr:cNvPr id="45" name="AutoShape 17">
          <a:extLst>
            <a:ext uri="{FF2B5EF4-FFF2-40B4-BE49-F238E27FC236}">
              <a16:creationId xmlns:a16="http://schemas.microsoft.com/office/drawing/2014/main" id="{00000000-0008-0000-1500-00002D000000}"/>
            </a:ext>
          </a:extLst>
        </xdr:cNvPr>
        <xdr:cNvSpPr>
          <a:spLocks/>
        </xdr:cNvSpPr>
      </xdr:nvSpPr>
      <xdr:spPr bwMode="auto">
        <a:xfrm>
          <a:off x="1504950" y="3467100"/>
          <a:ext cx="76200" cy="1028700"/>
        </a:xfrm>
        <a:prstGeom prst="leftBrace">
          <a:avLst>
            <a:gd name="adj1" fmla="val 1125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1466850</xdr:colOff>
      <xdr:row>6</xdr:row>
      <xdr:rowOff>104775</xdr:rowOff>
    </xdr:from>
    <xdr:to>
      <xdr:col>0</xdr:col>
      <xdr:colOff>1600200</xdr:colOff>
      <xdr:row>7</xdr:row>
      <xdr:rowOff>161925</xdr:rowOff>
    </xdr:to>
    <xdr:sp macro="" textlink="">
      <xdr:nvSpPr>
        <xdr:cNvPr id="48" name="AutoShape 183">
          <a:extLst>
            <a:ext uri="{FF2B5EF4-FFF2-40B4-BE49-F238E27FC236}">
              <a16:creationId xmlns:a16="http://schemas.microsoft.com/office/drawing/2014/main" id="{00000000-0008-0000-1500-000030000000}"/>
            </a:ext>
          </a:extLst>
        </xdr:cNvPr>
        <xdr:cNvSpPr>
          <a:spLocks/>
        </xdr:cNvSpPr>
      </xdr:nvSpPr>
      <xdr:spPr bwMode="auto">
        <a:xfrm>
          <a:off x="1466850" y="1914525"/>
          <a:ext cx="133350" cy="285750"/>
        </a:xfrm>
        <a:prstGeom prst="leftBrace">
          <a:avLst>
            <a:gd name="adj1" fmla="val 1785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1485900</xdr:colOff>
      <xdr:row>9</xdr:row>
      <xdr:rowOff>152400</xdr:rowOff>
    </xdr:from>
    <xdr:to>
      <xdr:col>0</xdr:col>
      <xdr:colOff>1581150</xdr:colOff>
      <xdr:row>12</xdr:row>
      <xdr:rowOff>200025</xdr:rowOff>
    </xdr:to>
    <xdr:sp macro="" textlink="">
      <xdr:nvSpPr>
        <xdr:cNvPr id="49" name="AutoShape 184">
          <a:extLst>
            <a:ext uri="{FF2B5EF4-FFF2-40B4-BE49-F238E27FC236}">
              <a16:creationId xmlns:a16="http://schemas.microsoft.com/office/drawing/2014/main" id="{00000000-0008-0000-1500-000031000000}"/>
            </a:ext>
          </a:extLst>
        </xdr:cNvPr>
        <xdr:cNvSpPr>
          <a:spLocks/>
        </xdr:cNvSpPr>
      </xdr:nvSpPr>
      <xdr:spPr bwMode="auto">
        <a:xfrm>
          <a:off x="1485900" y="2647950"/>
          <a:ext cx="95250" cy="733425"/>
        </a:xfrm>
        <a:prstGeom prst="leftBrace">
          <a:avLst>
            <a:gd name="adj1" fmla="val 641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1466850</xdr:colOff>
      <xdr:row>4</xdr:row>
      <xdr:rowOff>104775</xdr:rowOff>
    </xdr:from>
    <xdr:to>
      <xdr:col>0</xdr:col>
      <xdr:colOff>1600200</xdr:colOff>
      <xdr:row>5</xdr:row>
      <xdr:rowOff>161925</xdr:rowOff>
    </xdr:to>
    <xdr:sp macro="" textlink="">
      <xdr:nvSpPr>
        <xdr:cNvPr id="50" name="AutoShape 185">
          <a:extLst>
            <a:ext uri="{FF2B5EF4-FFF2-40B4-BE49-F238E27FC236}">
              <a16:creationId xmlns:a16="http://schemas.microsoft.com/office/drawing/2014/main" id="{00000000-0008-0000-1500-000032000000}"/>
            </a:ext>
          </a:extLst>
        </xdr:cNvPr>
        <xdr:cNvSpPr>
          <a:spLocks/>
        </xdr:cNvSpPr>
      </xdr:nvSpPr>
      <xdr:spPr bwMode="auto">
        <a:xfrm>
          <a:off x="1466850" y="1457325"/>
          <a:ext cx="133350" cy="285750"/>
        </a:xfrm>
        <a:prstGeom prst="leftBrace">
          <a:avLst>
            <a:gd name="adj1" fmla="val 1785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1466850</xdr:colOff>
      <xdr:row>4</xdr:row>
      <xdr:rowOff>104775</xdr:rowOff>
    </xdr:from>
    <xdr:to>
      <xdr:col>0</xdr:col>
      <xdr:colOff>1600200</xdr:colOff>
      <xdr:row>5</xdr:row>
      <xdr:rowOff>161925</xdr:rowOff>
    </xdr:to>
    <xdr:sp macro="" textlink="">
      <xdr:nvSpPr>
        <xdr:cNvPr id="55" name="AutoShape 190">
          <a:extLst>
            <a:ext uri="{FF2B5EF4-FFF2-40B4-BE49-F238E27FC236}">
              <a16:creationId xmlns:a16="http://schemas.microsoft.com/office/drawing/2014/main" id="{00000000-0008-0000-1500-000037000000}"/>
            </a:ext>
          </a:extLst>
        </xdr:cNvPr>
        <xdr:cNvSpPr>
          <a:spLocks/>
        </xdr:cNvSpPr>
      </xdr:nvSpPr>
      <xdr:spPr bwMode="auto">
        <a:xfrm>
          <a:off x="1466850" y="1457325"/>
          <a:ext cx="133350" cy="285750"/>
        </a:xfrm>
        <a:prstGeom prst="leftBrace">
          <a:avLst>
            <a:gd name="adj1" fmla="val 1785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475211</xdr:colOff>
      <xdr:row>25</xdr:row>
      <xdr:rowOff>0</xdr:rowOff>
    </xdr:from>
    <xdr:to>
      <xdr:col>0</xdr:col>
      <xdr:colOff>1407559</xdr:colOff>
      <xdr:row>25</xdr:row>
      <xdr:rowOff>0</xdr:rowOff>
    </xdr:to>
    <xdr:sp macro="" textlink="">
      <xdr:nvSpPr>
        <xdr:cNvPr id="56" name="文字 42">
          <a:extLst>
            <a:ext uri="{FF2B5EF4-FFF2-40B4-BE49-F238E27FC236}">
              <a16:creationId xmlns:a16="http://schemas.microsoft.com/office/drawing/2014/main" id="{00000000-0008-0000-1500-000038000000}"/>
            </a:ext>
          </a:extLst>
        </xdr:cNvPr>
        <xdr:cNvSpPr txBox="1">
          <a:spLocks noChangeArrowheads="1"/>
        </xdr:cNvSpPr>
      </xdr:nvSpPr>
      <xdr:spPr bwMode="auto">
        <a:xfrm>
          <a:off x="475211" y="6210300"/>
          <a:ext cx="932348"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27432" anchor="ctr" upright="1"/>
        <a:lstStyle/>
        <a:p>
          <a:pPr algn="ctr" rtl="0">
            <a:defRPr sz="1000"/>
          </a:pPr>
          <a:r>
            <a:rPr lang="zh-TW" altLang="en-US" sz="1200" b="0" i="0" u="none" strike="noStrike" baseline="0">
              <a:solidFill>
                <a:srgbClr val="000000"/>
              </a:solidFill>
              <a:latin typeface="新細明體"/>
              <a:ea typeface="新細明體"/>
            </a:rPr>
            <a:t>槍砲彈藥刀  械管制條例</a:t>
          </a:r>
          <a:endParaRPr lang="zh-TW" altLang="en-US"/>
        </a:p>
      </xdr:txBody>
    </xdr:sp>
    <xdr:clientData/>
  </xdr:twoCellAnchor>
  <xdr:twoCellAnchor>
    <xdr:from>
      <xdr:col>0</xdr:col>
      <xdr:colOff>484736</xdr:colOff>
      <xdr:row>25</xdr:row>
      <xdr:rowOff>0</xdr:rowOff>
    </xdr:from>
    <xdr:to>
      <xdr:col>0</xdr:col>
      <xdr:colOff>883808</xdr:colOff>
      <xdr:row>25</xdr:row>
      <xdr:rowOff>0</xdr:rowOff>
    </xdr:to>
    <xdr:sp macro="" textlink="">
      <xdr:nvSpPr>
        <xdr:cNvPr id="57" name="文字 51">
          <a:extLst>
            <a:ext uri="{FF2B5EF4-FFF2-40B4-BE49-F238E27FC236}">
              <a16:creationId xmlns:a16="http://schemas.microsoft.com/office/drawing/2014/main" id="{00000000-0008-0000-1500-000039000000}"/>
            </a:ext>
          </a:extLst>
        </xdr:cNvPr>
        <xdr:cNvSpPr txBox="1">
          <a:spLocks noChangeArrowheads="1"/>
        </xdr:cNvSpPr>
      </xdr:nvSpPr>
      <xdr:spPr bwMode="auto">
        <a:xfrm>
          <a:off x="484736" y="6210300"/>
          <a:ext cx="399072"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27432" anchor="ctr" upright="1"/>
        <a:lstStyle/>
        <a:p>
          <a:pPr algn="ctr" rtl="0">
            <a:defRPr sz="1000"/>
          </a:pPr>
          <a:r>
            <a:rPr lang="zh-TW" altLang="en-US" sz="1200" b="0" i="0" u="none" strike="noStrike" baseline="0">
              <a:solidFill>
                <a:srgbClr val="000000"/>
              </a:solidFill>
              <a:latin typeface="新細明體"/>
              <a:ea typeface="新細明體"/>
            </a:rPr>
            <a:t>毒防品制危條害例</a:t>
          </a:r>
          <a:endParaRPr lang="zh-TW" altLang="en-US"/>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180975</xdr:colOff>
      <xdr:row>2</xdr:row>
      <xdr:rowOff>0</xdr:rowOff>
    </xdr:from>
    <xdr:to>
      <xdr:col>1</xdr:col>
      <xdr:colOff>381000</xdr:colOff>
      <xdr:row>2</xdr:row>
      <xdr:rowOff>0</xdr:rowOff>
    </xdr:to>
    <xdr:sp macro="" textlink="">
      <xdr:nvSpPr>
        <xdr:cNvPr id="2" name="Text Box 1">
          <a:extLst>
            <a:ext uri="{FF2B5EF4-FFF2-40B4-BE49-F238E27FC236}">
              <a16:creationId xmlns:a16="http://schemas.microsoft.com/office/drawing/2014/main" id="{D593380D-E033-4DB0-B122-7F3808320B0B}"/>
            </a:ext>
          </a:extLst>
        </xdr:cNvPr>
        <xdr:cNvSpPr txBox="1">
          <a:spLocks noChangeArrowheads="1"/>
        </xdr:cNvSpPr>
      </xdr:nvSpPr>
      <xdr:spPr bwMode="auto">
        <a:xfrm>
          <a:off x="798195" y="41148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r>
            <a:rPr lang="zh-TW" altLang="en-US" sz="1200" b="0" i="0" u="none" strike="noStrike" baseline="0">
              <a:solidFill>
                <a:srgbClr val="000000"/>
              </a:solidFill>
              <a:latin typeface="Times New Roman"/>
              <a:cs typeface="Times New Roman"/>
            </a:rPr>
            <a:t>81</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1</xdr:col>
      <xdr:colOff>600075</xdr:colOff>
      <xdr:row>2</xdr:row>
      <xdr:rowOff>0</xdr:rowOff>
    </xdr:from>
    <xdr:to>
      <xdr:col>1</xdr:col>
      <xdr:colOff>381000</xdr:colOff>
      <xdr:row>2</xdr:row>
      <xdr:rowOff>0</xdr:rowOff>
    </xdr:to>
    <xdr:sp macro="" textlink="">
      <xdr:nvSpPr>
        <xdr:cNvPr id="3" name="AutoShape 2">
          <a:extLst>
            <a:ext uri="{FF2B5EF4-FFF2-40B4-BE49-F238E27FC236}">
              <a16:creationId xmlns:a16="http://schemas.microsoft.com/office/drawing/2014/main" id="{624DA422-D234-40B1-9DF9-04483BF7E32D}"/>
            </a:ext>
          </a:extLst>
        </xdr:cNvPr>
        <xdr:cNvSpPr>
          <a:spLocks/>
        </xdr:cNvSpPr>
      </xdr:nvSpPr>
      <xdr:spPr bwMode="auto">
        <a:xfrm>
          <a:off x="1217295" y="41148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180975</xdr:colOff>
      <xdr:row>2</xdr:row>
      <xdr:rowOff>0</xdr:rowOff>
    </xdr:from>
    <xdr:to>
      <xdr:col>1</xdr:col>
      <xdr:colOff>381000</xdr:colOff>
      <xdr:row>2</xdr:row>
      <xdr:rowOff>0</xdr:rowOff>
    </xdr:to>
    <xdr:sp macro="" textlink="">
      <xdr:nvSpPr>
        <xdr:cNvPr id="4" name="Text Box 3">
          <a:extLst>
            <a:ext uri="{FF2B5EF4-FFF2-40B4-BE49-F238E27FC236}">
              <a16:creationId xmlns:a16="http://schemas.microsoft.com/office/drawing/2014/main" id="{780D88FE-5EFF-4DDE-992D-946BF8A3AEE2}"/>
            </a:ext>
          </a:extLst>
        </xdr:cNvPr>
        <xdr:cNvSpPr txBox="1">
          <a:spLocks noChangeArrowheads="1"/>
        </xdr:cNvSpPr>
      </xdr:nvSpPr>
      <xdr:spPr bwMode="auto">
        <a:xfrm>
          <a:off x="798195" y="41148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zh-TW" altLang="en-US" sz="1200" b="0" i="0" u="none" strike="noStrike" baseline="0">
              <a:solidFill>
                <a:srgbClr val="000000"/>
              </a:solidFill>
              <a:latin typeface="Times New Roman"/>
              <a:cs typeface="Times New Roman"/>
            </a:rPr>
            <a:t>82</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1</xdr:col>
      <xdr:colOff>600075</xdr:colOff>
      <xdr:row>2</xdr:row>
      <xdr:rowOff>0</xdr:rowOff>
    </xdr:from>
    <xdr:to>
      <xdr:col>1</xdr:col>
      <xdr:colOff>381000</xdr:colOff>
      <xdr:row>2</xdr:row>
      <xdr:rowOff>0</xdr:rowOff>
    </xdr:to>
    <xdr:sp macro="" textlink="">
      <xdr:nvSpPr>
        <xdr:cNvPr id="5" name="AutoShape 4">
          <a:extLst>
            <a:ext uri="{FF2B5EF4-FFF2-40B4-BE49-F238E27FC236}">
              <a16:creationId xmlns:a16="http://schemas.microsoft.com/office/drawing/2014/main" id="{BBF07AA7-BF90-492D-8A21-2B0C70A912C8}"/>
            </a:ext>
          </a:extLst>
        </xdr:cNvPr>
        <xdr:cNvSpPr>
          <a:spLocks/>
        </xdr:cNvSpPr>
      </xdr:nvSpPr>
      <xdr:spPr bwMode="auto">
        <a:xfrm>
          <a:off x="1217295" y="41148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104775</xdr:colOff>
      <xdr:row>2</xdr:row>
      <xdr:rowOff>0</xdr:rowOff>
    </xdr:from>
    <xdr:to>
      <xdr:col>1</xdr:col>
      <xdr:colOff>381000</xdr:colOff>
      <xdr:row>2</xdr:row>
      <xdr:rowOff>0</xdr:rowOff>
    </xdr:to>
    <xdr:sp macro="" textlink="">
      <xdr:nvSpPr>
        <xdr:cNvPr id="6" name="Text Box 5">
          <a:extLst>
            <a:ext uri="{FF2B5EF4-FFF2-40B4-BE49-F238E27FC236}">
              <a16:creationId xmlns:a16="http://schemas.microsoft.com/office/drawing/2014/main" id="{161182D6-4857-47DD-B53C-051BE9989AB0}"/>
            </a:ext>
          </a:extLst>
        </xdr:cNvPr>
        <xdr:cNvSpPr txBox="1">
          <a:spLocks noChangeArrowheads="1"/>
        </xdr:cNvSpPr>
      </xdr:nvSpPr>
      <xdr:spPr bwMode="auto">
        <a:xfrm>
          <a:off x="721995" y="411480"/>
          <a:ext cx="2762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zh-TW" altLang="en-US" sz="1200" b="0" i="0" u="none" strike="noStrike" baseline="0">
              <a:solidFill>
                <a:srgbClr val="000000"/>
              </a:solidFill>
              <a:latin typeface="Times New Roman"/>
              <a:cs typeface="Times New Roman"/>
            </a:rPr>
            <a:t>83</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1</xdr:col>
      <xdr:colOff>609600</xdr:colOff>
      <xdr:row>2</xdr:row>
      <xdr:rowOff>0</xdr:rowOff>
    </xdr:from>
    <xdr:to>
      <xdr:col>1</xdr:col>
      <xdr:colOff>381000</xdr:colOff>
      <xdr:row>2</xdr:row>
      <xdr:rowOff>0</xdr:rowOff>
    </xdr:to>
    <xdr:sp macro="" textlink="">
      <xdr:nvSpPr>
        <xdr:cNvPr id="7" name="AutoShape 6">
          <a:extLst>
            <a:ext uri="{FF2B5EF4-FFF2-40B4-BE49-F238E27FC236}">
              <a16:creationId xmlns:a16="http://schemas.microsoft.com/office/drawing/2014/main" id="{C71DE157-4E0A-45CC-AB7B-44FE94EAB566}"/>
            </a:ext>
          </a:extLst>
        </xdr:cNvPr>
        <xdr:cNvSpPr>
          <a:spLocks/>
        </xdr:cNvSpPr>
      </xdr:nvSpPr>
      <xdr:spPr bwMode="auto">
        <a:xfrm>
          <a:off x="1226820" y="41148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123825</xdr:colOff>
      <xdr:row>2</xdr:row>
      <xdr:rowOff>0</xdr:rowOff>
    </xdr:from>
    <xdr:to>
      <xdr:col>1</xdr:col>
      <xdr:colOff>381000</xdr:colOff>
      <xdr:row>2</xdr:row>
      <xdr:rowOff>0</xdr:rowOff>
    </xdr:to>
    <xdr:sp macro="" textlink="">
      <xdr:nvSpPr>
        <xdr:cNvPr id="8" name="Text Box 7">
          <a:extLst>
            <a:ext uri="{FF2B5EF4-FFF2-40B4-BE49-F238E27FC236}">
              <a16:creationId xmlns:a16="http://schemas.microsoft.com/office/drawing/2014/main" id="{698B5926-DC4E-4CAA-8D80-7A5D9E7B5F54}"/>
            </a:ext>
          </a:extLst>
        </xdr:cNvPr>
        <xdr:cNvSpPr txBox="1">
          <a:spLocks noChangeArrowheads="1"/>
        </xdr:cNvSpPr>
      </xdr:nvSpPr>
      <xdr:spPr bwMode="auto">
        <a:xfrm>
          <a:off x="741045" y="411480"/>
          <a:ext cx="2571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zh-TW" altLang="en-US" sz="1200" b="0" i="0" u="none" strike="noStrike" baseline="0">
              <a:solidFill>
                <a:srgbClr val="000000"/>
              </a:solidFill>
              <a:latin typeface="Times New Roman"/>
              <a:cs typeface="Times New Roman"/>
            </a:rPr>
            <a:t>84</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1</xdr:col>
      <xdr:colOff>600075</xdr:colOff>
      <xdr:row>2</xdr:row>
      <xdr:rowOff>0</xdr:rowOff>
    </xdr:from>
    <xdr:to>
      <xdr:col>1</xdr:col>
      <xdr:colOff>381000</xdr:colOff>
      <xdr:row>2</xdr:row>
      <xdr:rowOff>0</xdr:rowOff>
    </xdr:to>
    <xdr:sp macro="" textlink="">
      <xdr:nvSpPr>
        <xdr:cNvPr id="9" name="AutoShape 8">
          <a:extLst>
            <a:ext uri="{FF2B5EF4-FFF2-40B4-BE49-F238E27FC236}">
              <a16:creationId xmlns:a16="http://schemas.microsoft.com/office/drawing/2014/main" id="{C8D17EDA-AB00-4CB2-8BE4-DD6BB99D4AD2}"/>
            </a:ext>
          </a:extLst>
        </xdr:cNvPr>
        <xdr:cNvSpPr>
          <a:spLocks/>
        </xdr:cNvSpPr>
      </xdr:nvSpPr>
      <xdr:spPr bwMode="auto">
        <a:xfrm>
          <a:off x="1217295" y="41148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104775</xdr:colOff>
      <xdr:row>2</xdr:row>
      <xdr:rowOff>0</xdr:rowOff>
    </xdr:from>
    <xdr:to>
      <xdr:col>1</xdr:col>
      <xdr:colOff>381000</xdr:colOff>
      <xdr:row>2</xdr:row>
      <xdr:rowOff>0</xdr:rowOff>
    </xdr:to>
    <xdr:sp macro="" textlink="">
      <xdr:nvSpPr>
        <xdr:cNvPr id="10" name="Text Box 9">
          <a:extLst>
            <a:ext uri="{FF2B5EF4-FFF2-40B4-BE49-F238E27FC236}">
              <a16:creationId xmlns:a16="http://schemas.microsoft.com/office/drawing/2014/main" id="{054BBC43-E11E-4D24-94DC-ADA004033A16}"/>
            </a:ext>
          </a:extLst>
        </xdr:cNvPr>
        <xdr:cNvSpPr txBox="1">
          <a:spLocks noChangeArrowheads="1"/>
        </xdr:cNvSpPr>
      </xdr:nvSpPr>
      <xdr:spPr bwMode="auto">
        <a:xfrm>
          <a:off x="721995" y="411480"/>
          <a:ext cx="2762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zh-TW" altLang="en-US" sz="1200" b="0" i="0" u="none" strike="noStrike" baseline="0">
              <a:solidFill>
                <a:srgbClr val="000000"/>
              </a:solidFill>
              <a:latin typeface="Times New Roman"/>
              <a:cs typeface="Times New Roman"/>
            </a:rPr>
            <a:t>85</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1</xdr:col>
      <xdr:colOff>104775</xdr:colOff>
      <xdr:row>2</xdr:row>
      <xdr:rowOff>0</xdr:rowOff>
    </xdr:from>
    <xdr:to>
      <xdr:col>1</xdr:col>
      <xdr:colOff>381000</xdr:colOff>
      <xdr:row>2</xdr:row>
      <xdr:rowOff>0</xdr:rowOff>
    </xdr:to>
    <xdr:sp macro="" textlink="">
      <xdr:nvSpPr>
        <xdr:cNvPr id="11" name="Text Box 10">
          <a:extLst>
            <a:ext uri="{FF2B5EF4-FFF2-40B4-BE49-F238E27FC236}">
              <a16:creationId xmlns:a16="http://schemas.microsoft.com/office/drawing/2014/main" id="{832EB001-2137-42C9-A6C4-3826F560B84E}"/>
            </a:ext>
          </a:extLst>
        </xdr:cNvPr>
        <xdr:cNvSpPr txBox="1">
          <a:spLocks noChangeArrowheads="1"/>
        </xdr:cNvSpPr>
      </xdr:nvSpPr>
      <xdr:spPr bwMode="auto">
        <a:xfrm>
          <a:off x="721995" y="411480"/>
          <a:ext cx="2762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zh-TW" altLang="en-US" sz="1200" b="0" i="0" u="none" strike="noStrike" baseline="0">
              <a:solidFill>
                <a:srgbClr val="000000"/>
              </a:solidFill>
              <a:latin typeface="Times New Roman"/>
              <a:cs typeface="Times New Roman"/>
            </a:rPr>
            <a:t>88</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1</xdr:col>
      <xdr:colOff>104775</xdr:colOff>
      <xdr:row>2</xdr:row>
      <xdr:rowOff>0</xdr:rowOff>
    </xdr:from>
    <xdr:to>
      <xdr:col>1</xdr:col>
      <xdr:colOff>381000</xdr:colOff>
      <xdr:row>2</xdr:row>
      <xdr:rowOff>0</xdr:rowOff>
    </xdr:to>
    <xdr:sp macro="" textlink="">
      <xdr:nvSpPr>
        <xdr:cNvPr id="12" name="Text Box 11">
          <a:extLst>
            <a:ext uri="{FF2B5EF4-FFF2-40B4-BE49-F238E27FC236}">
              <a16:creationId xmlns:a16="http://schemas.microsoft.com/office/drawing/2014/main" id="{8EE067E7-5C9B-4400-9150-62B770188830}"/>
            </a:ext>
          </a:extLst>
        </xdr:cNvPr>
        <xdr:cNvSpPr txBox="1">
          <a:spLocks noChangeArrowheads="1"/>
        </xdr:cNvSpPr>
      </xdr:nvSpPr>
      <xdr:spPr bwMode="auto">
        <a:xfrm>
          <a:off x="721995" y="411480"/>
          <a:ext cx="2762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zh-TW" altLang="en-US" sz="1200" b="0" i="0" u="none" strike="noStrike" baseline="0">
              <a:solidFill>
                <a:srgbClr val="000000"/>
              </a:solidFill>
              <a:latin typeface="Times New Roman"/>
              <a:cs typeface="Times New Roman"/>
            </a:rPr>
            <a:t>86</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1</xdr:col>
      <xdr:colOff>76200</xdr:colOff>
      <xdr:row>2</xdr:row>
      <xdr:rowOff>0</xdr:rowOff>
    </xdr:from>
    <xdr:to>
      <xdr:col>1</xdr:col>
      <xdr:colOff>381000</xdr:colOff>
      <xdr:row>2</xdr:row>
      <xdr:rowOff>0</xdr:rowOff>
    </xdr:to>
    <xdr:sp macro="" textlink="">
      <xdr:nvSpPr>
        <xdr:cNvPr id="13" name="Text Box 12">
          <a:extLst>
            <a:ext uri="{FF2B5EF4-FFF2-40B4-BE49-F238E27FC236}">
              <a16:creationId xmlns:a16="http://schemas.microsoft.com/office/drawing/2014/main" id="{480E221D-D707-44DA-8FB9-E6FD40320C35}"/>
            </a:ext>
          </a:extLst>
        </xdr:cNvPr>
        <xdr:cNvSpPr txBox="1">
          <a:spLocks noChangeArrowheads="1"/>
        </xdr:cNvSpPr>
      </xdr:nvSpPr>
      <xdr:spPr bwMode="auto">
        <a:xfrm>
          <a:off x="693420" y="411480"/>
          <a:ext cx="3048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zh-TW" altLang="en-US" sz="1200" b="0" i="0" u="none" strike="noStrike" baseline="0">
              <a:solidFill>
                <a:srgbClr val="000000"/>
              </a:solidFill>
              <a:latin typeface="Times New Roman"/>
              <a:cs typeface="Times New Roman"/>
            </a:rPr>
            <a:t>87</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1</xdr:col>
      <xdr:colOff>600075</xdr:colOff>
      <xdr:row>2</xdr:row>
      <xdr:rowOff>0</xdr:rowOff>
    </xdr:from>
    <xdr:to>
      <xdr:col>1</xdr:col>
      <xdr:colOff>381000</xdr:colOff>
      <xdr:row>2</xdr:row>
      <xdr:rowOff>0</xdr:rowOff>
    </xdr:to>
    <xdr:sp macro="" textlink="">
      <xdr:nvSpPr>
        <xdr:cNvPr id="14" name="AutoShape 13">
          <a:extLst>
            <a:ext uri="{FF2B5EF4-FFF2-40B4-BE49-F238E27FC236}">
              <a16:creationId xmlns:a16="http://schemas.microsoft.com/office/drawing/2014/main" id="{9ACBE3A6-356B-4471-B7EB-DBCF94DA6D19}"/>
            </a:ext>
          </a:extLst>
        </xdr:cNvPr>
        <xdr:cNvSpPr>
          <a:spLocks/>
        </xdr:cNvSpPr>
      </xdr:nvSpPr>
      <xdr:spPr bwMode="auto">
        <a:xfrm>
          <a:off x="1217295" y="41148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600075</xdr:colOff>
      <xdr:row>2</xdr:row>
      <xdr:rowOff>0</xdr:rowOff>
    </xdr:from>
    <xdr:to>
      <xdr:col>1</xdr:col>
      <xdr:colOff>381000</xdr:colOff>
      <xdr:row>2</xdr:row>
      <xdr:rowOff>0</xdr:rowOff>
    </xdr:to>
    <xdr:sp macro="" textlink="">
      <xdr:nvSpPr>
        <xdr:cNvPr id="15" name="AutoShape 14">
          <a:extLst>
            <a:ext uri="{FF2B5EF4-FFF2-40B4-BE49-F238E27FC236}">
              <a16:creationId xmlns:a16="http://schemas.microsoft.com/office/drawing/2014/main" id="{FF2963E8-4E3A-4B5C-AD70-2481DF017509}"/>
            </a:ext>
          </a:extLst>
        </xdr:cNvPr>
        <xdr:cNvSpPr>
          <a:spLocks/>
        </xdr:cNvSpPr>
      </xdr:nvSpPr>
      <xdr:spPr bwMode="auto">
        <a:xfrm>
          <a:off x="1217295" y="41148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600075</xdr:colOff>
      <xdr:row>2</xdr:row>
      <xdr:rowOff>0</xdr:rowOff>
    </xdr:from>
    <xdr:to>
      <xdr:col>1</xdr:col>
      <xdr:colOff>381000</xdr:colOff>
      <xdr:row>2</xdr:row>
      <xdr:rowOff>0</xdr:rowOff>
    </xdr:to>
    <xdr:sp macro="" textlink="">
      <xdr:nvSpPr>
        <xdr:cNvPr id="16" name="AutoShape 15">
          <a:extLst>
            <a:ext uri="{FF2B5EF4-FFF2-40B4-BE49-F238E27FC236}">
              <a16:creationId xmlns:a16="http://schemas.microsoft.com/office/drawing/2014/main" id="{819CE660-22D0-4E08-BB41-AAF86EEF78BE}"/>
            </a:ext>
          </a:extLst>
        </xdr:cNvPr>
        <xdr:cNvSpPr>
          <a:spLocks/>
        </xdr:cNvSpPr>
      </xdr:nvSpPr>
      <xdr:spPr bwMode="auto">
        <a:xfrm>
          <a:off x="1217295" y="41148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600075</xdr:colOff>
      <xdr:row>2</xdr:row>
      <xdr:rowOff>0</xdr:rowOff>
    </xdr:from>
    <xdr:to>
      <xdr:col>1</xdr:col>
      <xdr:colOff>381000</xdr:colOff>
      <xdr:row>2</xdr:row>
      <xdr:rowOff>0</xdr:rowOff>
    </xdr:to>
    <xdr:sp macro="" textlink="">
      <xdr:nvSpPr>
        <xdr:cNvPr id="17" name="AutoShape 16">
          <a:extLst>
            <a:ext uri="{FF2B5EF4-FFF2-40B4-BE49-F238E27FC236}">
              <a16:creationId xmlns:a16="http://schemas.microsoft.com/office/drawing/2014/main" id="{59410F85-2F31-4B14-A1D7-799A908DCAB1}"/>
            </a:ext>
          </a:extLst>
        </xdr:cNvPr>
        <xdr:cNvSpPr>
          <a:spLocks/>
        </xdr:cNvSpPr>
      </xdr:nvSpPr>
      <xdr:spPr bwMode="auto">
        <a:xfrm>
          <a:off x="1217295" y="41148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600075</xdr:colOff>
      <xdr:row>2</xdr:row>
      <xdr:rowOff>0</xdr:rowOff>
    </xdr:from>
    <xdr:to>
      <xdr:col>1</xdr:col>
      <xdr:colOff>381000</xdr:colOff>
      <xdr:row>2</xdr:row>
      <xdr:rowOff>0</xdr:rowOff>
    </xdr:to>
    <xdr:sp macro="" textlink="">
      <xdr:nvSpPr>
        <xdr:cNvPr id="18" name="AutoShape 17">
          <a:extLst>
            <a:ext uri="{FF2B5EF4-FFF2-40B4-BE49-F238E27FC236}">
              <a16:creationId xmlns:a16="http://schemas.microsoft.com/office/drawing/2014/main" id="{22A2BC4A-FE64-45F0-BA79-0723CAA823C4}"/>
            </a:ext>
          </a:extLst>
        </xdr:cNvPr>
        <xdr:cNvSpPr>
          <a:spLocks/>
        </xdr:cNvSpPr>
      </xdr:nvSpPr>
      <xdr:spPr bwMode="auto">
        <a:xfrm>
          <a:off x="1217295" y="41148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600075</xdr:colOff>
      <xdr:row>2</xdr:row>
      <xdr:rowOff>0</xdr:rowOff>
    </xdr:from>
    <xdr:to>
      <xdr:col>1</xdr:col>
      <xdr:colOff>381000</xdr:colOff>
      <xdr:row>2</xdr:row>
      <xdr:rowOff>0</xdr:rowOff>
    </xdr:to>
    <xdr:sp macro="" textlink="">
      <xdr:nvSpPr>
        <xdr:cNvPr id="19" name="AutoShape 18">
          <a:extLst>
            <a:ext uri="{FF2B5EF4-FFF2-40B4-BE49-F238E27FC236}">
              <a16:creationId xmlns:a16="http://schemas.microsoft.com/office/drawing/2014/main" id="{850CC204-5547-4F66-9AE1-384B5C4D9A51}"/>
            </a:ext>
          </a:extLst>
        </xdr:cNvPr>
        <xdr:cNvSpPr>
          <a:spLocks/>
        </xdr:cNvSpPr>
      </xdr:nvSpPr>
      <xdr:spPr bwMode="auto">
        <a:xfrm>
          <a:off x="1217295" y="41148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600075</xdr:colOff>
      <xdr:row>2</xdr:row>
      <xdr:rowOff>0</xdr:rowOff>
    </xdr:from>
    <xdr:to>
      <xdr:col>1</xdr:col>
      <xdr:colOff>381000</xdr:colOff>
      <xdr:row>2</xdr:row>
      <xdr:rowOff>0</xdr:rowOff>
    </xdr:to>
    <xdr:sp macro="" textlink="">
      <xdr:nvSpPr>
        <xdr:cNvPr id="20" name="AutoShape 19">
          <a:extLst>
            <a:ext uri="{FF2B5EF4-FFF2-40B4-BE49-F238E27FC236}">
              <a16:creationId xmlns:a16="http://schemas.microsoft.com/office/drawing/2014/main" id="{B20823CA-DBC0-4E93-8D38-EC7FBD48F5BE}"/>
            </a:ext>
          </a:extLst>
        </xdr:cNvPr>
        <xdr:cNvSpPr>
          <a:spLocks/>
        </xdr:cNvSpPr>
      </xdr:nvSpPr>
      <xdr:spPr bwMode="auto">
        <a:xfrm>
          <a:off x="1217295" y="41148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600075</xdr:colOff>
      <xdr:row>2</xdr:row>
      <xdr:rowOff>0</xdr:rowOff>
    </xdr:from>
    <xdr:to>
      <xdr:col>1</xdr:col>
      <xdr:colOff>381000</xdr:colOff>
      <xdr:row>2</xdr:row>
      <xdr:rowOff>0</xdr:rowOff>
    </xdr:to>
    <xdr:sp macro="" textlink="">
      <xdr:nvSpPr>
        <xdr:cNvPr id="21" name="AutoShape 20">
          <a:extLst>
            <a:ext uri="{FF2B5EF4-FFF2-40B4-BE49-F238E27FC236}">
              <a16:creationId xmlns:a16="http://schemas.microsoft.com/office/drawing/2014/main" id="{D76C0699-6E8A-40BB-9C8E-A070287654AE}"/>
            </a:ext>
          </a:extLst>
        </xdr:cNvPr>
        <xdr:cNvSpPr>
          <a:spLocks/>
        </xdr:cNvSpPr>
      </xdr:nvSpPr>
      <xdr:spPr bwMode="auto">
        <a:xfrm>
          <a:off x="1217295" y="41148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600075</xdr:colOff>
      <xdr:row>2</xdr:row>
      <xdr:rowOff>0</xdr:rowOff>
    </xdr:from>
    <xdr:to>
      <xdr:col>1</xdr:col>
      <xdr:colOff>381000</xdr:colOff>
      <xdr:row>2</xdr:row>
      <xdr:rowOff>0</xdr:rowOff>
    </xdr:to>
    <xdr:sp macro="" textlink="">
      <xdr:nvSpPr>
        <xdr:cNvPr id="22" name="AutoShape 21">
          <a:extLst>
            <a:ext uri="{FF2B5EF4-FFF2-40B4-BE49-F238E27FC236}">
              <a16:creationId xmlns:a16="http://schemas.microsoft.com/office/drawing/2014/main" id="{F5413792-34BF-4AA9-AA0D-9212A0CB0FBA}"/>
            </a:ext>
          </a:extLst>
        </xdr:cNvPr>
        <xdr:cNvSpPr>
          <a:spLocks/>
        </xdr:cNvSpPr>
      </xdr:nvSpPr>
      <xdr:spPr bwMode="auto">
        <a:xfrm>
          <a:off x="1217295" y="41148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133350</xdr:colOff>
      <xdr:row>2</xdr:row>
      <xdr:rowOff>0</xdr:rowOff>
    </xdr:from>
    <xdr:to>
      <xdr:col>1</xdr:col>
      <xdr:colOff>381000</xdr:colOff>
      <xdr:row>2</xdr:row>
      <xdr:rowOff>0</xdr:rowOff>
    </xdr:to>
    <xdr:sp macro="" textlink="">
      <xdr:nvSpPr>
        <xdr:cNvPr id="23" name="Text Box 23">
          <a:extLst>
            <a:ext uri="{FF2B5EF4-FFF2-40B4-BE49-F238E27FC236}">
              <a16:creationId xmlns:a16="http://schemas.microsoft.com/office/drawing/2014/main" id="{A32057A5-55BD-4DD6-974E-28E364F09C49}"/>
            </a:ext>
          </a:extLst>
        </xdr:cNvPr>
        <xdr:cNvSpPr txBox="1">
          <a:spLocks noChangeArrowheads="1"/>
        </xdr:cNvSpPr>
      </xdr:nvSpPr>
      <xdr:spPr bwMode="auto">
        <a:xfrm>
          <a:off x="750570" y="411480"/>
          <a:ext cx="2476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zh-TW" altLang="en-US" sz="1200" b="0" i="0" u="none" strike="noStrike" baseline="0">
              <a:solidFill>
                <a:srgbClr val="000000"/>
              </a:solidFill>
              <a:latin typeface="Times New Roman"/>
              <a:cs typeface="Times New Roman"/>
            </a:rPr>
            <a:t>89</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1</xdr:col>
      <xdr:colOff>104775</xdr:colOff>
      <xdr:row>2</xdr:row>
      <xdr:rowOff>0</xdr:rowOff>
    </xdr:from>
    <xdr:to>
      <xdr:col>1</xdr:col>
      <xdr:colOff>381000</xdr:colOff>
      <xdr:row>2</xdr:row>
      <xdr:rowOff>0</xdr:rowOff>
    </xdr:to>
    <xdr:sp macro="" textlink="">
      <xdr:nvSpPr>
        <xdr:cNvPr id="24" name="Text Box 24">
          <a:extLst>
            <a:ext uri="{FF2B5EF4-FFF2-40B4-BE49-F238E27FC236}">
              <a16:creationId xmlns:a16="http://schemas.microsoft.com/office/drawing/2014/main" id="{9B6171B0-F774-4EDB-9F2A-2AEB6A29A8FF}"/>
            </a:ext>
          </a:extLst>
        </xdr:cNvPr>
        <xdr:cNvSpPr txBox="1">
          <a:spLocks noChangeArrowheads="1"/>
        </xdr:cNvSpPr>
      </xdr:nvSpPr>
      <xdr:spPr bwMode="auto">
        <a:xfrm>
          <a:off x="721995" y="411480"/>
          <a:ext cx="2762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zh-TW" altLang="en-US" sz="1200" b="0" i="0" u="none" strike="noStrike" baseline="0">
              <a:solidFill>
                <a:srgbClr val="000000"/>
              </a:solidFill>
              <a:latin typeface="Times New Roman"/>
              <a:cs typeface="Times New Roman"/>
            </a:rPr>
            <a:t>90</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1</xdr:col>
      <xdr:colOff>104775</xdr:colOff>
      <xdr:row>2</xdr:row>
      <xdr:rowOff>0</xdr:rowOff>
    </xdr:from>
    <xdr:to>
      <xdr:col>1</xdr:col>
      <xdr:colOff>381000</xdr:colOff>
      <xdr:row>2</xdr:row>
      <xdr:rowOff>0</xdr:rowOff>
    </xdr:to>
    <xdr:sp macro="" textlink="">
      <xdr:nvSpPr>
        <xdr:cNvPr id="25" name="Text Box 25">
          <a:extLst>
            <a:ext uri="{FF2B5EF4-FFF2-40B4-BE49-F238E27FC236}">
              <a16:creationId xmlns:a16="http://schemas.microsoft.com/office/drawing/2014/main" id="{37F5A658-06A6-421C-AA5C-2250E613D144}"/>
            </a:ext>
          </a:extLst>
        </xdr:cNvPr>
        <xdr:cNvSpPr txBox="1">
          <a:spLocks noChangeArrowheads="1"/>
        </xdr:cNvSpPr>
      </xdr:nvSpPr>
      <xdr:spPr bwMode="auto">
        <a:xfrm>
          <a:off x="721995" y="411480"/>
          <a:ext cx="2762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zh-TW" altLang="en-US" sz="1200" b="0" i="0" u="none" strike="noStrike" baseline="0">
              <a:solidFill>
                <a:srgbClr val="000000"/>
              </a:solidFill>
              <a:latin typeface="Times New Roman"/>
              <a:cs typeface="Times New Roman"/>
            </a:rPr>
            <a:t>91</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1</xdr:col>
      <xdr:colOff>104775</xdr:colOff>
      <xdr:row>2</xdr:row>
      <xdr:rowOff>0</xdr:rowOff>
    </xdr:from>
    <xdr:to>
      <xdr:col>1</xdr:col>
      <xdr:colOff>381000</xdr:colOff>
      <xdr:row>2</xdr:row>
      <xdr:rowOff>0</xdr:rowOff>
    </xdr:to>
    <xdr:sp macro="" textlink="">
      <xdr:nvSpPr>
        <xdr:cNvPr id="26" name="Text Box 26">
          <a:extLst>
            <a:ext uri="{FF2B5EF4-FFF2-40B4-BE49-F238E27FC236}">
              <a16:creationId xmlns:a16="http://schemas.microsoft.com/office/drawing/2014/main" id="{2C9D6E39-A018-4BC2-9059-7FD28E0B33E3}"/>
            </a:ext>
          </a:extLst>
        </xdr:cNvPr>
        <xdr:cNvSpPr txBox="1">
          <a:spLocks noChangeArrowheads="1"/>
        </xdr:cNvSpPr>
      </xdr:nvSpPr>
      <xdr:spPr bwMode="auto">
        <a:xfrm>
          <a:off x="721995" y="411480"/>
          <a:ext cx="2762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zh-TW" altLang="en-US" sz="1200" b="0" i="0" u="none" strike="noStrike" baseline="0">
              <a:solidFill>
                <a:srgbClr val="000000"/>
              </a:solidFill>
              <a:latin typeface="Times New Roman"/>
              <a:cs typeface="Times New Roman"/>
            </a:rPr>
            <a:t>92</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1</xdr:col>
      <xdr:colOff>600075</xdr:colOff>
      <xdr:row>22</xdr:row>
      <xdr:rowOff>0</xdr:rowOff>
    </xdr:from>
    <xdr:to>
      <xdr:col>1</xdr:col>
      <xdr:colOff>381000</xdr:colOff>
      <xdr:row>22</xdr:row>
      <xdr:rowOff>0</xdr:rowOff>
    </xdr:to>
    <xdr:sp macro="" textlink="">
      <xdr:nvSpPr>
        <xdr:cNvPr id="27" name="AutoShape 32">
          <a:extLst>
            <a:ext uri="{FF2B5EF4-FFF2-40B4-BE49-F238E27FC236}">
              <a16:creationId xmlns:a16="http://schemas.microsoft.com/office/drawing/2014/main" id="{C973CF8A-B4FF-4C62-A14C-70A05A9ECF88}"/>
            </a:ext>
          </a:extLst>
        </xdr:cNvPr>
        <xdr:cNvSpPr>
          <a:spLocks/>
        </xdr:cNvSpPr>
      </xdr:nvSpPr>
      <xdr:spPr bwMode="auto">
        <a:xfrm>
          <a:off x="1217295" y="452628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180975</xdr:colOff>
      <xdr:row>3</xdr:row>
      <xdr:rowOff>0</xdr:rowOff>
    </xdr:from>
    <xdr:to>
      <xdr:col>0</xdr:col>
      <xdr:colOff>390525</xdr:colOff>
      <xdr:row>3</xdr:row>
      <xdr:rowOff>0</xdr:rowOff>
    </xdr:to>
    <xdr:sp macro="" textlink="">
      <xdr:nvSpPr>
        <xdr:cNvPr id="2" name="Text Box 1">
          <a:extLst>
            <a:ext uri="{FF2B5EF4-FFF2-40B4-BE49-F238E27FC236}">
              <a16:creationId xmlns:a16="http://schemas.microsoft.com/office/drawing/2014/main" id="{A388E9E7-FA8B-41AB-BD58-D27A352C61B7}"/>
            </a:ext>
          </a:extLst>
        </xdr:cNvPr>
        <xdr:cNvSpPr txBox="1">
          <a:spLocks noChangeArrowheads="1"/>
        </xdr:cNvSpPr>
      </xdr:nvSpPr>
      <xdr:spPr bwMode="auto">
        <a:xfrm>
          <a:off x="180975" y="617220"/>
          <a:ext cx="2095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r>
            <a:rPr lang="zh-TW" altLang="en-US" sz="1200" b="0" i="0" u="none" strike="noStrike" baseline="0">
              <a:solidFill>
                <a:srgbClr val="000000"/>
              </a:solidFill>
              <a:latin typeface="Times New Roman"/>
              <a:cs typeface="Times New Roman"/>
            </a:rPr>
            <a:t>81</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0</xdr:col>
      <xdr:colOff>600075</xdr:colOff>
      <xdr:row>3</xdr:row>
      <xdr:rowOff>0</xdr:rowOff>
    </xdr:from>
    <xdr:to>
      <xdr:col>0</xdr:col>
      <xdr:colOff>390525</xdr:colOff>
      <xdr:row>3</xdr:row>
      <xdr:rowOff>0</xdr:rowOff>
    </xdr:to>
    <xdr:sp macro="" textlink="">
      <xdr:nvSpPr>
        <xdr:cNvPr id="3" name="AutoShape 2">
          <a:extLst>
            <a:ext uri="{FF2B5EF4-FFF2-40B4-BE49-F238E27FC236}">
              <a16:creationId xmlns:a16="http://schemas.microsoft.com/office/drawing/2014/main" id="{7EDCA525-7D91-4E8D-9316-34D9EEC4E286}"/>
            </a:ext>
          </a:extLst>
        </xdr:cNvPr>
        <xdr:cNvSpPr>
          <a:spLocks/>
        </xdr:cNvSpPr>
      </xdr:nvSpPr>
      <xdr:spPr bwMode="auto">
        <a:xfrm>
          <a:off x="600075" y="61722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66675</xdr:colOff>
      <xdr:row>3</xdr:row>
      <xdr:rowOff>0</xdr:rowOff>
    </xdr:from>
    <xdr:to>
      <xdr:col>0</xdr:col>
      <xdr:colOff>390525</xdr:colOff>
      <xdr:row>3</xdr:row>
      <xdr:rowOff>0</xdr:rowOff>
    </xdr:to>
    <xdr:sp macro="" textlink="">
      <xdr:nvSpPr>
        <xdr:cNvPr id="4" name="Text Box 3">
          <a:extLst>
            <a:ext uri="{FF2B5EF4-FFF2-40B4-BE49-F238E27FC236}">
              <a16:creationId xmlns:a16="http://schemas.microsoft.com/office/drawing/2014/main" id="{4250492F-F06C-4EA0-B376-6874DA5166A7}"/>
            </a:ext>
          </a:extLst>
        </xdr:cNvPr>
        <xdr:cNvSpPr txBox="1">
          <a:spLocks noChangeArrowheads="1"/>
        </xdr:cNvSpPr>
      </xdr:nvSpPr>
      <xdr:spPr bwMode="auto">
        <a:xfrm>
          <a:off x="66675" y="617220"/>
          <a:ext cx="3238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0" anchor="t" upright="1"/>
        <a:lstStyle/>
        <a:p>
          <a:pPr algn="ctr" rtl="0">
            <a:defRPr sz="1000"/>
          </a:pPr>
          <a:r>
            <a:rPr lang="zh-TW" altLang="en-US" sz="1200" b="0" i="0" u="none" strike="noStrike" baseline="0">
              <a:solidFill>
                <a:srgbClr val="000000"/>
              </a:solidFill>
              <a:latin typeface="Times New Roman"/>
              <a:cs typeface="Times New Roman"/>
            </a:rPr>
            <a:t>82</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0</xdr:col>
      <xdr:colOff>600075</xdr:colOff>
      <xdr:row>3</xdr:row>
      <xdr:rowOff>0</xdr:rowOff>
    </xdr:from>
    <xdr:to>
      <xdr:col>0</xdr:col>
      <xdr:colOff>390525</xdr:colOff>
      <xdr:row>3</xdr:row>
      <xdr:rowOff>0</xdr:rowOff>
    </xdr:to>
    <xdr:sp macro="" textlink="">
      <xdr:nvSpPr>
        <xdr:cNvPr id="5" name="AutoShape 4">
          <a:extLst>
            <a:ext uri="{FF2B5EF4-FFF2-40B4-BE49-F238E27FC236}">
              <a16:creationId xmlns:a16="http://schemas.microsoft.com/office/drawing/2014/main" id="{200DBACF-998D-4EEC-8526-C324CC4DF471}"/>
            </a:ext>
          </a:extLst>
        </xdr:cNvPr>
        <xdr:cNvSpPr>
          <a:spLocks/>
        </xdr:cNvSpPr>
      </xdr:nvSpPr>
      <xdr:spPr bwMode="auto">
        <a:xfrm>
          <a:off x="600075" y="61722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76200</xdr:colOff>
      <xdr:row>3</xdr:row>
      <xdr:rowOff>0</xdr:rowOff>
    </xdr:from>
    <xdr:to>
      <xdr:col>0</xdr:col>
      <xdr:colOff>390525</xdr:colOff>
      <xdr:row>3</xdr:row>
      <xdr:rowOff>0</xdr:rowOff>
    </xdr:to>
    <xdr:sp macro="" textlink="">
      <xdr:nvSpPr>
        <xdr:cNvPr id="6" name="Text Box 5">
          <a:extLst>
            <a:ext uri="{FF2B5EF4-FFF2-40B4-BE49-F238E27FC236}">
              <a16:creationId xmlns:a16="http://schemas.microsoft.com/office/drawing/2014/main" id="{CB84D68C-B84C-4578-AFB9-5A0F74FCF617}"/>
            </a:ext>
          </a:extLst>
        </xdr:cNvPr>
        <xdr:cNvSpPr txBox="1">
          <a:spLocks noChangeArrowheads="1"/>
        </xdr:cNvSpPr>
      </xdr:nvSpPr>
      <xdr:spPr bwMode="auto">
        <a:xfrm>
          <a:off x="76200" y="617220"/>
          <a:ext cx="3143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0" anchor="t" upright="1"/>
        <a:lstStyle/>
        <a:p>
          <a:pPr algn="ctr" rtl="0">
            <a:defRPr sz="1000"/>
          </a:pPr>
          <a:r>
            <a:rPr lang="zh-TW" altLang="en-US" sz="1200" b="0" i="0" u="none" strike="noStrike" baseline="0">
              <a:solidFill>
                <a:srgbClr val="000000"/>
              </a:solidFill>
              <a:latin typeface="Times New Roman"/>
              <a:cs typeface="Times New Roman"/>
            </a:rPr>
            <a:t>83</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0</xdr:col>
      <xdr:colOff>600075</xdr:colOff>
      <xdr:row>3</xdr:row>
      <xdr:rowOff>0</xdr:rowOff>
    </xdr:from>
    <xdr:to>
      <xdr:col>0</xdr:col>
      <xdr:colOff>390525</xdr:colOff>
      <xdr:row>3</xdr:row>
      <xdr:rowOff>0</xdr:rowOff>
    </xdr:to>
    <xdr:sp macro="" textlink="">
      <xdr:nvSpPr>
        <xdr:cNvPr id="7" name="AutoShape 6">
          <a:extLst>
            <a:ext uri="{FF2B5EF4-FFF2-40B4-BE49-F238E27FC236}">
              <a16:creationId xmlns:a16="http://schemas.microsoft.com/office/drawing/2014/main" id="{FDB29AE0-1869-42BA-9393-46958A021146}"/>
            </a:ext>
          </a:extLst>
        </xdr:cNvPr>
        <xdr:cNvSpPr>
          <a:spLocks/>
        </xdr:cNvSpPr>
      </xdr:nvSpPr>
      <xdr:spPr bwMode="auto">
        <a:xfrm>
          <a:off x="600075" y="61722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76200</xdr:colOff>
      <xdr:row>3</xdr:row>
      <xdr:rowOff>0</xdr:rowOff>
    </xdr:from>
    <xdr:to>
      <xdr:col>0</xdr:col>
      <xdr:colOff>390525</xdr:colOff>
      <xdr:row>3</xdr:row>
      <xdr:rowOff>0</xdr:rowOff>
    </xdr:to>
    <xdr:sp macro="" textlink="">
      <xdr:nvSpPr>
        <xdr:cNvPr id="8" name="Text Box 7">
          <a:extLst>
            <a:ext uri="{FF2B5EF4-FFF2-40B4-BE49-F238E27FC236}">
              <a16:creationId xmlns:a16="http://schemas.microsoft.com/office/drawing/2014/main" id="{C1E83C92-5FC6-4884-8A9A-3B9F2619181C}"/>
            </a:ext>
          </a:extLst>
        </xdr:cNvPr>
        <xdr:cNvSpPr txBox="1">
          <a:spLocks noChangeArrowheads="1"/>
        </xdr:cNvSpPr>
      </xdr:nvSpPr>
      <xdr:spPr bwMode="auto">
        <a:xfrm>
          <a:off x="76200" y="617220"/>
          <a:ext cx="3143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0" anchor="t" upright="1"/>
        <a:lstStyle/>
        <a:p>
          <a:pPr algn="ctr" rtl="0">
            <a:defRPr sz="1000"/>
          </a:pPr>
          <a:r>
            <a:rPr lang="zh-TW" altLang="en-US" sz="1200" b="0" i="0" u="none" strike="noStrike" baseline="0">
              <a:solidFill>
                <a:srgbClr val="000000"/>
              </a:solidFill>
              <a:latin typeface="Times New Roman"/>
              <a:cs typeface="Times New Roman"/>
            </a:rPr>
            <a:t>84</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0</xdr:col>
      <xdr:colOff>600075</xdr:colOff>
      <xdr:row>3</xdr:row>
      <xdr:rowOff>0</xdr:rowOff>
    </xdr:from>
    <xdr:to>
      <xdr:col>0</xdr:col>
      <xdr:colOff>390525</xdr:colOff>
      <xdr:row>3</xdr:row>
      <xdr:rowOff>0</xdr:rowOff>
    </xdr:to>
    <xdr:sp macro="" textlink="">
      <xdr:nvSpPr>
        <xdr:cNvPr id="9" name="AutoShape 8">
          <a:extLst>
            <a:ext uri="{FF2B5EF4-FFF2-40B4-BE49-F238E27FC236}">
              <a16:creationId xmlns:a16="http://schemas.microsoft.com/office/drawing/2014/main" id="{07C0F0D5-AF67-4756-BC87-2CD4EA11A41F}"/>
            </a:ext>
          </a:extLst>
        </xdr:cNvPr>
        <xdr:cNvSpPr>
          <a:spLocks/>
        </xdr:cNvSpPr>
      </xdr:nvSpPr>
      <xdr:spPr bwMode="auto">
        <a:xfrm>
          <a:off x="600075" y="61722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95250</xdr:colOff>
      <xdr:row>3</xdr:row>
      <xdr:rowOff>0</xdr:rowOff>
    </xdr:from>
    <xdr:to>
      <xdr:col>0</xdr:col>
      <xdr:colOff>390525</xdr:colOff>
      <xdr:row>3</xdr:row>
      <xdr:rowOff>0</xdr:rowOff>
    </xdr:to>
    <xdr:sp macro="" textlink="">
      <xdr:nvSpPr>
        <xdr:cNvPr id="10" name="Text Box 9">
          <a:extLst>
            <a:ext uri="{FF2B5EF4-FFF2-40B4-BE49-F238E27FC236}">
              <a16:creationId xmlns:a16="http://schemas.microsoft.com/office/drawing/2014/main" id="{B0356FD9-B812-47AB-B718-62E5B8CA4D55}"/>
            </a:ext>
          </a:extLst>
        </xdr:cNvPr>
        <xdr:cNvSpPr txBox="1">
          <a:spLocks noChangeArrowheads="1"/>
        </xdr:cNvSpPr>
      </xdr:nvSpPr>
      <xdr:spPr bwMode="auto">
        <a:xfrm>
          <a:off x="95250" y="617220"/>
          <a:ext cx="2952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0" anchor="t" upright="1"/>
        <a:lstStyle/>
        <a:p>
          <a:pPr algn="ctr" rtl="0">
            <a:defRPr sz="1000"/>
          </a:pPr>
          <a:r>
            <a:rPr lang="zh-TW" altLang="en-US" sz="1200" b="0" i="0" u="none" strike="noStrike" baseline="0">
              <a:solidFill>
                <a:srgbClr val="000000"/>
              </a:solidFill>
              <a:latin typeface="Times New Roman"/>
              <a:cs typeface="Times New Roman"/>
            </a:rPr>
            <a:t>85</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0</xdr:col>
      <xdr:colOff>600075</xdr:colOff>
      <xdr:row>3</xdr:row>
      <xdr:rowOff>0</xdr:rowOff>
    </xdr:from>
    <xdr:to>
      <xdr:col>0</xdr:col>
      <xdr:colOff>390525</xdr:colOff>
      <xdr:row>3</xdr:row>
      <xdr:rowOff>0</xdr:rowOff>
    </xdr:to>
    <xdr:sp macro="" textlink="">
      <xdr:nvSpPr>
        <xdr:cNvPr id="11" name="AutoShape 10">
          <a:extLst>
            <a:ext uri="{FF2B5EF4-FFF2-40B4-BE49-F238E27FC236}">
              <a16:creationId xmlns:a16="http://schemas.microsoft.com/office/drawing/2014/main" id="{7C21989A-C817-4FCC-964D-A9E0AC8C759B}"/>
            </a:ext>
          </a:extLst>
        </xdr:cNvPr>
        <xdr:cNvSpPr>
          <a:spLocks/>
        </xdr:cNvSpPr>
      </xdr:nvSpPr>
      <xdr:spPr bwMode="auto">
        <a:xfrm>
          <a:off x="600075" y="61722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57150</xdr:colOff>
      <xdr:row>3</xdr:row>
      <xdr:rowOff>0</xdr:rowOff>
    </xdr:from>
    <xdr:to>
      <xdr:col>0</xdr:col>
      <xdr:colOff>390525</xdr:colOff>
      <xdr:row>3</xdr:row>
      <xdr:rowOff>0</xdr:rowOff>
    </xdr:to>
    <xdr:sp macro="" textlink="">
      <xdr:nvSpPr>
        <xdr:cNvPr id="12" name="Text Box 11">
          <a:extLst>
            <a:ext uri="{FF2B5EF4-FFF2-40B4-BE49-F238E27FC236}">
              <a16:creationId xmlns:a16="http://schemas.microsoft.com/office/drawing/2014/main" id="{58120E3C-F6B4-4190-B308-31623981F3A1}"/>
            </a:ext>
          </a:extLst>
        </xdr:cNvPr>
        <xdr:cNvSpPr txBox="1">
          <a:spLocks noChangeArrowheads="1"/>
        </xdr:cNvSpPr>
      </xdr:nvSpPr>
      <xdr:spPr bwMode="auto">
        <a:xfrm>
          <a:off x="57150" y="617220"/>
          <a:ext cx="3333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0" anchor="t" upright="1"/>
        <a:lstStyle/>
        <a:p>
          <a:pPr algn="ctr" rtl="0">
            <a:defRPr sz="1000"/>
          </a:pPr>
          <a:r>
            <a:rPr lang="zh-TW" altLang="en-US" sz="1200" b="0" i="0" u="none" strike="noStrike" baseline="0">
              <a:solidFill>
                <a:srgbClr val="000000"/>
              </a:solidFill>
              <a:latin typeface="Times New Roman"/>
              <a:cs typeface="Times New Roman"/>
            </a:rPr>
            <a:t>86</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0</xdr:col>
      <xdr:colOff>600075</xdr:colOff>
      <xdr:row>3</xdr:row>
      <xdr:rowOff>0</xdr:rowOff>
    </xdr:from>
    <xdr:to>
      <xdr:col>0</xdr:col>
      <xdr:colOff>390525</xdr:colOff>
      <xdr:row>3</xdr:row>
      <xdr:rowOff>0</xdr:rowOff>
    </xdr:to>
    <xdr:sp macro="" textlink="">
      <xdr:nvSpPr>
        <xdr:cNvPr id="13" name="AutoShape 12">
          <a:extLst>
            <a:ext uri="{FF2B5EF4-FFF2-40B4-BE49-F238E27FC236}">
              <a16:creationId xmlns:a16="http://schemas.microsoft.com/office/drawing/2014/main" id="{33D8FF38-D706-44E1-B4C1-959C499DEB5C}"/>
            </a:ext>
          </a:extLst>
        </xdr:cNvPr>
        <xdr:cNvSpPr>
          <a:spLocks/>
        </xdr:cNvSpPr>
      </xdr:nvSpPr>
      <xdr:spPr bwMode="auto">
        <a:xfrm>
          <a:off x="600075" y="61722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600075</xdr:colOff>
      <xdr:row>3</xdr:row>
      <xdr:rowOff>0</xdr:rowOff>
    </xdr:from>
    <xdr:to>
      <xdr:col>0</xdr:col>
      <xdr:colOff>390525</xdr:colOff>
      <xdr:row>3</xdr:row>
      <xdr:rowOff>0</xdr:rowOff>
    </xdr:to>
    <xdr:sp macro="" textlink="">
      <xdr:nvSpPr>
        <xdr:cNvPr id="14" name="AutoShape 13">
          <a:extLst>
            <a:ext uri="{FF2B5EF4-FFF2-40B4-BE49-F238E27FC236}">
              <a16:creationId xmlns:a16="http://schemas.microsoft.com/office/drawing/2014/main" id="{B2F58A47-F4F7-494A-BACD-21F0E472334C}"/>
            </a:ext>
          </a:extLst>
        </xdr:cNvPr>
        <xdr:cNvSpPr>
          <a:spLocks/>
        </xdr:cNvSpPr>
      </xdr:nvSpPr>
      <xdr:spPr bwMode="auto">
        <a:xfrm>
          <a:off x="600075" y="61722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104775</xdr:colOff>
      <xdr:row>3</xdr:row>
      <xdr:rowOff>0</xdr:rowOff>
    </xdr:from>
    <xdr:to>
      <xdr:col>0</xdr:col>
      <xdr:colOff>390525</xdr:colOff>
      <xdr:row>3</xdr:row>
      <xdr:rowOff>0</xdr:rowOff>
    </xdr:to>
    <xdr:sp macro="" textlink="">
      <xdr:nvSpPr>
        <xdr:cNvPr id="15" name="Text Box 14">
          <a:extLst>
            <a:ext uri="{FF2B5EF4-FFF2-40B4-BE49-F238E27FC236}">
              <a16:creationId xmlns:a16="http://schemas.microsoft.com/office/drawing/2014/main" id="{3AA25277-52B8-400E-8FEA-B0B4A445AE80}"/>
            </a:ext>
          </a:extLst>
        </xdr:cNvPr>
        <xdr:cNvSpPr txBox="1">
          <a:spLocks noChangeArrowheads="1"/>
        </xdr:cNvSpPr>
      </xdr:nvSpPr>
      <xdr:spPr bwMode="auto">
        <a:xfrm>
          <a:off x="104775" y="617220"/>
          <a:ext cx="2857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0" anchor="t" upright="1"/>
        <a:lstStyle/>
        <a:p>
          <a:pPr algn="ctr" rtl="0">
            <a:defRPr sz="1000"/>
          </a:pPr>
          <a:r>
            <a:rPr lang="zh-TW" altLang="en-US" sz="1200" b="0" i="0" u="none" strike="noStrike" baseline="0">
              <a:solidFill>
                <a:srgbClr val="000000"/>
              </a:solidFill>
              <a:latin typeface="Times New Roman"/>
              <a:cs typeface="Times New Roman"/>
            </a:rPr>
            <a:t>88</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0</xdr:col>
      <xdr:colOff>600075</xdr:colOff>
      <xdr:row>3</xdr:row>
      <xdr:rowOff>0</xdr:rowOff>
    </xdr:from>
    <xdr:to>
      <xdr:col>0</xdr:col>
      <xdr:colOff>390525</xdr:colOff>
      <xdr:row>3</xdr:row>
      <xdr:rowOff>0</xdr:rowOff>
    </xdr:to>
    <xdr:sp macro="" textlink="">
      <xdr:nvSpPr>
        <xdr:cNvPr id="16" name="AutoShape 15">
          <a:extLst>
            <a:ext uri="{FF2B5EF4-FFF2-40B4-BE49-F238E27FC236}">
              <a16:creationId xmlns:a16="http://schemas.microsoft.com/office/drawing/2014/main" id="{CF8F4CD2-69C5-4806-8BB6-D8D946340383}"/>
            </a:ext>
          </a:extLst>
        </xdr:cNvPr>
        <xdr:cNvSpPr>
          <a:spLocks/>
        </xdr:cNvSpPr>
      </xdr:nvSpPr>
      <xdr:spPr bwMode="auto">
        <a:xfrm>
          <a:off x="600075" y="61722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95250</xdr:colOff>
      <xdr:row>3</xdr:row>
      <xdr:rowOff>0</xdr:rowOff>
    </xdr:from>
    <xdr:to>
      <xdr:col>0</xdr:col>
      <xdr:colOff>390525</xdr:colOff>
      <xdr:row>3</xdr:row>
      <xdr:rowOff>0</xdr:rowOff>
    </xdr:to>
    <xdr:sp macro="" textlink="">
      <xdr:nvSpPr>
        <xdr:cNvPr id="17" name="Text Box 16">
          <a:extLst>
            <a:ext uri="{FF2B5EF4-FFF2-40B4-BE49-F238E27FC236}">
              <a16:creationId xmlns:a16="http://schemas.microsoft.com/office/drawing/2014/main" id="{A3620BB7-5C9F-4CCD-9ED4-48A6C7446C97}"/>
            </a:ext>
          </a:extLst>
        </xdr:cNvPr>
        <xdr:cNvSpPr txBox="1">
          <a:spLocks noChangeArrowheads="1"/>
        </xdr:cNvSpPr>
      </xdr:nvSpPr>
      <xdr:spPr bwMode="auto">
        <a:xfrm>
          <a:off x="95250" y="617220"/>
          <a:ext cx="2952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0" anchor="t" upright="1"/>
        <a:lstStyle/>
        <a:p>
          <a:pPr algn="ctr" rtl="0">
            <a:defRPr sz="1000"/>
          </a:pPr>
          <a:r>
            <a:rPr lang="zh-TW" altLang="en-US" sz="1200" b="0" i="0" u="none" strike="noStrike" baseline="0">
              <a:solidFill>
                <a:srgbClr val="000000"/>
              </a:solidFill>
              <a:latin typeface="Times New Roman"/>
              <a:cs typeface="Times New Roman"/>
            </a:rPr>
            <a:t>87</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0</xdr:col>
      <xdr:colOff>600075</xdr:colOff>
      <xdr:row>3</xdr:row>
      <xdr:rowOff>0</xdr:rowOff>
    </xdr:from>
    <xdr:to>
      <xdr:col>0</xdr:col>
      <xdr:colOff>390525</xdr:colOff>
      <xdr:row>3</xdr:row>
      <xdr:rowOff>0</xdr:rowOff>
    </xdr:to>
    <xdr:sp macro="" textlink="">
      <xdr:nvSpPr>
        <xdr:cNvPr id="18" name="AutoShape 17">
          <a:extLst>
            <a:ext uri="{FF2B5EF4-FFF2-40B4-BE49-F238E27FC236}">
              <a16:creationId xmlns:a16="http://schemas.microsoft.com/office/drawing/2014/main" id="{19E26215-96FF-440E-9C2A-ADEF27B6C6B3}"/>
            </a:ext>
          </a:extLst>
        </xdr:cNvPr>
        <xdr:cNvSpPr>
          <a:spLocks/>
        </xdr:cNvSpPr>
      </xdr:nvSpPr>
      <xdr:spPr bwMode="auto">
        <a:xfrm>
          <a:off x="600075" y="61722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609600</xdr:colOff>
      <xdr:row>3</xdr:row>
      <xdr:rowOff>0</xdr:rowOff>
    </xdr:from>
    <xdr:to>
      <xdr:col>0</xdr:col>
      <xdr:colOff>390525</xdr:colOff>
      <xdr:row>3</xdr:row>
      <xdr:rowOff>0</xdr:rowOff>
    </xdr:to>
    <xdr:sp macro="" textlink="">
      <xdr:nvSpPr>
        <xdr:cNvPr id="19" name="AutoShape 18">
          <a:extLst>
            <a:ext uri="{FF2B5EF4-FFF2-40B4-BE49-F238E27FC236}">
              <a16:creationId xmlns:a16="http://schemas.microsoft.com/office/drawing/2014/main" id="{51EDA9AF-4ACF-4392-B425-FD7105EF4C05}"/>
            </a:ext>
          </a:extLst>
        </xdr:cNvPr>
        <xdr:cNvSpPr>
          <a:spLocks/>
        </xdr:cNvSpPr>
      </xdr:nvSpPr>
      <xdr:spPr bwMode="auto">
        <a:xfrm>
          <a:off x="609600" y="61722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104775</xdr:colOff>
      <xdr:row>3</xdr:row>
      <xdr:rowOff>0</xdr:rowOff>
    </xdr:from>
    <xdr:to>
      <xdr:col>0</xdr:col>
      <xdr:colOff>390525</xdr:colOff>
      <xdr:row>3</xdr:row>
      <xdr:rowOff>0</xdr:rowOff>
    </xdr:to>
    <xdr:sp macro="" textlink="">
      <xdr:nvSpPr>
        <xdr:cNvPr id="20" name="Text Box 19">
          <a:extLst>
            <a:ext uri="{FF2B5EF4-FFF2-40B4-BE49-F238E27FC236}">
              <a16:creationId xmlns:a16="http://schemas.microsoft.com/office/drawing/2014/main" id="{7D0C725D-10F7-428B-807D-820F682C7BA6}"/>
            </a:ext>
          </a:extLst>
        </xdr:cNvPr>
        <xdr:cNvSpPr txBox="1">
          <a:spLocks noChangeArrowheads="1"/>
        </xdr:cNvSpPr>
      </xdr:nvSpPr>
      <xdr:spPr bwMode="auto">
        <a:xfrm>
          <a:off x="104775" y="617220"/>
          <a:ext cx="2857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0" anchor="t" upright="1"/>
        <a:lstStyle/>
        <a:p>
          <a:pPr algn="ctr" rtl="0">
            <a:defRPr sz="1000"/>
          </a:pPr>
          <a:r>
            <a:rPr lang="zh-TW" altLang="en-US" sz="1200" b="0" i="0" u="none" strike="noStrike" baseline="0">
              <a:solidFill>
                <a:srgbClr val="000000"/>
              </a:solidFill>
              <a:latin typeface="Times New Roman"/>
              <a:cs typeface="Times New Roman"/>
            </a:rPr>
            <a:t>92</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0</xdr:col>
      <xdr:colOff>609600</xdr:colOff>
      <xdr:row>3</xdr:row>
      <xdr:rowOff>0</xdr:rowOff>
    </xdr:from>
    <xdr:to>
      <xdr:col>0</xdr:col>
      <xdr:colOff>390525</xdr:colOff>
      <xdr:row>3</xdr:row>
      <xdr:rowOff>0</xdr:rowOff>
    </xdr:to>
    <xdr:sp macro="" textlink="">
      <xdr:nvSpPr>
        <xdr:cNvPr id="21" name="AutoShape 20">
          <a:extLst>
            <a:ext uri="{FF2B5EF4-FFF2-40B4-BE49-F238E27FC236}">
              <a16:creationId xmlns:a16="http://schemas.microsoft.com/office/drawing/2014/main" id="{9FD11B2D-42C4-4830-A40A-CD4D48CF16FB}"/>
            </a:ext>
          </a:extLst>
        </xdr:cNvPr>
        <xdr:cNvSpPr>
          <a:spLocks/>
        </xdr:cNvSpPr>
      </xdr:nvSpPr>
      <xdr:spPr bwMode="auto">
        <a:xfrm>
          <a:off x="609600" y="61722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104775</xdr:colOff>
      <xdr:row>3</xdr:row>
      <xdr:rowOff>0</xdr:rowOff>
    </xdr:from>
    <xdr:to>
      <xdr:col>0</xdr:col>
      <xdr:colOff>390525</xdr:colOff>
      <xdr:row>3</xdr:row>
      <xdr:rowOff>0</xdr:rowOff>
    </xdr:to>
    <xdr:sp macro="" textlink="">
      <xdr:nvSpPr>
        <xdr:cNvPr id="22" name="Text Box 21">
          <a:extLst>
            <a:ext uri="{FF2B5EF4-FFF2-40B4-BE49-F238E27FC236}">
              <a16:creationId xmlns:a16="http://schemas.microsoft.com/office/drawing/2014/main" id="{FC7FA7AC-6ECB-4873-A704-C9DEFA2C04D2}"/>
            </a:ext>
          </a:extLst>
        </xdr:cNvPr>
        <xdr:cNvSpPr txBox="1">
          <a:spLocks noChangeArrowheads="1"/>
        </xdr:cNvSpPr>
      </xdr:nvSpPr>
      <xdr:spPr bwMode="auto">
        <a:xfrm>
          <a:off x="104775" y="617220"/>
          <a:ext cx="2857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0" anchor="t" upright="1"/>
        <a:lstStyle/>
        <a:p>
          <a:pPr algn="ctr" rtl="0">
            <a:defRPr sz="1000"/>
          </a:pPr>
          <a:r>
            <a:rPr lang="zh-TW" altLang="en-US" sz="1200" b="0" i="0" u="none" strike="noStrike" baseline="0">
              <a:solidFill>
                <a:srgbClr val="000000"/>
              </a:solidFill>
              <a:latin typeface="Times New Roman"/>
              <a:cs typeface="Times New Roman"/>
            </a:rPr>
            <a:t>89</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0</xdr:col>
      <xdr:colOff>600075</xdr:colOff>
      <xdr:row>3</xdr:row>
      <xdr:rowOff>0</xdr:rowOff>
    </xdr:from>
    <xdr:to>
      <xdr:col>0</xdr:col>
      <xdr:colOff>390525</xdr:colOff>
      <xdr:row>3</xdr:row>
      <xdr:rowOff>0</xdr:rowOff>
    </xdr:to>
    <xdr:sp macro="" textlink="">
      <xdr:nvSpPr>
        <xdr:cNvPr id="23" name="AutoShape 22">
          <a:extLst>
            <a:ext uri="{FF2B5EF4-FFF2-40B4-BE49-F238E27FC236}">
              <a16:creationId xmlns:a16="http://schemas.microsoft.com/office/drawing/2014/main" id="{7E48D76F-7137-4998-814D-BC9ECF518CD2}"/>
            </a:ext>
          </a:extLst>
        </xdr:cNvPr>
        <xdr:cNvSpPr>
          <a:spLocks/>
        </xdr:cNvSpPr>
      </xdr:nvSpPr>
      <xdr:spPr bwMode="auto">
        <a:xfrm>
          <a:off x="600075" y="61722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104775</xdr:colOff>
      <xdr:row>3</xdr:row>
      <xdr:rowOff>0</xdr:rowOff>
    </xdr:from>
    <xdr:to>
      <xdr:col>0</xdr:col>
      <xdr:colOff>390525</xdr:colOff>
      <xdr:row>3</xdr:row>
      <xdr:rowOff>0</xdr:rowOff>
    </xdr:to>
    <xdr:sp macro="" textlink="">
      <xdr:nvSpPr>
        <xdr:cNvPr id="24" name="Text Box 23">
          <a:extLst>
            <a:ext uri="{FF2B5EF4-FFF2-40B4-BE49-F238E27FC236}">
              <a16:creationId xmlns:a16="http://schemas.microsoft.com/office/drawing/2014/main" id="{D094D15E-AD53-4E2B-8D37-FC3F4368D548}"/>
            </a:ext>
          </a:extLst>
        </xdr:cNvPr>
        <xdr:cNvSpPr txBox="1">
          <a:spLocks noChangeArrowheads="1"/>
        </xdr:cNvSpPr>
      </xdr:nvSpPr>
      <xdr:spPr bwMode="auto">
        <a:xfrm>
          <a:off x="104775" y="617220"/>
          <a:ext cx="2857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0" anchor="t" upright="1"/>
        <a:lstStyle/>
        <a:p>
          <a:pPr algn="ctr" rtl="0">
            <a:defRPr sz="1000"/>
          </a:pPr>
          <a:r>
            <a:rPr lang="zh-TW" altLang="en-US" sz="1200" b="0" i="0" u="none" strike="noStrike" baseline="0">
              <a:solidFill>
                <a:srgbClr val="000000"/>
              </a:solidFill>
              <a:latin typeface="Times New Roman"/>
              <a:cs typeface="Times New Roman"/>
            </a:rPr>
            <a:t>90</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0</xdr:col>
      <xdr:colOff>600075</xdr:colOff>
      <xdr:row>3</xdr:row>
      <xdr:rowOff>0</xdr:rowOff>
    </xdr:from>
    <xdr:to>
      <xdr:col>0</xdr:col>
      <xdr:colOff>390525</xdr:colOff>
      <xdr:row>3</xdr:row>
      <xdr:rowOff>0</xdr:rowOff>
    </xdr:to>
    <xdr:sp macro="" textlink="">
      <xdr:nvSpPr>
        <xdr:cNvPr id="25" name="AutoShape 24">
          <a:extLst>
            <a:ext uri="{FF2B5EF4-FFF2-40B4-BE49-F238E27FC236}">
              <a16:creationId xmlns:a16="http://schemas.microsoft.com/office/drawing/2014/main" id="{0D87AF97-D224-4E32-9279-4010AAD9DD53}"/>
            </a:ext>
          </a:extLst>
        </xdr:cNvPr>
        <xdr:cNvSpPr>
          <a:spLocks/>
        </xdr:cNvSpPr>
      </xdr:nvSpPr>
      <xdr:spPr bwMode="auto">
        <a:xfrm>
          <a:off x="600075" y="61722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95250</xdr:colOff>
      <xdr:row>3</xdr:row>
      <xdr:rowOff>0</xdr:rowOff>
    </xdr:from>
    <xdr:to>
      <xdr:col>0</xdr:col>
      <xdr:colOff>390525</xdr:colOff>
      <xdr:row>3</xdr:row>
      <xdr:rowOff>0</xdr:rowOff>
    </xdr:to>
    <xdr:sp macro="" textlink="">
      <xdr:nvSpPr>
        <xdr:cNvPr id="26" name="Text Box 25">
          <a:extLst>
            <a:ext uri="{FF2B5EF4-FFF2-40B4-BE49-F238E27FC236}">
              <a16:creationId xmlns:a16="http://schemas.microsoft.com/office/drawing/2014/main" id="{47B2F4AF-1971-4E21-8631-38537A207F8C}"/>
            </a:ext>
          </a:extLst>
        </xdr:cNvPr>
        <xdr:cNvSpPr txBox="1">
          <a:spLocks noChangeArrowheads="1"/>
        </xdr:cNvSpPr>
      </xdr:nvSpPr>
      <xdr:spPr bwMode="auto">
        <a:xfrm>
          <a:off x="95250" y="617220"/>
          <a:ext cx="2952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0" anchor="t" upright="1"/>
        <a:lstStyle/>
        <a:p>
          <a:pPr algn="ctr" rtl="0">
            <a:defRPr sz="1000"/>
          </a:pPr>
          <a:r>
            <a:rPr lang="zh-TW" altLang="en-US" sz="1200" b="0" i="0" u="none" strike="noStrike" baseline="0">
              <a:solidFill>
                <a:srgbClr val="000000"/>
              </a:solidFill>
              <a:latin typeface="Times New Roman"/>
              <a:cs typeface="Times New Roman"/>
            </a:rPr>
            <a:t>91</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0</xdr:col>
      <xdr:colOff>609600</xdr:colOff>
      <xdr:row>3</xdr:row>
      <xdr:rowOff>0</xdr:rowOff>
    </xdr:from>
    <xdr:to>
      <xdr:col>0</xdr:col>
      <xdr:colOff>390525</xdr:colOff>
      <xdr:row>3</xdr:row>
      <xdr:rowOff>0</xdr:rowOff>
    </xdr:to>
    <xdr:sp macro="" textlink="">
      <xdr:nvSpPr>
        <xdr:cNvPr id="27" name="AutoShape 27">
          <a:extLst>
            <a:ext uri="{FF2B5EF4-FFF2-40B4-BE49-F238E27FC236}">
              <a16:creationId xmlns:a16="http://schemas.microsoft.com/office/drawing/2014/main" id="{F1FED1BF-0B31-4105-8D12-228B6E334B6F}"/>
            </a:ext>
          </a:extLst>
        </xdr:cNvPr>
        <xdr:cNvSpPr>
          <a:spLocks/>
        </xdr:cNvSpPr>
      </xdr:nvSpPr>
      <xdr:spPr bwMode="auto">
        <a:xfrm>
          <a:off x="609600" y="61722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104775</xdr:colOff>
      <xdr:row>3</xdr:row>
      <xdr:rowOff>0</xdr:rowOff>
    </xdr:from>
    <xdr:to>
      <xdr:col>0</xdr:col>
      <xdr:colOff>390525</xdr:colOff>
      <xdr:row>3</xdr:row>
      <xdr:rowOff>0</xdr:rowOff>
    </xdr:to>
    <xdr:sp macro="" textlink="">
      <xdr:nvSpPr>
        <xdr:cNvPr id="28" name="Text Box 28">
          <a:extLst>
            <a:ext uri="{FF2B5EF4-FFF2-40B4-BE49-F238E27FC236}">
              <a16:creationId xmlns:a16="http://schemas.microsoft.com/office/drawing/2014/main" id="{E2F1BCB9-EAF8-4EAB-9C55-4BC0E61419CA}"/>
            </a:ext>
          </a:extLst>
        </xdr:cNvPr>
        <xdr:cNvSpPr txBox="1">
          <a:spLocks noChangeArrowheads="1"/>
        </xdr:cNvSpPr>
      </xdr:nvSpPr>
      <xdr:spPr bwMode="auto">
        <a:xfrm>
          <a:off x="104775" y="617220"/>
          <a:ext cx="2857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0" anchor="t" upright="1"/>
        <a:lstStyle/>
        <a:p>
          <a:pPr algn="ctr" rtl="0">
            <a:defRPr sz="1000"/>
          </a:pPr>
          <a:r>
            <a:rPr lang="zh-TW" altLang="en-US" sz="1200" b="0" i="0" u="none" strike="noStrike" baseline="0">
              <a:solidFill>
                <a:srgbClr val="000000"/>
              </a:solidFill>
              <a:latin typeface="Times New Roman"/>
              <a:cs typeface="Times New Roman"/>
            </a:rPr>
            <a:t>93</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1</xdr:col>
      <xdr:colOff>38100</xdr:colOff>
      <xdr:row>3</xdr:row>
      <xdr:rowOff>66675</xdr:rowOff>
    </xdr:from>
    <xdr:to>
      <xdr:col>1</xdr:col>
      <xdr:colOff>114300</xdr:colOff>
      <xdr:row>4</xdr:row>
      <xdr:rowOff>171450</xdr:rowOff>
    </xdr:to>
    <xdr:sp macro="" textlink="">
      <xdr:nvSpPr>
        <xdr:cNvPr id="29" name="AutoShape 42">
          <a:extLst>
            <a:ext uri="{FF2B5EF4-FFF2-40B4-BE49-F238E27FC236}">
              <a16:creationId xmlns:a16="http://schemas.microsoft.com/office/drawing/2014/main" id="{5C6155E9-36C4-4B3B-9A66-6A6C7E82137D}"/>
            </a:ext>
          </a:extLst>
        </xdr:cNvPr>
        <xdr:cNvSpPr>
          <a:spLocks/>
        </xdr:cNvSpPr>
      </xdr:nvSpPr>
      <xdr:spPr bwMode="auto">
        <a:xfrm>
          <a:off x="655320" y="683895"/>
          <a:ext cx="76200" cy="310515"/>
        </a:xfrm>
        <a:prstGeom prst="leftBrace">
          <a:avLst>
            <a:gd name="adj1" fmla="val 3541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38100</xdr:colOff>
      <xdr:row>21</xdr:row>
      <xdr:rowOff>66675</xdr:rowOff>
    </xdr:from>
    <xdr:to>
      <xdr:col>1</xdr:col>
      <xdr:colOff>114300</xdr:colOff>
      <xdr:row>22</xdr:row>
      <xdr:rowOff>171450</xdr:rowOff>
    </xdr:to>
    <xdr:sp macro="" textlink="">
      <xdr:nvSpPr>
        <xdr:cNvPr id="30" name="AutoShape 43">
          <a:extLst>
            <a:ext uri="{FF2B5EF4-FFF2-40B4-BE49-F238E27FC236}">
              <a16:creationId xmlns:a16="http://schemas.microsoft.com/office/drawing/2014/main" id="{E65DDAA8-4A26-4BE7-BFFE-6AD49951F011}"/>
            </a:ext>
          </a:extLst>
        </xdr:cNvPr>
        <xdr:cNvSpPr>
          <a:spLocks/>
        </xdr:cNvSpPr>
      </xdr:nvSpPr>
      <xdr:spPr bwMode="auto">
        <a:xfrm>
          <a:off x="655320" y="4387215"/>
          <a:ext cx="76200" cy="310515"/>
        </a:xfrm>
        <a:prstGeom prst="leftBrace">
          <a:avLst>
            <a:gd name="adj1" fmla="val 3541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38100</xdr:colOff>
      <xdr:row>5</xdr:row>
      <xdr:rowOff>66675</xdr:rowOff>
    </xdr:from>
    <xdr:to>
      <xdr:col>1</xdr:col>
      <xdr:colOff>114300</xdr:colOff>
      <xdr:row>6</xdr:row>
      <xdr:rowOff>171450</xdr:rowOff>
    </xdr:to>
    <xdr:sp macro="" textlink="">
      <xdr:nvSpPr>
        <xdr:cNvPr id="31" name="AutoShape 42">
          <a:extLst>
            <a:ext uri="{FF2B5EF4-FFF2-40B4-BE49-F238E27FC236}">
              <a16:creationId xmlns:a16="http://schemas.microsoft.com/office/drawing/2014/main" id="{922CCE1F-C9B0-4CF2-B1CC-1500D5705FE0}"/>
            </a:ext>
          </a:extLst>
        </xdr:cNvPr>
        <xdr:cNvSpPr>
          <a:spLocks/>
        </xdr:cNvSpPr>
      </xdr:nvSpPr>
      <xdr:spPr bwMode="auto">
        <a:xfrm>
          <a:off x="655320" y="1095375"/>
          <a:ext cx="76200" cy="310515"/>
        </a:xfrm>
        <a:prstGeom prst="leftBrace">
          <a:avLst>
            <a:gd name="adj1" fmla="val 3541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38100</xdr:colOff>
      <xdr:row>7</xdr:row>
      <xdr:rowOff>66675</xdr:rowOff>
    </xdr:from>
    <xdr:to>
      <xdr:col>1</xdr:col>
      <xdr:colOff>114300</xdr:colOff>
      <xdr:row>8</xdr:row>
      <xdr:rowOff>171450</xdr:rowOff>
    </xdr:to>
    <xdr:sp macro="" textlink="">
      <xdr:nvSpPr>
        <xdr:cNvPr id="32" name="AutoShape 42">
          <a:extLst>
            <a:ext uri="{FF2B5EF4-FFF2-40B4-BE49-F238E27FC236}">
              <a16:creationId xmlns:a16="http://schemas.microsoft.com/office/drawing/2014/main" id="{D01058F2-5E92-4BBE-9B97-DB9073833598}"/>
            </a:ext>
          </a:extLst>
        </xdr:cNvPr>
        <xdr:cNvSpPr>
          <a:spLocks/>
        </xdr:cNvSpPr>
      </xdr:nvSpPr>
      <xdr:spPr bwMode="auto">
        <a:xfrm>
          <a:off x="655320" y="1506855"/>
          <a:ext cx="76200" cy="310515"/>
        </a:xfrm>
        <a:prstGeom prst="leftBrace">
          <a:avLst>
            <a:gd name="adj1" fmla="val 3541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38100</xdr:colOff>
      <xdr:row>9</xdr:row>
      <xdr:rowOff>66675</xdr:rowOff>
    </xdr:from>
    <xdr:to>
      <xdr:col>1</xdr:col>
      <xdr:colOff>114300</xdr:colOff>
      <xdr:row>10</xdr:row>
      <xdr:rowOff>171450</xdr:rowOff>
    </xdr:to>
    <xdr:sp macro="" textlink="">
      <xdr:nvSpPr>
        <xdr:cNvPr id="33" name="AutoShape 42">
          <a:extLst>
            <a:ext uri="{FF2B5EF4-FFF2-40B4-BE49-F238E27FC236}">
              <a16:creationId xmlns:a16="http://schemas.microsoft.com/office/drawing/2014/main" id="{8E891E43-7330-4BA9-AE67-456F8DB070C2}"/>
            </a:ext>
          </a:extLst>
        </xdr:cNvPr>
        <xdr:cNvSpPr>
          <a:spLocks/>
        </xdr:cNvSpPr>
      </xdr:nvSpPr>
      <xdr:spPr bwMode="auto">
        <a:xfrm>
          <a:off x="655320" y="1918335"/>
          <a:ext cx="76200" cy="310515"/>
        </a:xfrm>
        <a:prstGeom prst="leftBrace">
          <a:avLst>
            <a:gd name="adj1" fmla="val 3541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38100</xdr:colOff>
      <xdr:row>11</xdr:row>
      <xdr:rowOff>66675</xdr:rowOff>
    </xdr:from>
    <xdr:to>
      <xdr:col>1</xdr:col>
      <xdr:colOff>114300</xdr:colOff>
      <xdr:row>12</xdr:row>
      <xdr:rowOff>171450</xdr:rowOff>
    </xdr:to>
    <xdr:sp macro="" textlink="">
      <xdr:nvSpPr>
        <xdr:cNvPr id="34" name="AutoShape 42">
          <a:extLst>
            <a:ext uri="{FF2B5EF4-FFF2-40B4-BE49-F238E27FC236}">
              <a16:creationId xmlns:a16="http://schemas.microsoft.com/office/drawing/2014/main" id="{6475CAE3-94A6-4179-BBE7-9E03D1F03D66}"/>
            </a:ext>
          </a:extLst>
        </xdr:cNvPr>
        <xdr:cNvSpPr>
          <a:spLocks/>
        </xdr:cNvSpPr>
      </xdr:nvSpPr>
      <xdr:spPr bwMode="auto">
        <a:xfrm>
          <a:off x="655320" y="2329815"/>
          <a:ext cx="76200" cy="310515"/>
        </a:xfrm>
        <a:prstGeom prst="leftBrace">
          <a:avLst>
            <a:gd name="adj1" fmla="val 3541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38100</xdr:colOff>
      <xdr:row>13</xdr:row>
      <xdr:rowOff>66675</xdr:rowOff>
    </xdr:from>
    <xdr:to>
      <xdr:col>1</xdr:col>
      <xdr:colOff>114300</xdr:colOff>
      <xdr:row>14</xdr:row>
      <xdr:rowOff>171450</xdr:rowOff>
    </xdr:to>
    <xdr:sp macro="" textlink="">
      <xdr:nvSpPr>
        <xdr:cNvPr id="35" name="AutoShape 42">
          <a:extLst>
            <a:ext uri="{FF2B5EF4-FFF2-40B4-BE49-F238E27FC236}">
              <a16:creationId xmlns:a16="http://schemas.microsoft.com/office/drawing/2014/main" id="{DA84FA0A-4509-4197-B983-57B99C22CF8B}"/>
            </a:ext>
          </a:extLst>
        </xdr:cNvPr>
        <xdr:cNvSpPr>
          <a:spLocks/>
        </xdr:cNvSpPr>
      </xdr:nvSpPr>
      <xdr:spPr bwMode="auto">
        <a:xfrm>
          <a:off x="655320" y="2741295"/>
          <a:ext cx="76200" cy="310515"/>
        </a:xfrm>
        <a:prstGeom prst="leftBrace">
          <a:avLst>
            <a:gd name="adj1" fmla="val 3541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38100</xdr:colOff>
      <xdr:row>15</xdr:row>
      <xdr:rowOff>66675</xdr:rowOff>
    </xdr:from>
    <xdr:to>
      <xdr:col>1</xdr:col>
      <xdr:colOff>114300</xdr:colOff>
      <xdr:row>16</xdr:row>
      <xdr:rowOff>171450</xdr:rowOff>
    </xdr:to>
    <xdr:sp macro="" textlink="">
      <xdr:nvSpPr>
        <xdr:cNvPr id="36" name="AutoShape 42">
          <a:extLst>
            <a:ext uri="{FF2B5EF4-FFF2-40B4-BE49-F238E27FC236}">
              <a16:creationId xmlns:a16="http://schemas.microsoft.com/office/drawing/2014/main" id="{82BB8026-C959-480D-AA54-86E8DE1DE8B5}"/>
            </a:ext>
          </a:extLst>
        </xdr:cNvPr>
        <xdr:cNvSpPr>
          <a:spLocks/>
        </xdr:cNvSpPr>
      </xdr:nvSpPr>
      <xdr:spPr bwMode="auto">
        <a:xfrm>
          <a:off x="655320" y="3152775"/>
          <a:ext cx="76200" cy="310515"/>
        </a:xfrm>
        <a:prstGeom prst="leftBrace">
          <a:avLst>
            <a:gd name="adj1" fmla="val 3541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38100</xdr:colOff>
      <xdr:row>17</xdr:row>
      <xdr:rowOff>66675</xdr:rowOff>
    </xdr:from>
    <xdr:to>
      <xdr:col>1</xdr:col>
      <xdr:colOff>114300</xdr:colOff>
      <xdr:row>18</xdr:row>
      <xdr:rowOff>171450</xdr:rowOff>
    </xdr:to>
    <xdr:sp macro="" textlink="">
      <xdr:nvSpPr>
        <xdr:cNvPr id="37" name="AutoShape 42">
          <a:extLst>
            <a:ext uri="{FF2B5EF4-FFF2-40B4-BE49-F238E27FC236}">
              <a16:creationId xmlns:a16="http://schemas.microsoft.com/office/drawing/2014/main" id="{378C3E80-A5C1-46D6-B189-AF40E4C63DEE}"/>
            </a:ext>
          </a:extLst>
        </xdr:cNvPr>
        <xdr:cNvSpPr>
          <a:spLocks/>
        </xdr:cNvSpPr>
      </xdr:nvSpPr>
      <xdr:spPr bwMode="auto">
        <a:xfrm>
          <a:off x="655320" y="3564255"/>
          <a:ext cx="76200" cy="310515"/>
        </a:xfrm>
        <a:prstGeom prst="leftBrace">
          <a:avLst>
            <a:gd name="adj1" fmla="val 3541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38100</xdr:colOff>
      <xdr:row>19</xdr:row>
      <xdr:rowOff>66675</xdr:rowOff>
    </xdr:from>
    <xdr:to>
      <xdr:col>1</xdr:col>
      <xdr:colOff>114300</xdr:colOff>
      <xdr:row>20</xdr:row>
      <xdr:rowOff>171450</xdr:rowOff>
    </xdr:to>
    <xdr:sp macro="" textlink="">
      <xdr:nvSpPr>
        <xdr:cNvPr id="38" name="AutoShape 42">
          <a:extLst>
            <a:ext uri="{FF2B5EF4-FFF2-40B4-BE49-F238E27FC236}">
              <a16:creationId xmlns:a16="http://schemas.microsoft.com/office/drawing/2014/main" id="{D071C299-4D04-45E3-A912-8E12F0589E66}"/>
            </a:ext>
          </a:extLst>
        </xdr:cNvPr>
        <xdr:cNvSpPr>
          <a:spLocks/>
        </xdr:cNvSpPr>
      </xdr:nvSpPr>
      <xdr:spPr bwMode="auto">
        <a:xfrm>
          <a:off x="655320" y="3975735"/>
          <a:ext cx="76200" cy="310515"/>
        </a:xfrm>
        <a:prstGeom prst="leftBrace">
          <a:avLst>
            <a:gd name="adj1" fmla="val 3541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180975</xdr:colOff>
      <xdr:row>4</xdr:row>
      <xdr:rowOff>0</xdr:rowOff>
    </xdr:from>
    <xdr:to>
      <xdr:col>0</xdr:col>
      <xdr:colOff>390525</xdr:colOff>
      <xdr:row>4</xdr:row>
      <xdr:rowOff>0</xdr:rowOff>
    </xdr:to>
    <xdr:sp macro="" textlink="">
      <xdr:nvSpPr>
        <xdr:cNvPr id="2" name="Text Box 1">
          <a:extLst>
            <a:ext uri="{FF2B5EF4-FFF2-40B4-BE49-F238E27FC236}">
              <a16:creationId xmlns:a16="http://schemas.microsoft.com/office/drawing/2014/main" id="{43E96844-FE2D-4D6A-AA28-4947D8D7228D}"/>
            </a:ext>
          </a:extLst>
        </xdr:cNvPr>
        <xdr:cNvSpPr txBox="1">
          <a:spLocks noChangeArrowheads="1"/>
        </xdr:cNvSpPr>
      </xdr:nvSpPr>
      <xdr:spPr bwMode="auto">
        <a:xfrm>
          <a:off x="180975" y="822960"/>
          <a:ext cx="2095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r>
            <a:rPr lang="zh-TW" altLang="en-US" sz="1200" b="0" i="0" u="none" strike="noStrike" baseline="0">
              <a:solidFill>
                <a:srgbClr val="000000"/>
              </a:solidFill>
              <a:latin typeface="Times New Roman"/>
              <a:cs typeface="Times New Roman"/>
            </a:rPr>
            <a:t>81</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0</xdr:col>
      <xdr:colOff>600075</xdr:colOff>
      <xdr:row>4</xdr:row>
      <xdr:rowOff>0</xdr:rowOff>
    </xdr:from>
    <xdr:to>
      <xdr:col>0</xdr:col>
      <xdr:colOff>390525</xdr:colOff>
      <xdr:row>4</xdr:row>
      <xdr:rowOff>0</xdr:rowOff>
    </xdr:to>
    <xdr:sp macro="" textlink="">
      <xdr:nvSpPr>
        <xdr:cNvPr id="3" name="AutoShape 2">
          <a:extLst>
            <a:ext uri="{FF2B5EF4-FFF2-40B4-BE49-F238E27FC236}">
              <a16:creationId xmlns:a16="http://schemas.microsoft.com/office/drawing/2014/main" id="{1A18F62E-5B09-4A8E-B47D-8C6BB48846AD}"/>
            </a:ext>
          </a:extLst>
        </xdr:cNvPr>
        <xdr:cNvSpPr>
          <a:spLocks/>
        </xdr:cNvSpPr>
      </xdr:nvSpPr>
      <xdr:spPr bwMode="auto">
        <a:xfrm>
          <a:off x="600075" y="8229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180975</xdr:colOff>
      <xdr:row>4</xdr:row>
      <xdr:rowOff>0</xdr:rowOff>
    </xdr:from>
    <xdr:to>
      <xdr:col>0</xdr:col>
      <xdr:colOff>390525</xdr:colOff>
      <xdr:row>4</xdr:row>
      <xdr:rowOff>0</xdr:rowOff>
    </xdr:to>
    <xdr:sp macro="" textlink="">
      <xdr:nvSpPr>
        <xdr:cNvPr id="4" name="Text Box 3">
          <a:extLst>
            <a:ext uri="{FF2B5EF4-FFF2-40B4-BE49-F238E27FC236}">
              <a16:creationId xmlns:a16="http://schemas.microsoft.com/office/drawing/2014/main" id="{9FF12B07-8A2A-4F9C-9706-D5A37B299C94}"/>
            </a:ext>
          </a:extLst>
        </xdr:cNvPr>
        <xdr:cNvSpPr txBox="1">
          <a:spLocks noChangeArrowheads="1"/>
        </xdr:cNvSpPr>
      </xdr:nvSpPr>
      <xdr:spPr bwMode="auto">
        <a:xfrm>
          <a:off x="180975" y="822960"/>
          <a:ext cx="2095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zh-TW" altLang="en-US" sz="1200" b="0" i="0" u="none" strike="noStrike" baseline="0">
              <a:solidFill>
                <a:srgbClr val="000000"/>
              </a:solidFill>
              <a:latin typeface="新細明體"/>
              <a:ea typeface="新細明體"/>
            </a:rPr>
            <a:t>82年</a:t>
          </a:r>
          <a:endParaRPr lang="zh-TW" altLang="en-US"/>
        </a:p>
      </xdr:txBody>
    </xdr:sp>
    <xdr:clientData/>
  </xdr:twoCellAnchor>
  <xdr:twoCellAnchor>
    <xdr:from>
      <xdr:col>0</xdr:col>
      <xdr:colOff>600075</xdr:colOff>
      <xdr:row>4</xdr:row>
      <xdr:rowOff>0</xdr:rowOff>
    </xdr:from>
    <xdr:to>
      <xdr:col>0</xdr:col>
      <xdr:colOff>390525</xdr:colOff>
      <xdr:row>4</xdr:row>
      <xdr:rowOff>0</xdr:rowOff>
    </xdr:to>
    <xdr:sp macro="" textlink="">
      <xdr:nvSpPr>
        <xdr:cNvPr id="5" name="AutoShape 4">
          <a:extLst>
            <a:ext uri="{FF2B5EF4-FFF2-40B4-BE49-F238E27FC236}">
              <a16:creationId xmlns:a16="http://schemas.microsoft.com/office/drawing/2014/main" id="{00D602A8-6939-421F-A3E5-CF04B6C396BE}"/>
            </a:ext>
          </a:extLst>
        </xdr:cNvPr>
        <xdr:cNvSpPr>
          <a:spLocks/>
        </xdr:cNvSpPr>
      </xdr:nvSpPr>
      <xdr:spPr bwMode="auto">
        <a:xfrm>
          <a:off x="600075" y="8229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85725</xdr:colOff>
      <xdr:row>4</xdr:row>
      <xdr:rowOff>0</xdr:rowOff>
    </xdr:from>
    <xdr:to>
      <xdr:col>0</xdr:col>
      <xdr:colOff>390525</xdr:colOff>
      <xdr:row>4</xdr:row>
      <xdr:rowOff>0</xdr:rowOff>
    </xdr:to>
    <xdr:sp macro="" textlink="">
      <xdr:nvSpPr>
        <xdr:cNvPr id="6" name="Text Box 5">
          <a:extLst>
            <a:ext uri="{FF2B5EF4-FFF2-40B4-BE49-F238E27FC236}">
              <a16:creationId xmlns:a16="http://schemas.microsoft.com/office/drawing/2014/main" id="{395BF010-A9A7-4647-AD86-4B51F3E007EF}"/>
            </a:ext>
          </a:extLst>
        </xdr:cNvPr>
        <xdr:cNvSpPr txBox="1">
          <a:spLocks noChangeArrowheads="1"/>
        </xdr:cNvSpPr>
      </xdr:nvSpPr>
      <xdr:spPr bwMode="auto">
        <a:xfrm>
          <a:off x="85725" y="822960"/>
          <a:ext cx="3048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zh-TW" altLang="en-US" sz="1200" b="0" i="0" u="none" strike="noStrike" baseline="0">
              <a:solidFill>
                <a:srgbClr val="000000"/>
              </a:solidFill>
              <a:latin typeface="新細明體"/>
              <a:ea typeface="新細明體"/>
            </a:rPr>
            <a:t>83年</a:t>
          </a:r>
          <a:endParaRPr lang="zh-TW" altLang="en-US"/>
        </a:p>
      </xdr:txBody>
    </xdr:sp>
    <xdr:clientData/>
  </xdr:twoCellAnchor>
  <xdr:twoCellAnchor>
    <xdr:from>
      <xdr:col>0</xdr:col>
      <xdr:colOff>600075</xdr:colOff>
      <xdr:row>4</xdr:row>
      <xdr:rowOff>0</xdr:rowOff>
    </xdr:from>
    <xdr:to>
      <xdr:col>0</xdr:col>
      <xdr:colOff>390525</xdr:colOff>
      <xdr:row>4</xdr:row>
      <xdr:rowOff>0</xdr:rowOff>
    </xdr:to>
    <xdr:sp macro="" textlink="">
      <xdr:nvSpPr>
        <xdr:cNvPr id="7" name="AutoShape 6">
          <a:extLst>
            <a:ext uri="{FF2B5EF4-FFF2-40B4-BE49-F238E27FC236}">
              <a16:creationId xmlns:a16="http://schemas.microsoft.com/office/drawing/2014/main" id="{43DFAB54-FFC9-4977-989D-E004A69DD046}"/>
            </a:ext>
          </a:extLst>
        </xdr:cNvPr>
        <xdr:cNvSpPr>
          <a:spLocks/>
        </xdr:cNvSpPr>
      </xdr:nvSpPr>
      <xdr:spPr bwMode="auto">
        <a:xfrm>
          <a:off x="600075" y="8229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104775</xdr:colOff>
      <xdr:row>4</xdr:row>
      <xdr:rowOff>0</xdr:rowOff>
    </xdr:from>
    <xdr:to>
      <xdr:col>0</xdr:col>
      <xdr:colOff>390525</xdr:colOff>
      <xdr:row>4</xdr:row>
      <xdr:rowOff>0</xdr:rowOff>
    </xdr:to>
    <xdr:sp macro="" textlink="">
      <xdr:nvSpPr>
        <xdr:cNvPr id="8" name="Text Box 7">
          <a:extLst>
            <a:ext uri="{FF2B5EF4-FFF2-40B4-BE49-F238E27FC236}">
              <a16:creationId xmlns:a16="http://schemas.microsoft.com/office/drawing/2014/main" id="{14E38E27-DD7F-4E86-B864-E7193DD7DB13}"/>
            </a:ext>
          </a:extLst>
        </xdr:cNvPr>
        <xdr:cNvSpPr txBox="1">
          <a:spLocks noChangeArrowheads="1"/>
        </xdr:cNvSpPr>
      </xdr:nvSpPr>
      <xdr:spPr bwMode="auto">
        <a:xfrm>
          <a:off x="104775" y="822960"/>
          <a:ext cx="2857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zh-TW" altLang="en-US" sz="1200" b="0" i="0" u="none" strike="noStrike" baseline="0">
              <a:solidFill>
                <a:srgbClr val="000000"/>
              </a:solidFill>
              <a:latin typeface="新細明體"/>
              <a:ea typeface="新細明體"/>
            </a:rPr>
            <a:t>84年</a:t>
          </a:r>
          <a:endParaRPr lang="zh-TW" altLang="en-US"/>
        </a:p>
      </xdr:txBody>
    </xdr:sp>
    <xdr:clientData/>
  </xdr:twoCellAnchor>
  <xdr:twoCellAnchor>
    <xdr:from>
      <xdr:col>0</xdr:col>
      <xdr:colOff>590550</xdr:colOff>
      <xdr:row>4</xdr:row>
      <xdr:rowOff>0</xdr:rowOff>
    </xdr:from>
    <xdr:to>
      <xdr:col>0</xdr:col>
      <xdr:colOff>390525</xdr:colOff>
      <xdr:row>4</xdr:row>
      <xdr:rowOff>0</xdr:rowOff>
    </xdr:to>
    <xdr:sp macro="" textlink="">
      <xdr:nvSpPr>
        <xdr:cNvPr id="9" name="AutoShape 8">
          <a:extLst>
            <a:ext uri="{FF2B5EF4-FFF2-40B4-BE49-F238E27FC236}">
              <a16:creationId xmlns:a16="http://schemas.microsoft.com/office/drawing/2014/main" id="{2F009834-E7F2-4B58-BA80-92A8CADAE716}"/>
            </a:ext>
          </a:extLst>
        </xdr:cNvPr>
        <xdr:cNvSpPr>
          <a:spLocks/>
        </xdr:cNvSpPr>
      </xdr:nvSpPr>
      <xdr:spPr bwMode="auto">
        <a:xfrm>
          <a:off x="590550" y="8229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104775</xdr:colOff>
      <xdr:row>4</xdr:row>
      <xdr:rowOff>0</xdr:rowOff>
    </xdr:from>
    <xdr:to>
      <xdr:col>0</xdr:col>
      <xdr:colOff>390525</xdr:colOff>
      <xdr:row>4</xdr:row>
      <xdr:rowOff>0</xdr:rowOff>
    </xdr:to>
    <xdr:sp macro="" textlink="">
      <xdr:nvSpPr>
        <xdr:cNvPr id="10" name="Text Box 9">
          <a:extLst>
            <a:ext uri="{FF2B5EF4-FFF2-40B4-BE49-F238E27FC236}">
              <a16:creationId xmlns:a16="http://schemas.microsoft.com/office/drawing/2014/main" id="{7E1D56C3-7261-4942-8B56-47F7B0DFAB33}"/>
            </a:ext>
          </a:extLst>
        </xdr:cNvPr>
        <xdr:cNvSpPr txBox="1">
          <a:spLocks noChangeArrowheads="1"/>
        </xdr:cNvSpPr>
      </xdr:nvSpPr>
      <xdr:spPr bwMode="auto">
        <a:xfrm>
          <a:off x="104775" y="822960"/>
          <a:ext cx="2857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zh-TW" altLang="en-US" sz="1200" b="0" i="0" u="none" strike="noStrike" baseline="0">
              <a:solidFill>
                <a:srgbClr val="000000"/>
              </a:solidFill>
              <a:latin typeface="新細明體"/>
              <a:ea typeface="新細明體"/>
            </a:rPr>
            <a:t>85年</a:t>
          </a:r>
          <a:endParaRPr lang="zh-TW" altLang="en-US"/>
        </a:p>
      </xdr:txBody>
    </xdr:sp>
    <xdr:clientData/>
  </xdr:twoCellAnchor>
  <xdr:twoCellAnchor>
    <xdr:from>
      <xdr:col>0</xdr:col>
      <xdr:colOff>581025</xdr:colOff>
      <xdr:row>4</xdr:row>
      <xdr:rowOff>0</xdr:rowOff>
    </xdr:from>
    <xdr:to>
      <xdr:col>0</xdr:col>
      <xdr:colOff>390525</xdr:colOff>
      <xdr:row>4</xdr:row>
      <xdr:rowOff>0</xdr:rowOff>
    </xdr:to>
    <xdr:sp macro="" textlink="">
      <xdr:nvSpPr>
        <xdr:cNvPr id="11" name="AutoShape 10">
          <a:extLst>
            <a:ext uri="{FF2B5EF4-FFF2-40B4-BE49-F238E27FC236}">
              <a16:creationId xmlns:a16="http://schemas.microsoft.com/office/drawing/2014/main" id="{9FDE3661-5D9F-4590-B412-A2F3665ABE32}"/>
            </a:ext>
          </a:extLst>
        </xdr:cNvPr>
        <xdr:cNvSpPr>
          <a:spLocks/>
        </xdr:cNvSpPr>
      </xdr:nvSpPr>
      <xdr:spPr bwMode="auto">
        <a:xfrm>
          <a:off x="581025" y="8229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190500</xdr:colOff>
      <xdr:row>4</xdr:row>
      <xdr:rowOff>0</xdr:rowOff>
    </xdr:from>
    <xdr:to>
      <xdr:col>0</xdr:col>
      <xdr:colOff>390525</xdr:colOff>
      <xdr:row>4</xdr:row>
      <xdr:rowOff>0</xdr:rowOff>
    </xdr:to>
    <xdr:sp macro="" textlink="">
      <xdr:nvSpPr>
        <xdr:cNvPr id="12" name="Text Box 11">
          <a:extLst>
            <a:ext uri="{FF2B5EF4-FFF2-40B4-BE49-F238E27FC236}">
              <a16:creationId xmlns:a16="http://schemas.microsoft.com/office/drawing/2014/main" id="{63D27D4A-01E7-4878-82B8-285D1588D89E}"/>
            </a:ext>
          </a:extLst>
        </xdr:cNvPr>
        <xdr:cNvSpPr txBox="1">
          <a:spLocks noChangeArrowheads="1"/>
        </xdr:cNvSpPr>
      </xdr:nvSpPr>
      <xdr:spPr bwMode="auto">
        <a:xfrm>
          <a:off x="190500" y="82296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zh-TW" altLang="en-US" sz="1200" b="0" i="0" u="none" strike="noStrike" baseline="0">
              <a:solidFill>
                <a:srgbClr val="000000"/>
              </a:solidFill>
              <a:latin typeface="Times New Roman"/>
              <a:cs typeface="Times New Roman"/>
            </a:rPr>
            <a:t>88</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0</xdr:col>
      <xdr:colOff>600075</xdr:colOff>
      <xdr:row>4</xdr:row>
      <xdr:rowOff>0</xdr:rowOff>
    </xdr:from>
    <xdr:to>
      <xdr:col>0</xdr:col>
      <xdr:colOff>390525</xdr:colOff>
      <xdr:row>4</xdr:row>
      <xdr:rowOff>0</xdr:rowOff>
    </xdr:to>
    <xdr:sp macro="" textlink="">
      <xdr:nvSpPr>
        <xdr:cNvPr id="13" name="AutoShape 12">
          <a:extLst>
            <a:ext uri="{FF2B5EF4-FFF2-40B4-BE49-F238E27FC236}">
              <a16:creationId xmlns:a16="http://schemas.microsoft.com/office/drawing/2014/main" id="{349BC1FA-6BB3-4618-9E1D-E633C7746EF6}"/>
            </a:ext>
          </a:extLst>
        </xdr:cNvPr>
        <xdr:cNvSpPr>
          <a:spLocks/>
        </xdr:cNvSpPr>
      </xdr:nvSpPr>
      <xdr:spPr bwMode="auto">
        <a:xfrm>
          <a:off x="600075" y="8229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85725</xdr:colOff>
      <xdr:row>4</xdr:row>
      <xdr:rowOff>0</xdr:rowOff>
    </xdr:from>
    <xdr:to>
      <xdr:col>0</xdr:col>
      <xdr:colOff>390525</xdr:colOff>
      <xdr:row>4</xdr:row>
      <xdr:rowOff>0</xdr:rowOff>
    </xdr:to>
    <xdr:sp macro="" textlink="">
      <xdr:nvSpPr>
        <xdr:cNvPr id="14" name="Text Box 13">
          <a:extLst>
            <a:ext uri="{FF2B5EF4-FFF2-40B4-BE49-F238E27FC236}">
              <a16:creationId xmlns:a16="http://schemas.microsoft.com/office/drawing/2014/main" id="{B17079C2-AD97-4AA1-BA17-C2ED1008D1D9}"/>
            </a:ext>
          </a:extLst>
        </xdr:cNvPr>
        <xdr:cNvSpPr txBox="1">
          <a:spLocks noChangeArrowheads="1"/>
        </xdr:cNvSpPr>
      </xdr:nvSpPr>
      <xdr:spPr bwMode="auto">
        <a:xfrm>
          <a:off x="85725" y="822960"/>
          <a:ext cx="3048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zh-TW" altLang="en-US" sz="1200" b="0" i="0" u="none" strike="noStrike" baseline="0">
              <a:solidFill>
                <a:srgbClr val="000000"/>
              </a:solidFill>
              <a:latin typeface="新細明體"/>
              <a:ea typeface="新細明體"/>
            </a:rPr>
            <a:t>86年</a:t>
          </a:r>
          <a:endParaRPr lang="zh-TW" altLang="en-US"/>
        </a:p>
      </xdr:txBody>
    </xdr:sp>
    <xdr:clientData/>
  </xdr:twoCellAnchor>
  <xdr:twoCellAnchor>
    <xdr:from>
      <xdr:col>0</xdr:col>
      <xdr:colOff>590550</xdr:colOff>
      <xdr:row>4</xdr:row>
      <xdr:rowOff>0</xdr:rowOff>
    </xdr:from>
    <xdr:to>
      <xdr:col>0</xdr:col>
      <xdr:colOff>390525</xdr:colOff>
      <xdr:row>4</xdr:row>
      <xdr:rowOff>0</xdr:rowOff>
    </xdr:to>
    <xdr:sp macro="" textlink="">
      <xdr:nvSpPr>
        <xdr:cNvPr id="15" name="AutoShape 14">
          <a:extLst>
            <a:ext uri="{FF2B5EF4-FFF2-40B4-BE49-F238E27FC236}">
              <a16:creationId xmlns:a16="http://schemas.microsoft.com/office/drawing/2014/main" id="{A43802DA-32F4-49EC-BA05-3E9AFB9F2B19}"/>
            </a:ext>
          </a:extLst>
        </xdr:cNvPr>
        <xdr:cNvSpPr>
          <a:spLocks/>
        </xdr:cNvSpPr>
      </xdr:nvSpPr>
      <xdr:spPr bwMode="auto">
        <a:xfrm>
          <a:off x="590550" y="8229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133350</xdr:colOff>
      <xdr:row>4</xdr:row>
      <xdr:rowOff>0</xdr:rowOff>
    </xdr:from>
    <xdr:to>
      <xdr:col>0</xdr:col>
      <xdr:colOff>390525</xdr:colOff>
      <xdr:row>4</xdr:row>
      <xdr:rowOff>0</xdr:rowOff>
    </xdr:to>
    <xdr:sp macro="" textlink="">
      <xdr:nvSpPr>
        <xdr:cNvPr id="16" name="Text Box 15">
          <a:extLst>
            <a:ext uri="{FF2B5EF4-FFF2-40B4-BE49-F238E27FC236}">
              <a16:creationId xmlns:a16="http://schemas.microsoft.com/office/drawing/2014/main" id="{EB682D13-2248-45AB-9C4F-39557CE4FF08}"/>
            </a:ext>
          </a:extLst>
        </xdr:cNvPr>
        <xdr:cNvSpPr txBox="1">
          <a:spLocks noChangeArrowheads="1"/>
        </xdr:cNvSpPr>
      </xdr:nvSpPr>
      <xdr:spPr bwMode="auto">
        <a:xfrm>
          <a:off x="133350" y="822960"/>
          <a:ext cx="2571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zh-TW" altLang="en-US" sz="1200" b="0" i="0" u="none" strike="noStrike" baseline="0">
              <a:solidFill>
                <a:srgbClr val="000000"/>
              </a:solidFill>
              <a:latin typeface="新細明體"/>
              <a:ea typeface="新細明體"/>
            </a:rPr>
            <a:t>87年</a:t>
          </a:r>
          <a:endParaRPr lang="zh-TW" altLang="en-US"/>
        </a:p>
      </xdr:txBody>
    </xdr:sp>
    <xdr:clientData/>
  </xdr:twoCellAnchor>
  <xdr:twoCellAnchor>
    <xdr:from>
      <xdr:col>0</xdr:col>
      <xdr:colOff>600075</xdr:colOff>
      <xdr:row>4</xdr:row>
      <xdr:rowOff>0</xdr:rowOff>
    </xdr:from>
    <xdr:to>
      <xdr:col>0</xdr:col>
      <xdr:colOff>390525</xdr:colOff>
      <xdr:row>4</xdr:row>
      <xdr:rowOff>0</xdr:rowOff>
    </xdr:to>
    <xdr:sp macro="" textlink="">
      <xdr:nvSpPr>
        <xdr:cNvPr id="17" name="AutoShape 16">
          <a:extLst>
            <a:ext uri="{FF2B5EF4-FFF2-40B4-BE49-F238E27FC236}">
              <a16:creationId xmlns:a16="http://schemas.microsoft.com/office/drawing/2014/main" id="{11EB31CD-7C20-4257-81EB-F6A76FA38510}"/>
            </a:ext>
          </a:extLst>
        </xdr:cNvPr>
        <xdr:cNvSpPr>
          <a:spLocks/>
        </xdr:cNvSpPr>
      </xdr:nvSpPr>
      <xdr:spPr bwMode="auto">
        <a:xfrm>
          <a:off x="600075" y="8229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142875</xdr:colOff>
      <xdr:row>4</xdr:row>
      <xdr:rowOff>0</xdr:rowOff>
    </xdr:from>
    <xdr:to>
      <xdr:col>0</xdr:col>
      <xdr:colOff>390525</xdr:colOff>
      <xdr:row>4</xdr:row>
      <xdr:rowOff>0</xdr:rowOff>
    </xdr:to>
    <xdr:sp macro="" textlink="">
      <xdr:nvSpPr>
        <xdr:cNvPr id="18" name="Text Box 17">
          <a:extLst>
            <a:ext uri="{FF2B5EF4-FFF2-40B4-BE49-F238E27FC236}">
              <a16:creationId xmlns:a16="http://schemas.microsoft.com/office/drawing/2014/main" id="{ABA2B926-DDC3-46D1-AF80-2EB4B7357A4F}"/>
            </a:ext>
          </a:extLst>
        </xdr:cNvPr>
        <xdr:cNvSpPr txBox="1">
          <a:spLocks noChangeArrowheads="1"/>
        </xdr:cNvSpPr>
      </xdr:nvSpPr>
      <xdr:spPr bwMode="auto">
        <a:xfrm>
          <a:off x="142875" y="822960"/>
          <a:ext cx="2476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zh-TW" altLang="en-US" sz="1200" b="0" i="0" u="none" strike="noStrike" baseline="0">
              <a:solidFill>
                <a:srgbClr val="000000"/>
              </a:solidFill>
              <a:latin typeface="Times New Roman"/>
              <a:cs typeface="Times New Roman"/>
            </a:rPr>
            <a:t>92</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0</xdr:col>
      <xdr:colOff>600075</xdr:colOff>
      <xdr:row>4</xdr:row>
      <xdr:rowOff>0</xdr:rowOff>
    </xdr:from>
    <xdr:to>
      <xdr:col>0</xdr:col>
      <xdr:colOff>390525</xdr:colOff>
      <xdr:row>4</xdr:row>
      <xdr:rowOff>0</xdr:rowOff>
    </xdr:to>
    <xdr:sp macro="" textlink="">
      <xdr:nvSpPr>
        <xdr:cNvPr id="19" name="AutoShape 18">
          <a:extLst>
            <a:ext uri="{FF2B5EF4-FFF2-40B4-BE49-F238E27FC236}">
              <a16:creationId xmlns:a16="http://schemas.microsoft.com/office/drawing/2014/main" id="{F6AD1D0D-5DB8-4EA0-8882-E45753821B04}"/>
            </a:ext>
          </a:extLst>
        </xdr:cNvPr>
        <xdr:cNvSpPr>
          <a:spLocks/>
        </xdr:cNvSpPr>
      </xdr:nvSpPr>
      <xdr:spPr bwMode="auto">
        <a:xfrm>
          <a:off x="600075" y="8229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142875</xdr:colOff>
      <xdr:row>4</xdr:row>
      <xdr:rowOff>0</xdr:rowOff>
    </xdr:from>
    <xdr:to>
      <xdr:col>0</xdr:col>
      <xdr:colOff>390525</xdr:colOff>
      <xdr:row>4</xdr:row>
      <xdr:rowOff>0</xdr:rowOff>
    </xdr:to>
    <xdr:sp macro="" textlink="">
      <xdr:nvSpPr>
        <xdr:cNvPr id="20" name="Text Box 19">
          <a:extLst>
            <a:ext uri="{FF2B5EF4-FFF2-40B4-BE49-F238E27FC236}">
              <a16:creationId xmlns:a16="http://schemas.microsoft.com/office/drawing/2014/main" id="{9FBDBBE6-A4B6-4D1A-BECC-71E6C3A44151}"/>
            </a:ext>
          </a:extLst>
        </xdr:cNvPr>
        <xdr:cNvSpPr txBox="1">
          <a:spLocks noChangeArrowheads="1"/>
        </xdr:cNvSpPr>
      </xdr:nvSpPr>
      <xdr:spPr bwMode="auto">
        <a:xfrm>
          <a:off x="142875" y="822960"/>
          <a:ext cx="24765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zh-TW" altLang="en-US" sz="1200" b="0" i="0" u="none" strike="noStrike" baseline="0">
              <a:solidFill>
                <a:srgbClr val="000000"/>
              </a:solidFill>
              <a:latin typeface="Times New Roman"/>
              <a:cs typeface="Times New Roman"/>
            </a:rPr>
            <a:t>89</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0</xdr:col>
      <xdr:colOff>600075</xdr:colOff>
      <xdr:row>4</xdr:row>
      <xdr:rowOff>0</xdr:rowOff>
    </xdr:from>
    <xdr:to>
      <xdr:col>0</xdr:col>
      <xdr:colOff>390525</xdr:colOff>
      <xdr:row>4</xdr:row>
      <xdr:rowOff>0</xdr:rowOff>
    </xdr:to>
    <xdr:sp macro="" textlink="">
      <xdr:nvSpPr>
        <xdr:cNvPr id="21" name="AutoShape 20">
          <a:extLst>
            <a:ext uri="{FF2B5EF4-FFF2-40B4-BE49-F238E27FC236}">
              <a16:creationId xmlns:a16="http://schemas.microsoft.com/office/drawing/2014/main" id="{B941A9F8-18BD-46A1-8D9A-D7AB3D01AF97}"/>
            </a:ext>
          </a:extLst>
        </xdr:cNvPr>
        <xdr:cNvSpPr>
          <a:spLocks/>
        </xdr:cNvSpPr>
      </xdr:nvSpPr>
      <xdr:spPr bwMode="auto">
        <a:xfrm>
          <a:off x="600075" y="8229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161925</xdr:colOff>
      <xdr:row>4</xdr:row>
      <xdr:rowOff>0</xdr:rowOff>
    </xdr:from>
    <xdr:to>
      <xdr:col>0</xdr:col>
      <xdr:colOff>390525</xdr:colOff>
      <xdr:row>4</xdr:row>
      <xdr:rowOff>0</xdr:rowOff>
    </xdr:to>
    <xdr:sp macro="" textlink="">
      <xdr:nvSpPr>
        <xdr:cNvPr id="22" name="Text Box 21">
          <a:extLst>
            <a:ext uri="{FF2B5EF4-FFF2-40B4-BE49-F238E27FC236}">
              <a16:creationId xmlns:a16="http://schemas.microsoft.com/office/drawing/2014/main" id="{058F7859-E096-44FE-BCBB-0A160A1C8CC3}"/>
            </a:ext>
          </a:extLst>
        </xdr:cNvPr>
        <xdr:cNvSpPr txBox="1">
          <a:spLocks noChangeArrowheads="1"/>
        </xdr:cNvSpPr>
      </xdr:nvSpPr>
      <xdr:spPr bwMode="auto">
        <a:xfrm>
          <a:off x="161925" y="822960"/>
          <a:ext cx="22860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zh-TW" altLang="en-US" sz="1200" b="0" i="0" u="none" strike="noStrike" baseline="0">
              <a:solidFill>
                <a:srgbClr val="000000"/>
              </a:solidFill>
              <a:latin typeface="Times New Roman"/>
              <a:cs typeface="Times New Roman"/>
            </a:rPr>
            <a:t>90</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0</xdr:col>
      <xdr:colOff>600075</xdr:colOff>
      <xdr:row>4</xdr:row>
      <xdr:rowOff>0</xdr:rowOff>
    </xdr:from>
    <xdr:to>
      <xdr:col>0</xdr:col>
      <xdr:colOff>390525</xdr:colOff>
      <xdr:row>4</xdr:row>
      <xdr:rowOff>0</xdr:rowOff>
    </xdr:to>
    <xdr:sp macro="" textlink="">
      <xdr:nvSpPr>
        <xdr:cNvPr id="23" name="AutoShape 22">
          <a:extLst>
            <a:ext uri="{FF2B5EF4-FFF2-40B4-BE49-F238E27FC236}">
              <a16:creationId xmlns:a16="http://schemas.microsoft.com/office/drawing/2014/main" id="{001CA0D1-652E-4D22-8E46-1120A1B6692D}"/>
            </a:ext>
          </a:extLst>
        </xdr:cNvPr>
        <xdr:cNvSpPr>
          <a:spLocks/>
        </xdr:cNvSpPr>
      </xdr:nvSpPr>
      <xdr:spPr bwMode="auto">
        <a:xfrm>
          <a:off x="600075" y="8229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152400</xdr:colOff>
      <xdr:row>4</xdr:row>
      <xdr:rowOff>0</xdr:rowOff>
    </xdr:from>
    <xdr:to>
      <xdr:col>0</xdr:col>
      <xdr:colOff>390525</xdr:colOff>
      <xdr:row>4</xdr:row>
      <xdr:rowOff>0</xdr:rowOff>
    </xdr:to>
    <xdr:sp macro="" textlink="">
      <xdr:nvSpPr>
        <xdr:cNvPr id="24" name="Text Box 23">
          <a:extLst>
            <a:ext uri="{FF2B5EF4-FFF2-40B4-BE49-F238E27FC236}">
              <a16:creationId xmlns:a16="http://schemas.microsoft.com/office/drawing/2014/main" id="{9CA25488-68C9-426F-A2BF-4767C1B79D07}"/>
            </a:ext>
          </a:extLst>
        </xdr:cNvPr>
        <xdr:cNvSpPr txBox="1">
          <a:spLocks noChangeArrowheads="1"/>
        </xdr:cNvSpPr>
      </xdr:nvSpPr>
      <xdr:spPr bwMode="auto">
        <a:xfrm>
          <a:off x="152400" y="8229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zh-TW" altLang="en-US" sz="1200" b="0" i="0" u="none" strike="noStrike" baseline="0">
              <a:solidFill>
                <a:srgbClr val="000000"/>
              </a:solidFill>
              <a:latin typeface="Times New Roman"/>
              <a:cs typeface="Times New Roman"/>
            </a:rPr>
            <a:t>91</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0</xdr:col>
      <xdr:colOff>600075</xdr:colOff>
      <xdr:row>4</xdr:row>
      <xdr:rowOff>0</xdr:rowOff>
    </xdr:from>
    <xdr:to>
      <xdr:col>0</xdr:col>
      <xdr:colOff>390525</xdr:colOff>
      <xdr:row>4</xdr:row>
      <xdr:rowOff>0</xdr:rowOff>
    </xdr:to>
    <xdr:sp macro="" textlink="">
      <xdr:nvSpPr>
        <xdr:cNvPr id="25" name="AutoShape 24">
          <a:extLst>
            <a:ext uri="{FF2B5EF4-FFF2-40B4-BE49-F238E27FC236}">
              <a16:creationId xmlns:a16="http://schemas.microsoft.com/office/drawing/2014/main" id="{F254A77B-1830-43C1-AABB-E11A4001C84F}"/>
            </a:ext>
          </a:extLst>
        </xdr:cNvPr>
        <xdr:cNvSpPr>
          <a:spLocks/>
        </xdr:cNvSpPr>
      </xdr:nvSpPr>
      <xdr:spPr bwMode="auto">
        <a:xfrm>
          <a:off x="600075" y="8229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142875</xdr:colOff>
      <xdr:row>4</xdr:row>
      <xdr:rowOff>0</xdr:rowOff>
    </xdr:from>
    <xdr:to>
      <xdr:col>0</xdr:col>
      <xdr:colOff>390525</xdr:colOff>
      <xdr:row>4</xdr:row>
      <xdr:rowOff>0</xdr:rowOff>
    </xdr:to>
    <xdr:sp macro="" textlink="">
      <xdr:nvSpPr>
        <xdr:cNvPr id="26" name="Text Box 26">
          <a:extLst>
            <a:ext uri="{FF2B5EF4-FFF2-40B4-BE49-F238E27FC236}">
              <a16:creationId xmlns:a16="http://schemas.microsoft.com/office/drawing/2014/main" id="{31151B69-4F1C-48E9-B009-1F72A5844D3B}"/>
            </a:ext>
          </a:extLst>
        </xdr:cNvPr>
        <xdr:cNvSpPr txBox="1">
          <a:spLocks noChangeArrowheads="1"/>
        </xdr:cNvSpPr>
      </xdr:nvSpPr>
      <xdr:spPr bwMode="auto">
        <a:xfrm>
          <a:off x="142875" y="822960"/>
          <a:ext cx="2476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zh-TW" altLang="en-US" sz="1200" b="0" i="0" u="none" strike="noStrike" baseline="0">
              <a:solidFill>
                <a:srgbClr val="000000"/>
              </a:solidFill>
              <a:latin typeface="Times New Roman"/>
              <a:cs typeface="Times New Roman"/>
            </a:rPr>
            <a:t>93</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0</xdr:col>
      <xdr:colOff>600075</xdr:colOff>
      <xdr:row>4</xdr:row>
      <xdr:rowOff>0</xdr:rowOff>
    </xdr:from>
    <xdr:to>
      <xdr:col>0</xdr:col>
      <xdr:colOff>390525</xdr:colOff>
      <xdr:row>4</xdr:row>
      <xdr:rowOff>0</xdr:rowOff>
    </xdr:to>
    <xdr:sp macro="" textlink="">
      <xdr:nvSpPr>
        <xdr:cNvPr id="27" name="AutoShape 27">
          <a:extLst>
            <a:ext uri="{FF2B5EF4-FFF2-40B4-BE49-F238E27FC236}">
              <a16:creationId xmlns:a16="http://schemas.microsoft.com/office/drawing/2014/main" id="{2F9423A2-AD66-489D-AECA-D77C6C8D42DF}"/>
            </a:ext>
          </a:extLst>
        </xdr:cNvPr>
        <xdr:cNvSpPr>
          <a:spLocks/>
        </xdr:cNvSpPr>
      </xdr:nvSpPr>
      <xdr:spPr bwMode="auto">
        <a:xfrm>
          <a:off x="600075" y="8229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38100</xdr:colOff>
      <xdr:row>4</xdr:row>
      <xdr:rowOff>57150</xdr:rowOff>
    </xdr:from>
    <xdr:to>
      <xdr:col>1</xdr:col>
      <xdr:colOff>114300</xdr:colOff>
      <xdr:row>5</xdr:row>
      <xdr:rowOff>171450</xdr:rowOff>
    </xdr:to>
    <xdr:sp macro="" textlink="">
      <xdr:nvSpPr>
        <xdr:cNvPr id="28" name="AutoShape 41">
          <a:extLst>
            <a:ext uri="{FF2B5EF4-FFF2-40B4-BE49-F238E27FC236}">
              <a16:creationId xmlns:a16="http://schemas.microsoft.com/office/drawing/2014/main" id="{E807F6C2-2F1B-4A83-A3C2-22CDD8B2049A}"/>
            </a:ext>
          </a:extLst>
        </xdr:cNvPr>
        <xdr:cNvSpPr>
          <a:spLocks/>
        </xdr:cNvSpPr>
      </xdr:nvSpPr>
      <xdr:spPr bwMode="auto">
        <a:xfrm>
          <a:off x="655320" y="880110"/>
          <a:ext cx="76200" cy="320040"/>
        </a:xfrm>
        <a:prstGeom prst="leftBrace">
          <a:avLst>
            <a:gd name="adj1" fmla="val 3541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38100</xdr:colOff>
      <xdr:row>22</xdr:row>
      <xdr:rowOff>76200</xdr:rowOff>
    </xdr:from>
    <xdr:to>
      <xdr:col>1</xdr:col>
      <xdr:colOff>114300</xdr:colOff>
      <xdr:row>23</xdr:row>
      <xdr:rowOff>152400</xdr:rowOff>
    </xdr:to>
    <xdr:sp macro="" textlink="">
      <xdr:nvSpPr>
        <xdr:cNvPr id="29" name="AutoShape 42">
          <a:extLst>
            <a:ext uri="{FF2B5EF4-FFF2-40B4-BE49-F238E27FC236}">
              <a16:creationId xmlns:a16="http://schemas.microsoft.com/office/drawing/2014/main" id="{6F71E71B-D712-4B77-9388-A050B9C52048}"/>
            </a:ext>
          </a:extLst>
        </xdr:cNvPr>
        <xdr:cNvSpPr>
          <a:spLocks/>
        </xdr:cNvSpPr>
      </xdr:nvSpPr>
      <xdr:spPr bwMode="auto">
        <a:xfrm>
          <a:off x="655320" y="4602480"/>
          <a:ext cx="76200" cy="281940"/>
        </a:xfrm>
        <a:prstGeom prst="leftBrace">
          <a:avLst>
            <a:gd name="adj1" fmla="val 312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38100</xdr:colOff>
      <xdr:row>6</xdr:row>
      <xdr:rowOff>57150</xdr:rowOff>
    </xdr:from>
    <xdr:to>
      <xdr:col>1</xdr:col>
      <xdr:colOff>114300</xdr:colOff>
      <xdr:row>7</xdr:row>
      <xdr:rowOff>171450</xdr:rowOff>
    </xdr:to>
    <xdr:sp macro="" textlink="">
      <xdr:nvSpPr>
        <xdr:cNvPr id="30" name="AutoShape 41">
          <a:extLst>
            <a:ext uri="{FF2B5EF4-FFF2-40B4-BE49-F238E27FC236}">
              <a16:creationId xmlns:a16="http://schemas.microsoft.com/office/drawing/2014/main" id="{CAE63D88-A500-47C6-9473-DD02B6846B95}"/>
            </a:ext>
          </a:extLst>
        </xdr:cNvPr>
        <xdr:cNvSpPr>
          <a:spLocks/>
        </xdr:cNvSpPr>
      </xdr:nvSpPr>
      <xdr:spPr bwMode="auto">
        <a:xfrm>
          <a:off x="655320" y="1291590"/>
          <a:ext cx="76200" cy="320040"/>
        </a:xfrm>
        <a:prstGeom prst="leftBrace">
          <a:avLst>
            <a:gd name="adj1" fmla="val 3541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38100</xdr:colOff>
      <xdr:row>8</xdr:row>
      <xdr:rowOff>57150</xdr:rowOff>
    </xdr:from>
    <xdr:to>
      <xdr:col>1</xdr:col>
      <xdr:colOff>114300</xdr:colOff>
      <xdr:row>9</xdr:row>
      <xdr:rowOff>171450</xdr:rowOff>
    </xdr:to>
    <xdr:sp macro="" textlink="">
      <xdr:nvSpPr>
        <xdr:cNvPr id="31" name="AutoShape 41">
          <a:extLst>
            <a:ext uri="{FF2B5EF4-FFF2-40B4-BE49-F238E27FC236}">
              <a16:creationId xmlns:a16="http://schemas.microsoft.com/office/drawing/2014/main" id="{A7F9B354-2069-425B-BDDE-AB9A6C368978}"/>
            </a:ext>
          </a:extLst>
        </xdr:cNvPr>
        <xdr:cNvSpPr>
          <a:spLocks/>
        </xdr:cNvSpPr>
      </xdr:nvSpPr>
      <xdr:spPr bwMode="auto">
        <a:xfrm>
          <a:off x="655320" y="1703070"/>
          <a:ext cx="76200" cy="320040"/>
        </a:xfrm>
        <a:prstGeom prst="leftBrace">
          <a:avLst>
            <a:gd name="adj1" fmla="val 3541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38100</xdr:colOff>
      <xdr:row>10</xdr:row>
      <xdr:rowOff>57150</xdr:rowOff>
    </xdr:from>
    <xdr:to>
      <xdr:col>1</xdr:col>
      <xdr:colOff>114300</xdr:colOff>
      <xdr:row>11</xdr:row>
      <xdr:rowOff>171450</xdr:rowOff>
    </xdr:to>
    <xdr:sp macro="" textlink="">
      <xdr:nvSpPr>
        <xdr:cNvPr id="32" name="AutoShape 41">
          <a:extLst>
            <a:ext uri="{FF2B5EF4-FFF2-40B4-BE49-F238E27FC236}">
              <a16:creationId xmlns:a16="http://schemas.microsoft.com/office/drawing/2014/main" id="{F71D1694-9D69-4D43-808E-97765E8CAA53}"/>
            </a:ext>
          </a:extLst>
        </xdr:cNvPr>
        <xdr:cNvSpPr>
          <a:spLocks/>
        </xdr:cNvSpPr>
      </xdr:nvSpPr>
      <xdr:spPr bwMode="auto">
        <a:xfrm>
          <a:off x="655320" y="2114550"/>
          <a:ext cx="76200" cy="320040"/>
        </a:xfrm>
        <a:prstGeom prst="leftBrace">
          <a:avLst>
            <a:gd name="adj1" fmla="val 3541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38100</xdr:colOff>
      <xdr:row>12</xdr:row>
      <xdr:rowOff>57150</xdr:rowOff>
    </xdr:from>
    <xdr:to>
      <xdr:col>1</xdr:col>
      <xdr:colOff>114300</xdr:colOff>
      <xdr:row>13</xdr:row>
      <xdr:rowOff>171450</xdr:rowOff>
    </xdr:to>
    <xdr:sp macro="" textlink="">
      <xdr:nvSpPr>
        <xdr:cNvPr id="33" name="AutoShape 41">
          <a:extLst>
            <a:ext uri="{FF2B5EF4-FFF2-40B4-BE49-F238E27FC236}">
              <a16:creationId xmlns:a16="http://schemas.microsoft.com/office/drawing/2014/main" id="{585E8DE5-475A-442C-B758-CC5F30FE1E91}"/>
            </a:ext>
          </a:extLst>
        </xdr:cNvPr>
        <xdr:cNvSpPr>
          <a:spLocks/>
        </xdr:cNvSpPr>
      </xdr:nvSpPr>
      <xdr:spPr bwMode="auto">
        <a:xfrm>
          <a:off x="655320" y="2526030"/>
          <a:ext cx="76200" cy="320040"/>
        </a:xfrm>
        <a:prstGeom prst="leftBrace">
          <a:avLst>
            <a:gd name="adj1" fmla="val 3541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38100</xdr:colOff>
      <xdr:row>14</xdr:row>
      <xdr:rowOff>57150</xdr:rowOff>
    </xdr:from>
    <xdr:to>
      <xdr:col>1</xdr:col>
      <xdr:colOff>114300</xdr:colOff>
      <xdr:row>15</xdr:row>
      <xdr:rowOff>171450</xdr:rowOff>
    </xdr:to>
    <xdr:sp macro="" textlink="">
      <xdr:nvSpPr>
        <xdr:cNvPr id="34" name="AutoShape 41">
          <a:extLst>
            <a:ext uri="{FF2B5EF4-FFF2-40B4-BE49-F238E27FC236}">
              <a16:creationId xmlns:a16="http://schemas.microsoft.com/office/drawing/2014/main" id="{468BC537-FD0F-4DE9-A638-5472189FE89D}"/>
            </a:ext>
          </a:extLst>
        </xdr:cNvPr>
        <xdr:cNvSpPr>
          <a:spLocks/>
        </xdr:cNvSpPr>
      </xdr:nvSpPr>
      <xdr:spPr bwMode="auto">
        <a:xfrm>
          <a:off x="655320" y="2937510"/>
          <a:ext cx="76200" cy="320040"/>
        </a:xfrm>
        <a:prstGeom prst="leftBrace">
          <a:avLst>
            <a:gd name="adj1" fmla="val 3541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38100</xdr:colOff>
      <xdr:row>16</xdr:row>
      <xdr:rowOff>57150</xdr:rowOff>
    </xdr:from>
    <xdr:to>
      <xdr:col>1</xdr:col>
      <xdr:colOff>114300</xdr:colOff>
      <xdr:row>17</xdr:row>
      <xdr:rowOff>171450</xdr:rowOff>
    </xdr:to>
    <xdr:sp macro="" textlink="">
      <xdr:nvSpPr>
        <xdr:cNvPr id="35" name="AutoShape 41">
          <a:extLst>
            <a:ext uri="{FF2B5EF4-FFF2-40B4-BE49-F238E27FC236}">
              <a16:creationId xmlns:a16="http://schemas.microsoft.com/office/drawing/2014/main" id="{F2E6CB7E-9FAC-442B-806A-7A33F857784C}"/>
            </a:ext>
          </a:extLst>
        </xdr:cNvPr>
        <xdr:cNvSpPr>
          <a:spLocks/>
        </xdr:cNvSpPr>
      </xdr:nvSpPr>
      <xdr:spPr bwMode="auto">
        <a:xfrm>
          <a:off x="655320" y="3348990"/>
          <a:ext cx="76200" cy="320040"/>
        </a:xfrm>
        <a:prstGeom prst="leftBrace">
          <a:avLst>
            <a:gd name="adj1" fmla="val 3541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38100</xdr:colOff>
      <xdr:row>18</xdr:row>
      <xdr:rowOff>57150</xdr:rowOff>
    </xdr:from>
    <xdr:to>
      <xdr:col>1</xdr:col>
      <xdr:colOff>114300</xdr:colOff>
      <xdr:row>19</xdr:row>
      <xdr:rowOff>171450</xdr:rowOff>
    </xdr:to>
    <xdr:sp macro="" textlink="">
      <xdr:nvSpPr>
        <xdr:cNvPr id="36" name="AutoShape 41">
          <a:extLst>
            <a:ext uri="{FF2B5EF4-FFF2-40B4-BE49-F238E27FC236}">
              <a16:creationId xmlns:a16="http://schemas.microsoft.com/office/drawing/2014/main" id="{4F818C5E-EEFA-4251-A5B7-3747A2505212}"/>
            </a:ext>
          </a:extLst>
        </xdr:cNvPr>
        <xdr:cNvSpPr>
          <a:spLocks/>
        </xdr:cNvSpPr>
      </xdr:nvSpPr>
      <xdr:spPr bwMode="auto">
        <a:xfrm>
          <a:off x="655320" y="3760470"/>
          <a:ext cx="76200" cy="320040"/>
        </a:xfrm>
        <a:prstGeom prst="leftBrace">
          <a:avLst>
            <a:gd name="adj1" fmla="val 3541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38100</xdr:colOff>
      <xdr:row>20</xdr:row>
      <xdr:rowOff>57150</xdr:rowOff>
    </xdr:from>
    <xdr:to>
      <xdr:col>1</xdr:col>
      <xdr:colOff>114300</xdr:colOff>
      <xdr:row>21</xdr:row>
      <xdr:rowOff>171450</xdr:rowOff>
    </xdr:to>
    <xdr:sp macro="" textlink="">
      <xdr:nvSpPr>
        <xdr:cNvPr id="37" name="AutoShape 41">
          <a:extLst>
            <a:ext uri="{FF2B5EF4-FFF2-40B4-BE49-F238E27FC236}">
              <a16:creationId xmlns:a16="http://schemas.microsoft.com/office/drawing/2014/main" id="{B72E5A9A-0834-4A53-81FE-8067CFA45BFD}"/>
            </a:ext>
          </a:extLst>
        </xdr:cNvPr>
        <xdr:cNvSpPr>
          <a:spLocks/>
        </xdr:cNvSpPr>
      </xdr:nvSpPr>
      <xdr:spPr bwMode="auto">
        <a:xfrm>
          <a:off x="655320" y="4171950"/>
          <a:ext cx="76200" cy="320040"/>
        </a:xfrm>
        <a:prstGeom prst="leftBrace">
          <a:avLst>
            <a:gd name="adj1" fmla="val 3541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0</xdr:colOff>
      <xdr:row>4</xdr:row>
      <xdr:rowOff>0</xdr:rowOff>
    </xdr:from>
    <xdr:to>
      <xdr:col>9</xdr:col>
      <xdr:colOff>0</xdr:colOff>
      <xdr:row>4</xdr:row>
      <xdr:rowOff>0</xdr:rowOff>
    </xdr:to>
    <xdr:sp macro="" textlink="">
      <xdr:nvSpPr>
        <xdr:cNvPr id="2" name="Line 20">
          <a:extLst>
            <a:ext uri="{FF2B5EF4-FFF2-40B4-BE49-F238E27FC236}">
              <a16:creationId xmlns:a16="http://schemas.microsoft.com/office/drawing/2014/main" id="{625FEAE8-E9CA-4A1F-8AB1-B19F4AFE6DF9}"/>
            </a:ext>
          </a:extLst>
        </xdr:cNvPr>
        <xdr:cNvSpPr>
          <a:spLocks noChangeShapeType="1"/>
        </xdr:cNvSpPr>
      </xdr:nvSpPr>
      <xdr:spPr bwMode="auto">
        <a:xfrm>
          <a:off x="5554980" y="8229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4</xdr:row>
      <xdr:rowOff>0</xdr:rowOff>
    </xdr:from>
    <xdr:to>
      <xdr:col>9</xdr:col>
      <xdr:colOff>0</xdr:colOff>
      <xdr:row>4</xdr:row>
      <xdr:rowOff>0</xdr:rowOff>
    </xdr:to>
    <xdr:sp macro="" textlink="">
      <xdr:nvSpPr>
        <xdr:cNvPr id="3" name="Line 21">
          <a:extLst>
            <a:ext uri="{FF2B5EF4-FFF2-40B4-BE49-F238E27FC236}">
              <a16:creationId xmlns:a16="http://schemas.microsoft.com/office/drawing/2014/main" id="{47BE5F08-FE3D-4919-BB04-3641CE3E1A5F}"/>
            </a:ext>
          </a:extLst>
        </xdr:cNvPr>
        <xdr:cNvSpPr>
          <a:spLocks noChangeShapeType="1"/>
        </xdr:cNvSpPr>
      </xdr:nvSpPr>
      <xdr:spPr bwMode="auto">
        <a:xfrm>
          <a:off x="5554980" y="8229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247650</xdr:colOff>
      <xdr:row>2</xdr:row>
      <xdr:rowOff>0</xdr:rowOff>
    </xdr:from>
    <xdr:to>
      <xdr:col>0</xdr:col>
      <xdr:colOff>647700</xdr:colOff>
      <xdr:row>2</xdr:row>
      <xdr:rowOff>0</xdr:rowOff>
    </xdr:to>
    <xdr:sp macro="" textlink="">
      <xdr:nvSpPr>
        <xdr:cNvPr id="2" name="Text Box 1">
          <a:extLst>
            <a:ext uri="{FF2B5EF4-FFF2-40B4-BE49-F238E27FC236}">
              <a16:creationId xmlns:a16="http://schemas.microsoft.com/office/drawing/2014/main" id="{CC9E9744-BD4E-4EA3-A88F-347482E15652}"/>
            </a:ext>
          </a:extLst>
        </xdr:cNvPr>
        <xdr:cNvSpPr txBox="1">
          <a:spLocks noChangeArrowheads="1"/>
        </xdr:cNvSpPr>
      </xdr:nvSpPr>
      <xdr:spPr bwMode="auto">
        <a:xfrm>
          <a:off x="247650" y="411480"/>
          <a:ext cx="36957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27432" anchor="ctr" upright="1"/>
        <a:lstStyle/>
        <a:p>
          <a:pPr algn="ctr" rtl="0">
            <a:defRPr sz="1000"/>
          </a:pPr>
          <a:r>
            <a:rPr lang="zh-TW" altLang="en-US" sz="1200" b="0" i="0" u="none" strike="noStrike" baseline="0">
              <a:solidFill>
                <a:srgbClr val="000000"/>
              </a:solidFill>
              <a:latin typeface="Times New Roman"/>
              <a:cs typeface="Times New Roman"/>
            </a:rPr>
            <a:t>81</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0</xdr:col>
      <xdr:colOff>866775</xdr:colOff>
      <xdr:row>2</xdr:row>
      <xdr:rowOff>0</xdr:rowOff>
    </xdr:from>
    <xdr:to>
      <xdr:col>0</xdr:col>
      <xdr:colOff>704850</xdr:colOff>
      <xdr:row>2</xdr:row>
      <xdr:rowOff>0</xdr:rowOff>
    </xdr:to>
    <xdr:sp macro="" textlink="">
      <xdr:nvSpPr>
        <xdr:cNvPr id="3" name="Text Box 2">
          <a:extLst>
            <a:ext uri="{FF2B5EF4-FFF2-40B4-BE49-F238E27FC236}">
              <a16:creationId xmlns:a16="http://schemas.microsoft.com/office/drawing/2014/main" id="{1DC1178A-7DBC-40FF-90B5-0F78FE48199C}"/>
            </a:ext>
          </a:extLst>
        </xdr:cNvPr>
        <xdr:cNvSpPr txBox="1">
          <a:spLocks noChangeArrowheads="1"/>
        </xdr:cNvSpPr>
      </xdr:nvSpPr>
      <xdr:spPr bwMode="auto">
        <a:xfrm>
          <a:off x="615315" y="41148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27432" anchor="ctr" upright="1"/>
        <a:lstStyle/>
        <a:p>
          <a:pPr algn="ctr" rtl="0">
            <a:defRPr sz="1000"/>
          </a:pPr>
          <a:r>
            <a:rPr lang="zh-TW" altLang="en-US" sz="1200" b="0" i="0" u="none" strike="noStrike" baseline="0">
              <a:solidFill>
                <a:srgbClr val="000000"/>
              </a:solidFill>
              <a:latin typeface="新細明體"/>
              <a:ea typeface="新細明體"/>
            </a:rPr>
            <a:t>人數</a:t>
          </a:r>
          <a:r>
            <a:rPr lang="zh-TW" altLang="en-US" sz="1200" b="0" i="0" u="none" strike="noStrike" baseline="0">
              <a:solidFill>
                <a:srgbClr val="000000"/>
              </a:solidFill>
              <a:latin typeface="Times New Roman"/>
              <a:ea typeface="新細明體"/>
              <a:cs typeface="Times New Roman"/>
            </a:rPr>
            <a:t> %</a:t>
          </a:r>
          <a:endParaRPr lang="zh-TW" altLang="en-US"/>
        </a:p>
      </xdr:txBody>
    </xdr:sp>
    <xdr:clientData/>
  </xdr:twoCellAnchor>
  <xdr:twoCellAnchor>
    <xdr:from>
      <xdr:col>0</xdr:col>
      <xdr:colOff>266700</xdr:colOff>
      <xdr:row>2</xdr:row>
      <xdr:rowOff>0</xdr:rowOff>
    </xdr:from>
    <xdr:to>
      <xdr:col>0</xdr:col>
      <xdr:colOff>657225</xdr:colOff>
      <xdr:row>2</xdr:row>
      <xdr:rowOff>0</xdr:rowOff>
    </xdr:to>
    <xdr:sp macro="" textlink="">
      <xdr:nvSpPr>
        <xdr:cNvPr id="4" name="Text Box 3">
          <a:extLst>
            <a:ext uri="{FF2B5EF4-FFF2-40B4-BE49-F238E27FC236}">
              <a16:creationId xmlns:a16="http://schemas.microsoft.com/office/drawing/2014/main" id="{0FC1934F-847F-4D36-A45C-6898142A248A}"/>
            </a:ext>
          </a:extLst>
        </xdr:cNvPr>
        <xdr:cNvSpPr txBox="1">
          <a:spLocks noChangeArrowheads="1"/>
        </xdr:cNvSpPr>
      </xdr:nvSpPr>
      <xdr:spPr bwMode="auto">
        <a:xfrm>
          <a:off x="266700" y="411480"/>
          <a:ext cx="3524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zh-TW" altLang="en-US" sz="1200" b="0" i="0" u="none" strike="noStrike" baseline="0">
              <a:solidFill>
                <a:srgbClr val="000000"/>
              </a:solidFill>
              <a:latin typeface="Times New Roman"/>
              <a:cs typeface="Times New Roman"/>
            </a:rPr>
            <a:t>82</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0</xdr:col>
      <xdr:colOff>866775</xdr:colOff>
      <xdr:row>2</xdr:row>
      <xdr:rowOff>0</xdr:rowOff>
    </xdr:from>
    <xdr:to>
      <xdr:col>0</xdr:col>
      <xdr:colOff>704850</xdr:colOff>
      <xdr:row>2</xdr:row>
      <xdr:rowOff>0</xdr:rowOff>
    </xdr:to>
    <xdr:sp macro="" textlink="">
      <xdr:nvSpPr>
        <xdr:cNvPr id="5" name="Text Box 4">
          <a:extLst>
            <a:ext uri="{FF2B5EF4-FFF2-40B4-BE49-F238E27FC236}">
              <a16:creationId xmlns:a16="http://schemas.microsoft.com/office/drawing/2014/main" id="{97E6205F-C416-42BF-9F85-817EF5FBFF20}"/>
            </a:ext>
          </a:extLst>
        </xdr:cNvPr>
        <xdr:cNvSpPr txBox="1">
          <a:spLocks noChangeArrowheads="1"/>
        </xdr:cNvSpPr>
      </xdr:nvSpPr>
      <xdr:spPr bwMode="auto">
        <a:xfrm>
          <a:off x="615315" y="41148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zh-TW" altLang="en-US" sz="1200" b="0" i="0" u="none" strike="noStrike" baseline="0">
              <a:solidFill>
                <a:srgbClr val="000000"/>
              </a:solidFill>
              <a:latin typeface="新細明體"/>
              <a:ea typeface="新細明體"/>
            </a:rPr>
            <a:t>人數</a:t>
          </a:r>
          <a:r>
            <a:rPr lang="zh-TW" altLang="en-US" sz="1200" b="0" i="0" u="none" strike="noStrike" baseline="0">
              <a:solidFill>
                <a:srgbClr val="000000"/>
              </a:solidFill>
              <a:latin typeface="Times New Roman"/>
              <a:ea typeface="新細明體"/>
              <a:cs typeface="Times New Roman"/>
            </a:rPr>
            <a:t> %</a:t>
          </a:r>
          <a:endParaRPr lang="zh-TW" altLang="en-US"/>
        </a:p>
      </xdr:txBody>
    </xdr:sp>
    <xdr:clientData/>
  </xdr:twoCellAnchor>
  <xdr:twoCellAnchor>
    <xdr:from>
      <xdr:col>0</xdr:col>
      <xdr:colOff>819150</xdr:colOff>
      <xdr:row>2</xdr:row>
      <xdr:rowOff>0</xdr:rowOff>
    </xdr:from>
    <xdr:to>
      <xdr:col>0</xdr:col>
      <xdr:colOff>704850</xdr:colOff>
      <xdr:row>2</xdr:row>
      <xdr:rowOff>0</xdr:rowOff>
    </xdr:to>
    <xdr:sp macro="" textlink="">
      <xdr:nvSpPr>
        <xdr:cNvPr id="6" name="Text Box 5">
          <a:extLst>
            <a:ext uri="{FF2B5EF4-FFF2-40B4-BE49-F238E27FC236}">
              <a16:creationId xmlns:a16="http://schemas.microsoft.com/office/drawing/2014/main" id="{8D071F60-C16E-493C-8486-C7252A697ABC}"/>
            </a:ext>
          </a:extLst>
        </xdr:cNvPr>
        <xdr:cNvSpPr txBox="1">
          <a:spLocks noChangeArrowheads="1"/>
        </xdr:cNvSpPr>
      </xdr:nvSpPr>
      <xdr:spPr bwMode="auto">
        <a:xfrm>
          <a:off x="613410" y="41148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zh-TW" altLang="en-US" sz="1200" b="0" i="0" u="none" strike="noStrike" baseline="0">
              <a:solidFill>
                <a:srgbClr val="000000"/>
              </a:solidFill>
              <a:latin typeface="新細明體"/>
              <a:ea typeface="新細明體"/>
            </a:rPr>
            <a:t>人數</a:t>
          </a:r>
          <a:r>
            <a:rPr lang="zh-TW" altLang="en-US" sz="1200" b="0" i="0" u="none" strike="noStrike" baseline="0">
              <a:solidFill>
                <a:srgbClr val="000000"/>
              </a:solidFill>
              <a:latin typeface="Times New Roman"/>
              <a:ea typeface="新細明體"/>
              <a:cs typeface="Times New Roman"/>
            </a:rPr>
            <a:t> %</a:t>
          </a:r>
          <a:endParaRPr lang="zh-TW" altLang="en-US"/>
        </a:p>
      </xdr:txBody>
    </xdr:sp>
    <xdr:clientData/>
  </xdr:twoCellAnchor>
  <xdr:twoCellAnchor>
    <xdr:from>
      <xdr:col>0</xdr:col>
      <xdr:colOff>847725</xdr:colOff>
      <xdr:row>2</xdr:row>
      <xdr:rowOff>0</xdr:rowOff>
    </xdr:from>
    <xdr:to>
      <xdr:col>0</xdr:col>
      <xdr:colOff>704850</xdr:colOff>
      <xdr:row>2</xdr:row>
      <xdr:rowOff>0</xdr:rowOff>
    </xdr:to>
    <xdr:sp macro="" textlink="">
      <xdr:nvSpPr>
        <xdr:cNvPr id="7" name="Text Box 6">
          <a:extLst>
            <a:ext uri="{FF2B5EF4-FFF2-40B4-BE49-F238E27FC236}">
              <a16:creationId xmlns:a16="http://schemas.microsoft.com/office/drawing/2014/main" id="{DDEA3B4C-5B41-4920-B74C-8FD222E8F56B}"/>
            </a:ext>
          </a:extLst>
        </xdr:cNvPr>
        <xdr:cNvSpPr txBox="1">
          <a:spLocks noChangeArrowheads="1"/>
        </xdr:cNvSpPr>
      </xdr:nvSpPr>
      <xdr:spPr bwMode="auto">
        <a:xfrm>
          <a:off x="619125" y="41148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zh-TW" altLang="en-US" sz="1200" b="0" i="0" u="none" strike="noStrike" baseline="0">
              <a:solidFill>
                <a:srgbClr val="000000"/>
              </a:solidFill>
              <a:latin typeface="新細明體"/>
              <a:ea typeface="新細明體"/>
            </a:rPr>
            <a:t>人數</a:t>
          </a:r>
          <a:r>
            <a:rPr lang="zh-TW" altLang="en-US" sz="1200" b="0" i="0" u="none" strike="noStrike" baseline="0">
              <a:solidFill>
                <a:srgbClr val="000000"/>
              </a:solidFill>
              <a:latin typeface="Times New Roman"/>
              <a:ea typeface="新細明體"/>
              <a:cs typeface="Times New Roman"/>
            </a:rPr>
            <a:t> %</a:t>
          </a:r>
          <a:endParaRPr lang="zh-TW" altLang="en-US"/>
        </a:p>
      </xdr:txBody>
    </xdr:sp>
    <xdr:clientData/>
  </xdr:twoCellAnchor>
  <xdr:twoCellAnchor>
    <xdr:from>
      <xdr:col>0</xdr:col>
      <xdr:colOff>295275</xdr:colOff>
      <xdr:row>2</xdr:row>
      <xdr:rowOff>0</xdr:rowOff>
    </xdr:from>
    <xdr:to>
      <xdr:col>0</xdr:col>
      <xdr:colOff>695325</xdr:colOff>
      <xdr:row>2</xdr:row>
      <xdr:rowOff>0</xdr:rowOff>
    </xdr:to>
    <xdr:sp macro="" textlink="">
      <xdr:nvSpPr>
        <xdr:cNvPr id="8" name="Text Box 7">
          <a:extLst>
            <a:ext uri="{FF2B5EF4-FFF2-40B4-BE49-F238E27FC236}">
              <a16:creationId xmlns:a16="http://schemas.microsoft.com/office/drawing/2014/main" id="{04F66747-E46F-452B-A0A5-E06198D9B9A1}"/>
            </a:ext>
          </a:extLst>
        </xdr:cNvPr>
        <xdr:cNvSpPr txBox="1">
          <a:spLocks noChangeArrowheads="1"/>
        </xdr:cNvSpPr>
      </xdr:nvSpPr>
      <xdr:spPr bwMode="auto">
        <a:xfrm>
          <a:off x="295275" y="411480"/>
          <a:ext cx="3238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zh-TW" altLang="en-US" sz="1200" b="0" i="0" u="none" strike="noStrike" baseline="0">
              <a:solidFill>
                <a:srgbClr val="000000"/>
              </a:solidFill>
              <a:latin typeface="Times New Roman"/>
              <a:cs typeface="Times New Roman"/>
            </a:rPr>
            <a:t>83</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0</xdr:col>
      <xdr:colOff>295275</xdr:colOff>
      <xdr:row>2</xdr:row>
      <xdr:rowOff>0</xdr:rowOff>
    </xdr:from>
    <xdr:to>
      <xdr:col>0</xdr:col>
      <xdr:colOff>695325</xdr:colOff>
      <xdr:row>2</xdr:row>
      <xdr:rowOff>0</xdr:rowOff>
    </xdr:to>
    <xdr:sp macro="" textlink="">
      <xdr:nvSpPr>
        <xdr:cNvPr id="9" name="Text Box 8">
          <a:extLst>
            <a:ext uri="{FF2B5EF4-FFF2-40B4-BE49-F238E27FC236}">
              <a16:creationId xmlns:a16="http://schemas.microsoft.com/office/drawing/2014/main" id="{B9344296-103E-4D88-8EEB-D2CBDBB0312C}"/>
            </a:ext>
          </a:extLst>
        </xdr:cNvPr>
        <xdr:cNvSpPr txBox="1">
          <a:spLocks noChangeArrowheads="1"/>
        </xdr:cNvSpPr>
      </xdr:nvSpPr>
      <xdr:spPr bwMode="auto">
        <a:xfrm>
          <a:off x="295275" y="411480"/>
          <a:ext cx="3238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zh-TW" altLang="en-US" sz="1200" b="0" i="0" u="none" strike="noStrike" baseline="0">
              <a:solidFill>
                <a:srgbClr val="000000"/>
              </a:solidFill>
              <a:latin typeface="Times New Roman"/>
              <a:cs typeface="Times New Roman"/>
            </a:rPr>
            <a:t>84</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0</xdr:col>
      <xdr:colOff>819150</xdr:colOff>
      <xdr:row>2</xdr:row>
      <xdr:rowOff>0</xdr:rowOff>
    </xdr:from>
    <xdr:to>
      <xdr:col>0</xdr:col>
      <xdr:colOff>704850</xdr:colOff>
      <xdr:row>2</xdr:row>
      <xdr:rowOff>0</xdr:rowOff>
    </xdr:to>
    <xdr:sp macro="" textlink="">
      <xdr:nvSpPr>
        <xdr:cNvPr id="10" name="Text Box 9">
          <a:extLst>
            <a:ext uri="{FF2B5EF4-FFF2-40B4-BE49-F238E27FC236}">
              <a16:creationId xmlns:a16="http://schemas.microsoft.com/office/drawing/2014/main" id="{DB86B3DE-37FE-451C-A6EB-987CD91397A4}"/>
            </a:ext>
          </a:extLst>
        </xdr:cNvPr>
        <xdr:cNvSpPr txBox="1">
          <a:spLocks noChangeArrowheads="1"/>
        </xdr:cNvSpPr>
      </xdr:nvSpPr>
      <xdr:spPr bwMode="auto">
        <a:xfrm>
          <a:off x="613410" y="41148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zh-TW" altLang="en-US" sz="1200" b="0" i="0" u="none" strike="noStrike" baseline="0">
              <a:solidFill>
                <a:srgbClr val="000000"/>
              </a:solidFill>
              <a:latin typeface="新細明體"/>
              <a:ea typeface="新細明體"/>
            </a:rPr>
            <a:t>人數</a:t>
          </a:r>
          <a:r>
            <a:rPr lang="zh-TW" altLang="en-US" sz="1200" b="0" i="0" u="none" strike="noStrike" baseline="0">
              <a:solidFill>
                <a:srgbClr val="000000"/>
              </a:solidFill>
              <a:latin typeface="Times New Roman"/>
              <a:ea typeface="新細明體"/>
              <a:cs typeface="Times New Roman"/>
            </a:rPr>
            <a:t> %</a:t>
          </a:r>
          <a:endParaRPr lang="zh-TW" altLang="en-US"/>
        </a:p>
      </xdr:txBody>
    </xdr:sp>
    <xdr:clientData/>
  </xdr:twoCellAnchor>
  <xdr:twoCellAnchor>
    <xdr:from>
      <xdr:col>0</xdr:col>
      <xdr:colOff>295275</xdr:colOff>
      <xdr:row>2</xdr:row>
      <xdr:rowOff>0</xdr:rowOff>
    </xdr:from>
    <xdr:to>
      <xdr:col>0</xdr:col>
      <xdr:colOff>695325</xdr:colOff>
      <xdr:row>2</xdr:row>
      <xdr:rowOff>0</xdr:rowOff>
    </xdr:to>
    <xdr:sp macro="" textlink="">
      <xdr:nvSpPr>
        <xdr:cNvPr id="11" name="Text Box 10">
          <a:extLst>
            <a:ext uri="{FF2B5EF4-FFF2-40B4-BE49-F238E27FC236}">
              <a16:creationId xmlns:a16="http://schemas.microsoft.com/office/drawing/2014/main" id="{763647C7-89A2-43B0-8EAF-FBD99400DFD2}"/>
            </a:ext>
          </a:extLst>
        </xdr:cNvPr>
        <xdr:cNvSpPr txBox="1">
          <a:spLocks noChangeArrowheads="1"/>
        </xdr:cNvSpPr>
      </xdr:nvSpPr>
      <xdr:spPr bwMode="auto">
        <a:xfrm>
          <a:off x="295275" y="411480"/>
          <a:ext cx="3238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zh-TW" altLang="en-US" sz="1200" b="0" i="0" u="none" strike="noStrike" baseline="0">
              <a:solidFill>
                <a:srgbClr val="000000"/>
              </a:solidFill>
              <a:latin typeface="Times New Roman"/>
              <a:cs typeface="Times New Roman"/>
            </a:rPr>
            <a:t>85</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0</xdr:col>
      <xdr:colOff>295275</xdr:colOff>
      <xdr:row>2</xdr:row>
      <xdr:rowOff>0</xdr:rowOff>
    </xdr:from>
    <xdr:to>
      <xdr:col>0</xdr:col>
      <xdr:colOff>695325</xdr:colOff>
      <xdr:row>2</xdr:row>
      <xdr:rowOff>0</xdr:rowOff>
    </xdr:to>
    <xdr:sp macro="" textlink="">
      <xdr:nvSpPr>
        <xdr:cNvPr id="12" name="Text Box 11">
          <a:extLst>
            <a:ext uri="{FF2B5EF4-FFF2-40B4-BE49-F238E27FC236}">
              <a16:creationId xmlns:a16="http://schemas.microsoft.com/office/drawing/2014/main" id="{613DF17B-FF51-4520-ADDA-E8CD43F705DB}"/>
            </a:ext>
          </a:extLst>
        </xdr:cNvPr>
        <xdr:cNvSpPr txBox="1">
          <a:spLocks noChangeArrowheads="1"/>
        </xdr:cNvSpPr>
      </xdr:nvSpPr>
      <xdr:spPr bwMode="auto">
        <a:xfrm>
          <a:off x="295275" y="411480"/>
          <a:ext cx="3238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zh-TW" altLang="en-US" sz="1200" b="0" i="0" u="none" strike="noStrike" baseline="0">
              <a:solidFill>
                <a:srgbClr val="000000"/>
              </a:solidFill>
              <a:latin typeface="Times New Roman"/>
              <a:cs typeface="Times New Roman"/>
            </a:rPr>
            <a:t>86</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0</xdr:col>
      <xdr:colOff>847725</xdr:colOff>
      <xdr:row>2</xdr:row>
      <xdr:rowOff>0</xdr:rowOff>
    </xdr:from>
    <xdr:to>
      <xdr:col>0</xdr:col>
      <xdr:colOff>704850</xdr:colOff>
      <xdr:row>2</xdr:row>
      <xdr:rowOff>0</xdr:rowOff>
    </xdr:to>
    <xdr:sp macro="" textlink="">
      <xdr:nvSpPr>
        <xdr:cNvPr id="13" name="Text Box 12">
          <a:extLst>
            <a:ext uri="{FF2B5EF4-FFF2-40B4-BE49-F238E27FC236}">
              <a16:creationId xmlns:a16="http://schemas.microsoft.com/office/drawing/2014/main" id="{370B8F16-27EE-417C-815C-B466CC018FFA}"/>
            </a:ext>
          </a:extLst>
        </xdr:cNvPr>
        <xdr:cNvSpPr txBox="1">
          <a:spLocks noChangeArrowheads="1"/>
        </xdr:cNvSpPr>
      </xdr:nvSpPr>
      <xdr:spPr bwMode="auto">
        <a:xfrm>
          <a:off x="619125" y="41148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zh-TW" altLang="en-US" sz="1200" b="0" i="0" u="none" strike="noStrike" baseline="0">
              <a:solidFill>
                <a:srgbClr val="000000"/>
              </a:solidFill>
              <a:latin typeface="新細明體"/>
              <a:ea typeface="新細明體"/>
            </a:rPr>
            <a:t>人數</a:t>
          </a:r>
          <a:r>
            <a:rPr lang="zh-TW" altLang="en-US" sz="1200" b="0" i="0" u="none" strike="noStrike" baseline="0">
              <a:solidFill>
                <a:srgbClr val="000000"/>
              </a:solidFill>
              <a:latin typeface="Times New Roman"/>
              <a:ea typeface="新細明體"/>
              <a:cs typeface="Times New Roman"/>
            </a:rPr>
            <a:t> %</a:t>
          </a:r>
          <a:endParaRPr lang="zh-TW" altLang="en-US"/>
        </a:p>
      </xdr:txBody>
    </xdr:sp>
    <xdr:clientData/>
  </xdr:twoCellAnchor>
  <xdr:twoCellAnchor>
    <xdr:from>
      <xdr:col>0</xdr:col>
      <xdr:colOff>762000</xdr:colOff>
      <xdr:row>2</xdr:row>
      <xdr:rowOff>0</xdr:rowOff>
    </xdr:from>
    <xdr:to>
      <xdr:col>0</xdr:col>
      <xdr:colOff>704850</xdr:colOff>
      <xdr:row>2</xdr:row>
      <xdr:rowOff>0</xdr:rowOff>
    </xdr:to>
    <xdr:sp macro="" textlink="">
      <xdr:nvSpPr>
        <xdr:cNvPr id="14" name="AutoShape 13">
          <a:extLst>
            <a:ext uri="{FF2B5EF4-FFF2-40B4-BE49-F238E27FC236}">
              <a16:creationId xmlns:a16="http://schemas.microsoft.com/office/drawing/2014/main" id="{F7E0CD2D-DABF-4EB2-9A91-FA6CEC2FCEE2}"/>
            </a:ext>
          </a:extLst>
        </xdr:cNvPr>
        <xdr:cNvSpPr>
          <a:spLocks/>
        </xdr:cNvSpPr>
      </xdr:nvSpPr>
      <xdr:spPr bwMode="auto">
        <a:xfrm>
          <a:off x="617220" y="41148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790575</xdr:colOff>
      <xdr:row>2</xdr:row>
      <xdr:rowOff>0</xdr:rowOff>
    </xdr:from>
    <xdr:to>
      <xdr:col>0</xdr:col>
      <xdr:colOff>704850</xdr:colOff>
      <xdr:row>2</xdr:row>
      <xdr:rowOff>0</xdr:rowOff>
    </xdr:to>
    <xdr:sp macro="" textlink="">
      <xdr:nvSpPr>
        <xdr:cNvPr id="15" name="AutoShape 14">
          <a:extLst>
            <a:ext uri="{FF2B5EF4-FFF2-40B4-BE49-F238E27FC236}">
              <a16:creationId xmlns:a16="http://schemas.microsoft.com/office/drawing/2014/main" id="{CCCAE2FB-2370-46AD-92E9-AD71158241D6}"/>
            </a:ext>
          </a:extLst>
        </xdr:cNvPr>
        <xdr:cNvSpPr>
          <a:spLocks/>
        </xdr:cNvSpPr>
      </xdr:nvSpPr>
      <xdr:spPr bwMode="auto">
        <a:xfrm>
          <a:off x="615315" y="41148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790575</xdr:colOff>
      <xdr:row>2</xdr:row>
      <xdr:rowOff>0</xdr:rowOff>
    </xdr:from>
    <xdr:to>
      <xdr:col>0</xdr:col>
      <xdr:colOff>704850</xdr:colOff>
      <xdr:row>2</xdr:row>
      <xdr:rowOff>0</xdr:rowOff>
    </xdr:to>
    <xdr:sp macro="" textlink="">
      <xdr:nvSpPr>
        <xdr:cNvPr id="16" name="AutoShape 15">
          <a:extLst>
            <a:ext uri="{FF2B5EF4-FFF2-40B4-BE49-F238E27FC236}">
              <a16:creationId xmlns:a16="http://schemas.microsoft.com/office/drawing/2014/main" id="{57A94B8D-B458-4065-B303-987C5509DB7A}"/>
            </a:ext>
          </a:extLst>
        </xdr:cNvPr>
        <xdr:cNvSpPr>
          <a:spLocks/>
        </xdr:cNvSpPr>
      </xdr:nvSpPr>
      <xdr:spPr bwMode="auto">
        <a:xfrm>
          <a:off x="615315" y="41148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790575</xdr:colOff>
      <xdr:row>2</xdr:row>
      <xdr:rowOff>0</xdr:rowOff>
    </xdr:from>
    <xdr:to>
      <xdr:col>0</xdr:col>
      <xdr:colOff>704850</xdr:colOff>
      <xdr:row>2</xdr:row>
      <xdr:rowOff>0</xdr:rowOff>
    </xdr:to>
    <xdr:sp macro="" textlink="">
      <xdr:nvSpPr>
        <xdr:cNvPr id="17" name="AutoShape 16">
          <a:extLst>
            <a:ext uri="{FF2B5EF4-FFF2-40B4-BE49-F238E27FC236}">
              <a16:creationId xmlns:a16="http://schemas.microsoft.com/office/drawing/2014/main" id="{57B14FF3-AACA-4918-AAF0-0B47C34F38EC}"/>
            </a:ext>
          </a:extLst>
        </xdr:cNvPr>
        <xdr:cNvSpPr>
          <a:spLocks/>
        </xdr:cNvSpPr>
      </xdr:nvSpPr>
      <xdr:spPr bwMode="auto">
        <a:xfrm>
          <a:off x="615315" y="41148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790575</xdr:colOff>
      <xdr:row>2</xdr:row>
      <xdr:rowOff>0</xdr:rowOff>
    </xdr:from>
    <xdr:to>
      <xdr:col>0</xdr:col>
      <xdr:colOff>704850</xdr:colOff>
      <xdr:row>2</xdr:row>
      <xdr:rowOff>0</xdr:rowOff>
    </xdr:to>
    <xdr:sp macro="" textlink="">
      <xdr:nvSpPr>
        <xdr:cNvPr id="18" name="AutoShape 17">
          <a:extLst>
            <a:ext uri="{FF2B5EF4-FFF2-40B4-BE49-F238E27FC236}">
              <a16:creationId xmlns:a16="http://schemas.microsoft.com/office/drawing/2014/main" id="{D3A81FE4-D0C6-451B-BAE8-9D08AE4E317D}"/>
            </a:ext>
          </a:extLst>
        </xdr:cNvPr>
        <xdr:cNvSpPr>
          <a:spLocks/>
        </xdr:cNvSpPr>
      </xdr:nvSpPr>
      <xdr:spPr bwMode="auto">
        <a:xfrm>
          <a:off x="615315" y="41148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790575</xdr:colOff>
      <xdr:row>2</xdr:row>
      <xdr:rowOff>0</xdr:rowOff>
    </xdr:from>
    <xdr:to>
      <xdr:col>0</xdr:col>
      <xdr:colOff>704850</xdr:colOff>
      <xdr:row>2</xdr:row>
      <xdr:rowOff>0</xdr:rowOff>
    </xdr:to>
    <xdr:sp macro="" textlink="">
      <xdr:nvSpPr>
        <xdr:cNvPr id="19" name="AutoShape 18">
          <a:extLst>
            <a:ext uri="{FF2B5EF4-FFF2-40B4-BE49-F238E27FC236}">
              <a16:creationId xmlns:a16="http://schemas.microsoft.com/office/drawing/2014/main" id="{C663F252-6020-4247-8E1C-B4829D517B03}"/>
            </a:ext>
          </a:extLst>
        </xdr:cNvPr>
        <xdr:cNvSpPr>
          <a:spLocks/>
        </xdr:cNvSpPr>
      </xdr:nvSpPr>
      <xdr:spPr bwMode="auto">
        <a:xfrm>
          <a:off x="615315" y="41148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847725</xdr:colOff>
      <xdr:row>2</xdr:row>
      <xdr:rowOff>0</xdr:rowOff>
    </xdr:from>
    <xdr:to>
      <xdr:col>0</xdr:col>
      <xdr:colOff>704850</xdr:colOff>
      <xdr:row>2</xdr:row>
      <xdr:rowOff>0</xdr:rowOff>
    </xdr:to>
    <xdr:sp macro="" textlink="">
      <xdr:nvSpPr>
        <xdr:cNvPr id="20" name="Text Box 19">
          <a:extLst>
            <a:ext uri="{FF2B5EF4-FFF2-40B4-BE49-F238E27FC236}">
              <a16:creationId xmlns:a16="http://schemas.microsoft.com/office/drawing/2014/main" id="{EBA24995-F928-4B9B-8DBD-12CBC4E41EEF}"/>
            </a:ext>
          </a:extLst>
        </xdr:cNvPr>
        <xdr:cNvSpPr txBox="1">
          <a:spLocks noChangeArrowheads="1"/>
        </xdr:cNvSpPr>
      </xdr:nvSpPr>
      <xdr:spPr bwMode="auto">
        <a:xfrm>
          <a:off x="619125" y="41148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zh-TW" altLang="en-US" sz="1200" b="0" i="0" u="none" strike="noStrike" baseline="0">
              <a:solidFill>
                <a:srgbClr val="000000"/>
              </a:solidFill>
              <a:latin typeface="新細明體"/>
              <a:ea typeface="新細明體"/>
            </a:rPr>
            <a:t>人數</a:t>
          </a:r>
          <a:r>
            <a:rPr lang="zh-TW" altLang="en-US" sz="1200" b="0" i="0" u="none" strike="noStrike" baseline="0">
              <a:solidFill>
                <a:srgbClr val="000000"/>
              </a:solidFill>
              <a:latin typeface="Times New Roman"/>
              <a:ea typeface="新細明體"/>
              <a:cs typeface="Times New Roman"/>
            </a:rPr>
            <a:t> %</a:t>
          </a:r>
          <a:endParaRPr lang="zh-TW" altLang="en-US"/>
        </a:p>
      </xdr:txBody>
    </xdr:sp>
    <xdr:clientData/>
  </xdr:twoCellAnchor>
  <xdr:twoCellAnchor>
    <xdr:from>
      <xdr:col>0</xdr:col>
      <xdr:colOff>790575</xdr:colOff>
      <xdr:row>2</xdr:row>
      <xdr:rowOff>0</xdr:rowOff>
    </xdr:from>
    <xdr:to>
      <xdr:col>0</xdr:col>
      <xdr:colOff>704850</xdr:colOff>
      <xdr:row>2</xdr:row>
      <xdr:rowOff>0</xdr:rowOff>
    </xdr:to>
    <xdr:sp macro="" textlink="">
      <xdr:nvSpPr>
        <xdr:cNvPr id="21" name="AutoShape 20">
          <a:extLst>
            <a:ext uri="{FF2B5EF4-FFF2-40B4-BE49-F238E27FC236}">
              <a16:creationId xmlns:a16="http://schemas.microsoft.com/office/drawing/2014/main" id="{F23594C2-4CDD-4DDF-B228-9D25DA4EF89D}"/>
            </a:ext>
          </a:extLst>
        </xdr:cNvPr>
        <xdr:cNvSpPr>
          <a:spLocks/>
        </xdr:cNvSpPr>
      </xdr:nvSpPr>
      <xdr:spPr bwMode="auto">
        <a:xfrm>
          <a:off x="615315" y="41148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295275</xdr:colOff>
      <xdr:row>2</xdr:row>
      <xdr:rowOff>0</xdr:rowOff>
    </xdr:from>
    <xdr:to>
      <xdr:col>0</xdr:col>
      <xdr:colOff>695325</xdr:colOff>
      <xdr:row>2</xdr:row>
      <xdr:rowOff>0</xdr:rowOff>
    </xdr:to>
    <xdr:sp macro="" textlink="">
      <xdr:nvSpPr>
        <xdr:cNvPr id="22" name="Text Box 21">
          <a:extLst>
            <a:ext uri="{FF2B5EF4-FFF2-40B4-BE49-F238E27FC236}">
              <a16:creationId xmlns:a16="http://schemas.microsoft.com/office/drawing/2014/main" id="{E76DF01B-B576-494E-8F2C-0312E3389D3A}"/>
            </a:ext>
          </a:extLst>
        </xdr:cNvPr>
        <xdr:cNvSpPr txBox="1">
          <a:spLocks noChangeArrowheads="1"/>
        </xdr:cNvSpPr>
      </xdr:nvSpPr>
      <xdr:spPr bwMode="auto">
        <a:xfrm>
          <a:off x="295275" y="411480"/>
          <a:ext cx="3238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zh-TW" altLang="en-US" sz="1200" b="0" i="0" u="none" strike="noStrike" baseline="0">
              <a:solidFill>
                <a:srgbClr val="000000"/>
              </a:solidFill>
              <a:latin typeface="Times New Roman"/>
              <a:cs typeface="Times New Roman"/>
            </a:rPr>
            <a:t>88</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0</xdr:col>
      <xdr:colOff>847725</xdr:colOff>
      <xdr:row>2</xdr:row>
      <xdr:rowOff>0</xdr:rowOff>
    </xdr:from>
    <xdr:to>
      <xdr:col>0</xdr:col>
      <xdr:colOff>704850</xdr:colOff>
      <xdr:row>2</xdr:row>
      <xdr:rowOff>0</xdr:rowOff>
    </xdr:to>
    <xdr:sp macro="" textlink="">
      <xdr:nvSpPr>
        <xdr:cNvPr id="23" name="Text Box 22">
          <a:extLst>
            <a:ext uri="{FF2B5EF4-FFF2-40B4-BE49-F238E27FC236}">
              <a16:creationId xmlns:a16="http://schemas.microsoft.com/office/drawing/2014/main" id="{7732E6FF-EB4C-4ED0-A45B-D9DC693427C9}"/>
            </a:ext>
          </a:extLst>
        </xdr:cNvPr>
        <xdr:cNvSpPr txBox="1">
          <a:spLocks noChangeArrowheads="1"/>
        </xdr:cNvSpPr>
      </xdr:nvSpPr>
      <xdr:spPr bwMode="auto">
        <a:xfrm>
          <a:off x="619125" y="41148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zh-TW" altLang="en-US" sz="1200" b="0" i="0" u="none" strike="noStrike" baseline="0">
              <a:solidFill>
                <a:srgbClr val="000000"/>
              </a:solidFill>
              <a:latin typeface="新細明體"/>
              <a:ea typeface="新細明體"/>
            </a:rPr>
            <a:t>人數</a:t>
          </a:r>
          <a:r>
            <a:rPr lang="zh-TW" altLang="en-US" sz="1200" b="0" i="0" u="none" strike="noStrike" baseline="0">
              <a:solidFill>
                <a:srgbClr val="000000"/>
              </a:solidFill>
              <a:latin typeface="Times New Roman"/>
              <a:ea typeface="新細明體"/>
              <a:cs typeface="Times New Roman"/>
            </a:rPr>
            <a:t> %</a:t>
          </a:r>
          <a:endParaRPr lang="zh-TW" altLang="en-US"/>
        </a:p>
      </xdr:txBody>
    </xdr:sp>
    <xdr:clientData/>
  </xdr:twoCellAnchor>
  <xdr:twoCellAnchor>
    <xdr:from>
      <xdr:col>0</xdr:col>
      <xdr:colOff>847725</xdr:colOff>
      <xdr:row>2</xdr:row>
      <xdr:rowOff>0</xdr:rowOff>
    </xdr:from>
    <xdr:to>
      <xdr:col>0</xdr:col>
      <xdr:colOff>704850</xdr:colOff>
      <xdr:row>2</xdr:row>
      <xdr:rowOff>0</xdr:rowOff>
    </xdr:to>
    <xdr:sp macro="" textlink="">
      <xdr:nvSpPr>
        <xdr:cNvPr id="24" name="Text Box 23">
          <a:extLst>
            <a:ext uri="{FF2B5EF4-FFF2-40B4-BE49-F238E27FC236}">
              <a16:creationId xmlns:a16="http://schemas.microsoft.com/office/drawing/2014/main" id="{0AF706D7-C60E-4338-841B-F262E49421B3}"/>
            </a:ext>
          </a:extLst>
        </xdr:cNvPr>
        <xdr:cNvSpPr txBox="1">
          <a:spLocks noChangeArrowheads="1"/>
        </xdr:cNvSpPr>
      </xdr:nvSpPr>
      <xdr:spPr bwMode="auto">
        <a:xfrm>
          <a:off x="619125" y="41148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zh-TW" altLang="en-US" sz="1200" b="0" i="0" u="none" strike="noStrike" baseline="0">
              <a:solidFill>
                <a:srgbClr val="000000"/>
              </a:solidFill>
              <a:latin typeface="新細明體"/>
              <a:ea typeface="新細明體"/>
            </a:rPr>
            <a:t>人數</a:t>
          </a:r>
          <a:r>
            <a:rPr lang="zh-TW" altLang="en-US" sz="1200" b="0" i="0" u="none" strike="noStrike" baseline="0">
              <a:solidFill>
                <a:srgbClr val="000000"/>
              </a:solidFill>
              <a:latin typeface="Times New Roman"/>
              <a:ea typeface="新細明體"/>
              <a:cs typeface="Times New Roman"/>
            </a:rPr>
            <a:t> %</a:t>
          </a:r>
          <a:endParaRPr lang="zh-TW" altLang="en-US"/>
        </a:p>
      </xdr:txBody>
    </xdr:sp>
    <xdr:clientData/>
  </xdr:twoCellAnchor>
  <xdr:twoCellAnchor>
    <xdr:from>
      <xdr:col>0</xdr:col>
      <xdr:colOff>790575</xdr:colOff>
      <xdr:row>2</xdr:row>
      <xdr:rowOff>0</xdr:rowOff>
    </xdr:from>
    <xdr:to>
      <xdr:col>0</xdr:col>
      <xdr:colOff>704850</xdr:colOff>
      <xdr:row>2</xdr:row>
      <xdr:rowOff>0</xdr:rowOff>
    </xdr:to>
    <xdr:sp macro="" textlink="">
      <xdr:nvSpPr>
        <xdr:cNvPr id="25" name="AutoShape 24">
          <a:extLst>
            <a:ext uri="{FF2B5EF4-FFF2-40B4-BE49-F238E27FC236}">
              <a16:creationId xmlns:a16="http://schemas.microsoft.com/office/drawing/2014/main" id="{0CA751AB-DC77-4349-8FA2-3E4FF498F1B3}"/>
            </a:ext>
          </a:extLst>
        </xdr:cNvPr>
        <xdr:cNvSpPr>
          <a:spLocks/>
        </xdr:cNvSpPr>
      </xdr:nvSpPr>
      <xdr:spPr bwMode="auto">
        <a:xfrm>
          <a:off x="615315" y="41148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285750</xdr:colOff>
      <xdr:row>2</xdr:row>
      <xdr:rowOff>0</xdr:rowOff>
    </xdr:from>
    <xdr:to>
      <xdr:col>0</xdr:col>
      <xdr:colOff>685800</xdr:colOff>
      <xdr:row>2</xdr:row>
      <xdr:rowOff>0</xdr:rowOff>
    </xdr:to>
    <xdr:sp macro="" textlink="">
      <xdr:nvSpPr>
        <xdr:cNvPr id="26" name="Text Box 25">
          <a:extLst>
            <a:ext uri="{FF2B5EF4-FFF2-40B4-BE49-F238E27FC236}">
              <a16:creationId xmlns:a16="http://schemas.microsoft.com/office/drawing/2014/main" id="{1840982C-D1E5-444B-B55D-E178DF812A5D}"/>
            </a:ext>
          </a:extLst>
        </xdr:cNvPr>
        <xdr:cNvSpPr txBox="1">
          <a:spLocks noChangeArrowheads="1"/>
        </xdr:cNvSpPr>
      </xdr:nvSpPr>
      <xdr:spPr bwMode="auto">
        <a:xfrm>
          <a:off x="285750" y="411480"/>
          <a:ext cx="33147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zh-TW" altLang="en-US" sz="1200" b="0" i="0" u="none" strike="noStrike" baseline="0">
              <a:solidFill>
                <a:srgbClr val="000000"/>
              </a:solidFill>
              <a:latin typeface="Times New Roman"/>
              <a:cs typeface="Times New Roman"/>
            </a:rPr>
            <a:t>87</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0</xdr:col>
      <xdr:colOff>847725</xdr:colOff>
      <xdr:row>2</xdr:row>
      <xdr:rowOff>0</xdr:rowOff>
    </xdr:from>
    <xdr:to>
      <xdr:col>0</xdr:col>
      <xdr:colOff>704850</xdr:colOff>
      <xdr:row>2</xdr:row>
      <xdr:rowOff>0</xdr:rowOff>
    </xdr:to>
    <xdr:sp macro="" textlink="">
      <xdr:nvSpPr>
        <xdr:cNvPr id="27" name="Text Box 26">
          <a:extLst>
            <a:ext uri="{FF2B5EF4-FFF2-40B4-BE49-F238E27FC236}">
              <a16:creationId xmlns:a16="http://schemas.microsoft.com/office/drawing/2014/main" id="{FCC6098E-8F80-47A9-B137-059165EC0640}"/>
            </a:ext>
          </a:extLst>
        </xdr:cNvPr>
        <xdr:cNvSpPr txBox="1">
          <a:spLocks noChangeArrowheads="1"/>
        </xdr:cNvSpPr>
      </xdr:nvSpPr>
      <xdr:spPr bwMode="auto">
        <a:xfrm>
          <a:off x="619125" y="41148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zh-TW" altLang="en-US" sz="1200" b="0" i="0" u="none" strike="noStrike" baseline="0">
              <a:solidFill>
                <a:srgbClr val="000000"/>
              </a:solidFill>
              <a:latin typeface="新細明體"/>
              <a:ea typeface="新細明體"/>
            </a:rPr>
            <a:t>人數</a:t>
          </a:r>
          <a:r>
            <a:rPr lang="zh-TW" altLang="en-US" sz="1200" b="0" i="0" u="none" strike="noStrike" baseline="0">
              <a:solidFill>
                <a:srgbClr val="000000"/>
              </a:solidFill>
              <a:latin typeface="Times New Roman"/>
              <a:ea typeface="新細明體"/>
              <a:cs typeface="Times New Roman"/>
            </a:rPr>
            <a:t> %</a:t>
          </a:r>
          <a:endParaRPr lang="zh-TW" altLang="en-US"/>
        </a:p>
      </xdr:txBody>
    </xdr:sp>
    <xdr:clientData/>
  </xdr:twoCellAnchor>
  <xdr:twoCellAnchor>
    <xdr:from>
      <xdr:col>0</xdr:col>
      <xdr:colOff>790575</xdr:colOff>
      <xdr:row>2</xdr:row>
      <xdr:rowOff>0</xdr:rowOff>
    </xdr:from>
    <xdr:to>
      <xdr:col>0</xdr:col>
      <xdr:colOff>704850</xdr:colOff>
      <xdr:row>2</xdr:row>
      <xdr:rowOff>0</xdr:rowOff>
    </xdr:to>
    <xdr:sp macro="" textlink="">
      <xdr:nvSpPr>
        <xdr:cNvPr id="28" name="AutoShape 27">
          <a:extLst>
            <a:ext uri="{FF2B5EF4-FFF2-40B4-BE49-F238E27FC236}">
              <a16:creationId xmlns:a16="http://schemas.microsoft.com/office/drawing/2014/main" id="{FD38FEBA-F386-4F5D-9682-18F26C72D655}"/>
            </a:ext>
          </a:extLst>
        </xdr:cNvPr>
        <xdr:cNvSpPr>
          <a:spLocks/>
        </xdr:cNvSpPr>
      </xdr:nvSpPr>
      <xdr:spPr bwMode="auto">
        <a:xfrm>
          <a:off x="615315" y="41148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200025</xdr:colOff>
      <xdr:row>2</xdr:row>
      <xdr:rowOff>0</xdr:rowOff>
    </xdr:from>
    <xdr:to>
      <xdr:col>0</xdr:col>
      <xdr:colOff>704850</xdr:colOff>
      <xdr:row>2</xdr:row>
      <xdr:rowOff>0</xdr:rowOff>
    </xdr:to>
    <xdr:sp macro="" textlink="">
      <xdr:nvSpPr>
        <xdr:cNvPr id="29" name="Text Box 28">
          <a:extLst>
            <a:ext uri="{FF2B5EF4-FFF2-40B4-BE49-F238E27FC236}">
              <a16:creationId xmlns:a16="http://schemas.microsoft.com/office/drawing/2014/main" id="{A5375398-230F-4C71-B421-CF2BA6C66CF3}"/>
            </a:ext>
          </a:extLst>
        </xdr:cNvPr>
        <xdr:cNvSpPr txBox="1">
          <a:spLocks noChangeArrowheads="1"/>
        </xdr:cNvSpPr>
      </xdr:nvSpPr>
      <xdr:spPr bwMode="auto">
        <a:xfrm>
          <a:off x="200025" y="411480"/>
          <a:ext cx="41338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zh-TW" altLang="en-US" sz="1200" b="0" i="0" u="none" strike="noStrike" baseline="0">
              <a:solidFill>
                <a:srgbClr val="000000"/>
              </a:solidFill>
              <a:latin typeface="Times New Roman"/>
              <a:cs typeface="Times New Roman"/>
            </a:rPr>
            <a:t>92</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0</xdr:col>
      <xdr:colOff>847725</xdr:colOff>
      <xdr:row>2</xdr:row>
      <xdr:rowOff>0</xdr:rowOff>
    </xdr:from>
    <xdr:to>
      <xdr:col>0</xdr:col>
      <xdr:colOff>704850</xdr:colOff>
      <xdr:row>2</xdr:row>
      <xdr:rowOff>0</xdr:rowOff>
    </xdr:to>
    <xdr:sp macro="" textlink="">
      <xdr:nvSpPr>
        <xdr:cNvPr id="30" name="Text Box 29">
          <a:extLst>
            <a:ext uri="{FF2B5EF4-FFF2-40B4-BE49-F238E27FC236}">
              <a16:creationId xmlns:a16="http://schemas.microsoft.com/office/drawing/2014/main" id="{C589A8CD-281D-4BCB-B41E-49F91AA280D9}"/>
            </a:ext>
          </a:extLst>
        </xdr:cNvPr>
        <xdr:cNvSpPr txBox="1">
          <a:spLocks noChangeArrowheads="1"/>
        </xdr:cNvSpPr>
      </xdr:nvSpPr>
      <xdr:spPr bwMode="auto">
        <a:xfrm>
          <a:off x="619125" y="41148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zh-TW" altLang="en-US" sz="1200" b="0" i="0" u="none" strike="noStrike" baseline="0">
              <a:solidFill>
                <a:srgbClr val="000000"/>
              </a:solidFill>
              <a:latin typeface="新細明體"/>
              <a:ea typeface="新細明體"/>
            </a:rPr>
            <a:t>人</a:t>
          </a:r>
          <a:r>
            <a:rPr lang="zh-TW" altLang="en-US" sz="1200" b="0" i="0" u="none" strike="noStrike" baseline="0">
              <a:solidFill>
                <a:srgbClr val="000000"/>
              </a:solidFill>
              <a:latin typeface="Times New Roman"/>
              <a:ea typeface="新細明體"/>
              <a:cs typeface="Times New Roman"/>
            </a:rPr>
            <a:t>   %</a:t>
          </a:r>
          <a:endParaRPr lang="zh-TW" altLang="en-US"/>
        </a:p>
      </xdr:txBody>
    </xdr:sp>
    <xdr:clientData/>
  </xdr:twoCellAnchor>
  <xdr:twoCellAnchor>
    <xdr:from>
      <xdr:col>0</xdr:col>
      <xdr:colOff>295275</xdr:colOff>
      <xdr:row>2</xdr:row>
      <xdr:rowOff>0</xdr:rowOff>
    </xdr:from>
    <xdr:to>
      <xdr:col>0</xdr:col>
      <xdr:colOff>695325</xdr:colOff>
      <xdr:row>2</xdr:row>
      <xdr:rowOff>0</xdr:rowOff>
    </xdr:to>
    <xdr:sp macro="" textlink="">
      <xdr:nvSpPr>
        <xdr:cNvPr id="31" name="Text Box 30">
          <a:extLst>
            <a:ext uri="{FF2B5EF4-FFF2-40B4-BE49-F238E27FC236}">
              <a16:creationId xmlns:a16="http://schemas.microsoft.com/office/drawing/2014/main" id="{11D673EB-DE5C-453B-BE3A-F584EC7BC9D8}"/>
            </a:ext>
          </a:extLst>
        </xdr:cNvPr>
        <xdr:cNvSpPr txBox="1">
          <a:spLocks noChangeArrowheads="1"/>
        </xdr:cNvSpPr>
      </xdr:nvSpPr>
      <xdr:spPr bwMode="auto">
        <a:xfrm>
          <a:off x="295275" y="411480"/>
          <a:ext cx="3238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zh-TW" altLang="en-US" sz="1200" b="0" i="0" u="none" strike="noStrike" baseline="0">
              <a:solidFill>
                <a:srgbClr val="000000"/>
              </a:solidFill>
              <a:latin typeface="Times New Roman"/>
              <a:cs typeface="Times New Roman"/>
            </a:rPr>
            <a:t>89</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0</xdr:col>
      <xdr:colOff>847725</xdr:colOff>
      <xdr:row>2</xdr:row>
      <xdr:rowOff>0</xdr:rowOff>
    </xdr:from>
    <xdr:to>
      <xdr:col>0</xdr:col>
      <xdr:colOff>704850</xdr:colOff>
      <xdr:row>2</xdr:row>
      <xdr:rowOff>0</xdr:rowOff>
    </xdr:to>
    <xdr:sp macro="" textlink="">
      <xdr:nvSpPr>
        <xdr:cNvPr id="32" name="Text Box 31">
          <a:extLst>
            <a:ext uri="{FF2B5EF4-FFF2-40B4-BE49-F238E27FC236}">
              <a16:creationId xmlns:a16="http://schemas.microsoft.com/office/drawing/2014/main" id="{FBDCFD4B-B5DB-440A-9301-5035C5D58DA4}"/>
            </a:ext>
          </a:extLst>
        </xdr:cNvPr>
        <xdr:cNvSpPr txBox="1">
          <a:spLocks noChangeArrowheads="1"/>
        </xdr:cNvSpPr>
      </xdr:nvSpPr>
      <xdr:spPr bwMode="auto">
        <a:xfrm>
          <a:off x="619125" y="41148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zh-TW" altLang="en-US" sz="1200" b="0" i="0" u="none" strike="noStrike" baseline="0">
              <a:solidFill>
                <a:srgbClr val="000000"/>
              </a:solidFill>
              <a:latin typeface="新細明體"/>
              <a:ea typeface="新細明體"/>
            </a:rPr>
            <a:t>人數</a:t>
          </a:r>
          <a:r>
            <a:rPr lang="zh-TW" altLang="en-US" sz="1200" b="0" i="0" u="none" strike="noStrike" baseline="0">
              <a:solidFill>
                <a:srgbClr val="000000"/>
              </a:solidFill>
              <a:latin typeface="Times New Roman"/>
              <a:ea typeface="新細明體"/>
              <a:cs typeface="Times New Roman"/>
            </a:rPr>
            <a:t> %</a:t>
          </a:r>
          <a:endParaRPr lang="zh-TW" altLang="en-US"/>
        </a:p>
      </xdr:txBody>
    </xdr:sp>
    <xdr:clientData/>
  </xdr:twoCellAnchor>
  <xdr:twoCellAnchor>
    <xdr:from>
      <xdr:col>0</xdr:col>
      <xdr:colOff>790575</xdr:colOff>
      <xdr:row>2</xdr:row>
      <xdr:rowOff>0</xdr:rowOff>
    </xdr:from>
    <xdr:to>
      <xdr:col>0</xdr:col>
      <xdr:colOff>704850</xdr:colOff>
      <xdr:row>2</xdr:row>
      <xdr:rowOff>0</xdr:rowOff>
    </xdr:to>
    <xdr:sp macro="" textlink="">
      <xdr:nvSpPr>
        <xdr:cNvPr id="33" name="AutoShape 32">
          <a:extLst>
            <a:ext uri="{FF2B5EF4-FFF2-40B4-BE49-F238E27FC236}">
              <a16:creationId xmlns:a16="http://schemas.microsoft.com/office/drawing/2014/main" id="{E032BB9D-974E-48A4-A530-57E16069BCAF}"/>
            </a:ext>
          </a:extLst>
        </xdr:cNvPr>
        <xdr:cNvSpPr>
          <a:spLocks/>
        </xdr:cNvSpPr>
      </xdr:nvSpPr>
      <xdr:spPr bwMode="auto">
        <a:xfrm>
          <a:off x="615315" y="41148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295275</xdr:colOff>
      <xdr:row>2</xdr:row>
      <xdr:rowOff>0</xdr:rowOff>
    </xdr:from>
    <xdr:to>
      <xdr:col>0</xdr:col>
      <xdr:colOff>695325</xdr:colOff>
      <xdr:row>2</xdr:row>
      <xdr:rowOff>0</xdr:rowOff>
    </xdr:to>
    <xdr:sp macro="" textlink="">
      <xdr:nvSpPr>
        <xdr:cNvPr id="34" name="Text Box 33">
          <a:extLst>
            <a:ext uri="{FF2B5EF4-FFF2-40B4-BE49-F238E27FC236}">
              <a16:creationId xmlns:a16="http://schemas.microsoft.com/office/drawing/2014/main" id="{BCF7A1E8-BBA3-4801-938F-0BE927733C54}"/>
            </a:ext>
          </a:extLst>
        </xdr:cNvPr>
        <xdr:cNvSpPr txBox="1">
          <a:spLocks noChangeArrowheads="1"/>
        </xdr:cNvSpPr>
      </xdr:nvSpPr>
      <xdr:spPr bwMode="auto">
        <a:xfrm>
          <a:off x="295275" y="411480"/>
          <a:ext cx="3238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zh-TW" altLang="en-US" sz="1200" b="0" i="0" u="none" strike="noStrike" baseline="0">
              <a:solidFill>
                <a:srgbClr val="000000"/>
              </a:solidFill>
              <a:latin typeface="Times New Roman"/>
              <a:cs typeface="Times New Roman"/>
            </a:rPr>
            <a:t>90</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0</xdr:col>
      <xdr:colOff>847725</xdr:colOff>
      <xdr:row>2</xdr:row>
      <xdr:rowOff>0</xdr:rowOff>
    </xdr:from>
    <xdr:to>
      <xdr:col>0</xdr:col>
      <xdr:colOff>704850</xdr:colOff>
      <xdr:row>2</xdr:row>
      <xdr:rowOff>0</xdr:rowOff>
    </xdr:to>
    <xdr:sp macro="" textlink="">
      <xdr:nvSpPr>
        <xdr:cNvPr id="35" name="Text Box 34">
          <a:extLst>
            <a:ext uri="{FF2B5EF4-FFF2-40B4-BE49-F238E27FC236}">
              <a16:creationId xmlns:a16="http://schemas.microsoft.com/office/drawing/2014/main" id="{9C8A6C1C-5B85-4341-8A36-97FD859495DB}"/>
            </a:ext>
          </a:extLst>
        </xdr:cNvPr>
        <xdr:cNvSpPr txBox="1">
          <a:spLocks noChangeArrowheads="1"/>
        </xdr:cNvSpPr>
      </xdr:nvSpPr>
      <xdr:spPr bwMode="auto">
        <a:xfrm>
          <a:off x="619125" y="41148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zh-TW" altLang="en-US" sz="1200" b="0" i="0" u="none" strike="noStrike" baseline="0">
              <a:solidFill>
                <a:srgbClr val="000000"/>
              </a:solidFill>
              <a:latin typeface="新細明體"/>
              <a:ea typeface="新細明體"/>
            </a:rPr>
            <a:t>人數</a:t>
          </a:r>
          <a:r>
            <a:rPr lang="zh-TW" altLang="en-US" sz="1200" b="0" i="0" u="none" strike="noStrike" baseline="0">
              <a:solidFill>
                <a:srgbClr val="000000"/>
              </a:solidFill>
              <a:latin typeface="Times New Roman"/>
              <a:ea typeface="新細明體"/>
              <a:cs typeface="Times New Roman"/>
            </a:rPr>
            <a:t> %</a:t>
          </a:r>
          <a:endParaRPr lang="zh-TW" altLang="en-US"/>
        </a:p>
      </xdr:txBody>
    </xdr:sp>
    <xdr:clientData/>
  </xdr:twoCellAnchor>
  <xdr:twoCellAnchor>
    <xdr:from>
      <xdr:col>0</xdr:col>
      <xdr:colOff>790575</xdr:colOff>
      <xdr:row>2</xdr:row>
      <xdr:rowOff>0</xdr:rowOff>
    </xdr:from>
    <xdr:to>
      <xdr:col>0</xdr:col>
      <xdr:colOff>704850</xdr:colOff>
      <xdr:row>2</xdr:row>
      <xdr:rowOff>0</xdr:rowOff>
    </xdr:to>
    <xdr:sp macro="" textlink="">
      <xdr:nvSpPr>
        <xdr:cNvPr id="36" name="AutoShape 35">
          <a:extLst>
            <a:ext uri="{FF2B5EF4-FFF2-40B4-BE49-F238E27FC236}">
              <a16:creationId xmlns:a16="http://schemas.microsoft.com/office/drawing/2014/main" id="{2ED24DA6-750F-4604-A00C-6579E2EDADB7}"/>
            </a:ext>
          </a:extLst>
        </xdr:cNvPr>
        <xdr:cNvSpPr>
          <a:spLocks/>
        </xdr:cNvSpPr>
      </xdr:nvSpPr>
      <xdr:spPr bwMode="auto">
        <a:xfrm>
          <a:off x="615315" y="41148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228600</xdr:colOff>
      <xdr:row>2</xdr:row>
      <xdr:rowOff>0</xdr:rowOff>
    </xdr:from>
    <xdr:to>
      <xdr:col>0</xdr:col>
      <xdr:colOff>695325</xdr:colOff>
      <xdr:row>2</xdr:row>
      <xdr:rowOff>0</xdr:rowOff>
    </xdr:to>
    <xdr:sp macro="" textlink="">
      <xdr:nvSpPr>
        <xdr:cNvPr id="37" name="Text Box 36">
          <a:extLst>
            <a:ext uri="{FF2B5EF4-FFF2-40B4-BE49-F238E27FC236}">
              <a16:creationId xmlns:a16="http://schemas.microsoft.com/office/drawing/2014/main" id="{2BDB78DB-B8D7-4DF2-B005-EAF67119CBB2}"/>
            </a:ext>
          </a:extLst>
        </xdr:cNvPr>
        <xdr:cNvSpPr txBox="1">
          <a:spLocks noChangeArrowheads="1"/>
        </xdr:cNvSpPr>
      </xdr:nvSpPr>
      <xdr:spPr bwMode="auto">
        <a:xfrm>
          <a:off x="228600" y="411480"/>
          <a:ext cx="3905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zh-TW" altLang="en-US" sz="1200" b="0" i="0" u="none" strike="noStrike" baseline="0">
              <a:solidFill>
                <a:srgbClr val="000000"/>
              </a:solidFill>
              <a:latin typeface="Times New Roman"/>
              <a:cs typeface="Times New Roman"/>
            </a:rPr>
            <a:t>91</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0</xdr:col>
      <xdr:colOff>847725</xdr:colOff>
      <xdr:row>2</xdr:row>
      <xdr:rowOff>0</xdr:rowOff>
    </xdr:from>
    <xdr:to>
      <xdr:col>0</xdr:col>
      <xdr:colOff>704850</xdr:colOff>
      <xdr:row>2</xdr:row>
      <xdr:rowOff>0</xdr:rowOff>
    </xdr:to>
    <xdr:sp macro="" textlink="">
      <xdr:nvSpPr>
        <xdr:cNvPr id="38" name="Text Box 37">
          <a:extLst>
            <a:ext uri="{FF2B5EF4-FFF2-40B4-BE49-F238E27FC236}">
              <a16:creationId xmlns:a16="http://schemas.microsoft.com/office/drawing/2014/main" id="{6CFE1F67-C551-4C56-91BD-6DB4D0863735}"/>
            </a:ext>
          </a:extLst>
        </xdr:cNvPr>
        <xdr:cNvSpPr txBox="1">
          <a:spLocks noChangeArrowheads="1"/>
        </xdr:cNvSpPr>
      </xdr:nvSpPr>
      <xdr:spPr bwMode="auto">
        <a:xfrm>
          <a:off x="619125" y="41148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zh-TW" altLang="en-US" sz="1200" b="0" i="0" u="none" strike="noStrike" baseline="0">
              <a:solidFill>
                <a:srgbClr val="000000"/>
              </a:solidFill>
              <a:latin typeface="新細明體"/>
              <a:ea typeface="新細明體"/>
            </a:rPr>
            <a:t>人</a:t>
          </a:r>
        </a:p>
        <a:p>
          <a:pPr algn="ctr" rtl="0">
            <a:defRPr sz="1000"/>
          </a:pPr>
          <a:r>
            <a:rPr lang="zh-TW" altLang="en-US" sz="1200" b="0" i="0" u="none" strike="noStrike" baseline="0">
              <a:solidFill>
                <a:srgbClr val="000000"/>
              </a:solidFill>
              <a:latin typeface="Times New Roman"/>
              <a:cs typeface="Times New Roman"/>
            </a:rPr>
            <a:t> %</a:t>
          </a:r>
          <a:endParaRPr lang="zh-TW" altLang="en-US"/>
        </a:p>
      </xdr:txBody>
    </xdr:sp>
    <xdr:clientData/>
  </xdr:twoCellAnchor>
  <xdr:twoCellAnchor>
    <xdr:from>
      <xdr:col>0</xdr:col>
      <xdr:colOff>790575</xdr:colOff>
      <xdr:row>2</xdr:row>
      <xdr:rowOff>0</xdr:rowOff>
    </xdr:from>
    <xdr:to>
      <xdr:col>0</xdr:col>
      <xdr:colOff>704850</xdr:colOff>
      <xdr:row>2</xdr:row>
      <xdr:rowOff>0</xdr:rowOff>
    </xdr:to>
    <xdr:sp macro="" textlink="">
      <xdr:nvSpPr>
        <xdr:cNvPr id="39" name="AutoShape 38">
          <a:extLst>
            <a:ext uri="{FF2B5EF4-FFF2-40B4-BE49-F238E27FC236}">
              <a16:creationId xmlns:a16="http://schemas.microsoft.com/office/drawing/2014/main" id="{5C34256D-E27C-4164-A4CB-950944E582F0}"/>
            </a:ext>
          </a:extLst>
        </xdr:cNvPr>
        <xdr:cNvSpPr>
          <a:spLocks/>
        </xdr:cNvSpPr>
      </xdr:nvSpPr>
      <xdr:spPr bwMode="auto">
        <a:xfrm>
          <a:off x="615315" y="41148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790575</xdr:colOff>
      <xdr:row>2</xdr:row>
      <xdr:rowOff>0</xdr:rowOff>
    </xdr:from>
    <xdr:to>
      <xdr:col>0</xdr:col>
      <xdr:colOff>704850</xdr:colOff>
      <xdr:row>2</xdr:row>
      <xdr:rowOff>0</xdr:rowOff>
    </xdr:to>
    <xdr:sp macro="" textlink="">
      <xdr:nvSpPr>
        <xdr:cNvPr id="40" name="AutoShape 40">
          <a:extLst>
            <a:ext uri="{FF2B5EF4-FFF2-40B4-BE49-F238E27FC236}">
              <a16:creationId xmlns:a16="http://schemas.microsoft.com/office/drawing/2014/main" id="{43308F92-656B-43AB-9A13-9713D946BD8E}"/>
            </a:ext>
          </a:extLst>
        </xdr:cNvPr>
        <xdr:cNvSpPr>
          <a:spLocks/>
        </xdr:cNvSpPr>
      </xdr:nvSpPr>
      <xdr:spPr bwMode="auto">
        <a:xfrm>
          <a:off x="615315" y="41148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200025</xdr:colOff>
      <xdr:row>2</xdr:row>
      <xdr:rowOff>0</xdr:rowOff>
    </xdr:from>
    <xdr:to>
      <xdr:col>0</xdr:col>
      <xdr:colOff>704850</xdr:colOff>
      <xdr:row>2</xdr:row>
      <xdr:rowOff>0</xdr:rowOff>
    </xdr:to>
    <xdr:sp macro="" textlink="">
      <xdr:nvSpPr>
        <xdr:cNvPr id="41" name="Text Box 41">
          <a:extLst>
            <a:ext uri="{FF2B5EF4-FFF2-40B4-BE49-F238E27FC236}">
              <a16:creationId xmlns:a16="http://schemas.microsoft.com/office/drawing/2014/main" id="{7EC29582-39B8-49A4-99C0-872F5DAD1D62}"/>
            </a:ext>
          </a:extLst>
        </xdr:cNvPr>
        <xdr:cNvSpPr txBox="1">
          <a:spLocks noChangeArrowheads="1"/>
        </xdr:cNvSpPr>
      </xdr:nvSpPr>
      <xdr:spPr bwMode="auto">
        <a:xfrm>
          <a:off x="200025" y="411480"/>
          <a:ext cx="41338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zh-TW" altLang="en-US" sz="1200" b="0" i="0" u="none" strike="noStrike" baseline="0">
              <a:solidFill>
                <a:srgbClr val="000000"/>
              </a:solidFill>
              <a:latin typeface="Times New Roman"/>
              <a:cs typeface="Times New Roman"/>
            </a:rPr>
            <a:t>93</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0</xdr:col>
      <xdr:colOff>847725</xdr:colOff>
      <xdr:row>2</xdr:row>
      <xdr:rowOff>0</xdr:rowOff>
    </xdr:from>
    <xdr:to>
      <xdr:col>0</xdr:col>
      <xdr:colOff>704850</xdr:colOff>
      <xdr:row>2</xdr:row>
      <xdr:rowOff>0</xdr:rowOff>
    </xdr:to>
    <xdr:sp macro="" textlink="">
      <xdr:nvSpPr>
        <xdr:cNvPr id="42" name="Text Box 42">
          <a:extLst>
            <a:ext uri="{FF2B5EF4-FFF2-40B4-BE49-F238E27FC236}">
              <a16:creationId xmlns:a16="http://schemas.microsoft.com/office/drawing/2014/main" id="{76025AC0-6D1A-4306-B483-1028FF6C38EE}"/>
            </a:ext>
          </a:extLst>
        </xdr:cNvPr>
        <xdr:cNvSpPr txBox="1">
          <a:spLocks noChangeArrowheads="1"/>
        </xdr:cNvSpPr>
      </xdr:nvSpPr>
      <xdr:spPr bwMode="auto">
        <a:xfrm>
          <a:off x="619125" y="41148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zh-TW" altLang="en-US" sz="1200" b="0" i="0" u="none" strike="noStrike" baseline="0">
              <a:solidFill>
                <a:srgbClr val="000000"/>
              </a:solidFill>
              <a:latin typeface="新細明體"/>
              <a:ea typeface="新細明體"/>
            </a:rPr>
            <a:t>人</a:t>
          </a:r>
          <a:r>
            <a:rPr lang="zh-TW" altLang="en-US" sz="1200" b="0" i="0" u="none" strike="noStrike" baseline="0">
              <a:solidFill>
                <a:srgbClr val="000000"/>
              </a:solidFill>
              <a:latin typeface="Times New Roman"/>
              <a:ea typeface="新細明體"/>
              <a:cs typeface="Times New Roman"/>
            </a:rPr>
            <a:t>   %</a:t>
          </a:r>
          <a:endParaRPr lang="zh-TW" altLang="en-US"/>
        </a:p>
      </xdr:txBody>
    </xdr:sp>
    <xdr:clientData/>
  </xdr:twoCellAnchor>
  <xdr:twoCellAnchor>
    <xdr:from>
      <xdr:col>0</xdr:col>
      <xdr:colOff>790575</xdr:colOff>
      <xdr:row>2</xdr:row>
      <xdr:rowOff>0</xdr:rowOff>
    </xdr:from>
    <xdr:to>
      <xdr:col>0</xdr:col>
      <xdr:colOff>704850</xdr:colOff>
      <xdr:row>2</xdr:row>
      <xdr:rowOff>0</xdr:rowOff>
    </xdr:to>
    <xdr:sp macro="" textlink="">
      <xdr:nvSpPr>
        <xdr:cNvPr id="43" name="AutoShape 43">
          <a:extLst>
            <a:ext uri="{FF2B5EF4-FFF2-40B4-BE49-F238E27FC236}">
              <a16:creationId xmlns:a16="http://schemas.microsoft.com/office/drawing/2014/main" id="{897115EE-1AFF-4043-8905-71B81BE822BF}"/>
            </a:ext>
          </a:extLst>
        </xdr:cNvPr>
        <xdr:cNvSpPr>
          <a:spLocks/>
        </xdr:cNvSpPr>
      </xdr:nvSpPr>
      <xdr:spPr bwMode="auto">
        <a:xfrm>
          <a:off x="615315" y="41148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38100</xdr:colOff>
      <xdr:row>2</xdr:row>
      <xdr:rowOff>85725</xdr:rowOff>
    </xdr:from>
    <xdr:to>
      <xdr:col>1</xdr:col>
      <xdr:colOff>114300</xdr:colOff>
      <xdr:row>3</xdr:row>
      <xdr:rowOff>190500</xdr:rowOff>
    </xdr:to>
    <xdr:sp macro="" textlink="">
      <xdr:nvSpPr>
        <xdr:cNvPr id="44" name="AutoShape 62">
          <a:extLst>
            <a:ext uri="{FF2B5EF4-FFF2-40B4-BE49-F238E27FC236}">
              <a16:creationId xmlns:a16="http://schemas.microsoft.com/office/drawing/2014/main" id="{DB9E6198-9808-419F-A670-2B031984180D}"/>
            </a:ext>
          </a:extLst>
        </xdr:cNvPr>
        <xdr:cNvSpPr>
          <a:spLocks/>
        </xdr:cNvSpPr>
      </xdr:nvSpPr>
      <xdr:spPr bwMode="auto">
        <a:xfrm>
          <a:off x="655320" y="497205"/>
          <a:ext cx="76200" cy="310515"/>
        </a:xfrm>
        <a:prstGeom prst="leftBrace">
          <a:avLst>
            <a:gd name="adj1" fmla="val 38542"/>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38100</xdr:colOff>
      <xdr:row>20</xdr:row>
      <xdr:rowOff>66675</xdr:rowOff>
    </xdr:from>
    <xdr:to>
      <xdr:col>1</xdr:col>
      <xdr:colOff>114300</xdr:colOff>
      <xdr:row>21</xdr:row>
      <xdr:rowOff>180975</xdr:rowOff>
    </xdr:to>
    <xdr:sp macro="" textlink="">
      <xdr:nvSpPr>
        <xdr:cNvPr id="45" name="AutoShape 63">
          <a:extLst>
            <a:ext uri="{FF2B5EF4-FFF2-40B4-BE49-F238E27FC236}">
              <a16:creationId xmlns:a16="http://schemas.microsoft.com/office/drawing/2014/main" id="{0B2E5B38-D0EA-4823-AC40-1FE3705AE5B0}"/>
            </a:ext>
          </a:extLst>
        </xdr:cNvPr>
        <xdr:cNvSpPr>
          <a:spLocks/>
        </xdr:cNvSpPr>
      </xdr:nvSpPr>
      <xdr:spPr bwMode="auto">
        <a:xfrm>
          <a:off x="655320" y="4181475"/>
          <a:ext cx="76200" cy="320040"/>
        </a:xfrm>
        <a:prstGeom prst="leftBrace">
          <a:avLst>
            <a:gd name="adj1" fmla="val 3958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38100</xdr:colOff>
      <xdr:row>4</xdr:row>
      <xdr:rowOff>85725</xdr:rowOff>
    </xdr:from>
    <xdr:to>
      <xdr:col>1</xdr:col>
      <xdr:colOff>114300</xdr:colOff>
      <xdr:row>5</xdr:row>
      <xdr:rowOff>190500</xdr:rowOff>
    </xdr:to>
    <xdr:sp macro="" textlink="">
      <xdr:nvSpPr>
        <xdr:cNvPr id="46" name="AutoShape 62">
          <a:extLst>
            <a:ext uri="{FF2B5EF4-FFF2-40B4-BE49-F238E27FC236}">
              <a16:creationId xmlns:a16="http://schemas.microsoft.com/office/drawing/2014/main" id="{99DBB1FF-9BBA-4D0A-A039-D7F0BEEB168F}"/>
            </a:ext>
          </a:extLst>
        </xdr:cNvPr>
        <xdr:cNvSpPr>
          <a:spLocks/>
        </xdr:cNvSpPr>
      </xdr:nvSpPr>
      <xdr:spPr bwMode="auto">
        <a:xfrm>
          <a:off x="655320" y="908685"/>
          <a:ext cx="76200" cy="310515"/>
        </a:xfrm>
        <a:prstGeom prst="leftBrace">
          <a:avLst>
            <a:gd name="adj1" fmla="val 3811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38100</xdr:colOff>
      <xdr:row>6</xdr:row>
      <xdr:rowOff>85725</xdr:rowOff>
    </xdr:from>
    <xdr:to>
      <xdr:col>1</xdr:col>
      <xdr:colOff>114300</xdr:colOff>
      <xdr:row>7</xdr:row>
      <xdr:rowOff>190500</xdr:rowOff>
    </xdr:to>
    <xdr:sp macro="" textlink="">
      <xdr:nvSpPr>
        <xdr:cNvPr id="47" name="AutoShape 62">
          <a:extLst>
            <a:ext uri="{FF2B5EF4-FFF2-40B4-BE49-F238E27FC236}">
              <a16:creationId xmlns:a16="http://schemas.microsoft.com/office/drawing/2014/main" id="{E98BC12C-9DA5-40C1-8C13-2D380C611B5B}"/>
            </a:ext>
          </a:extLst>
        </xdr:cNvPr>
        <xdr:cNvSpPr>
          <a:spLocks/>
        </xdr:cNvSpPr>
      </xdr:nvSpPr>
      <xdr:spPr bwMode="auto">
        <a:xfrm>
          <a:off x="655320" y="1320165"/>
          <a:ext cx="76200" cy="310515"/>
        </a:xfrm>
        <a:prstGeom prst="leftBrace">
          <a:avLst>
            <a:gd name="adj1" fmla="val 3811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38100</xdr:colOff>
      <xdr:row>8</xdr:row>
      <xdr:rowOff>85725</xdr:rowOff>
    </xdr:from>
    <xdr:to>
      <xdr:col>1</xdr:col>
      <xdr:colOff>114300</xdr:colOff>
      <xdr:row>9</xdr:row>
      <xdr:rowOff>190500</xdr:rowOff>
    </xdr:to>
    <xdr:sp macro="" textlink="">
      <xdr:nvSpPr>
        <xdr:cNvPr id="48" name="AutoShape 62">
          <a:extLst>
            <a:ext uri="{FF2B5EF4-FFF2-40B4-BE49-F238E27FC236}">
              <a16:creationId xmlns:a16="http://schemas.microsoft.com/office/drawing/2014/main" id="{60DEB58C-FAB1-42FE-ADCD-C7666637698B}"/>
            </a:ext>
          </a:extLst>
        </xdr:cNvPr>
        <xdr:cNvSpPr>
          <a:spLocks/>
        </xdr:cNvSpPr>
      </xdr:nvSpPr>
      <xdr:spPr bwMode="auto">
        <a:xfrm>
          <a:off x="655320" y="1731645"/>
          <a:ext cx="76200" cy="310515"/>
        </a:xfrm>
        <a:prstGeom prst="leftBrace">
          <a:avLst>
            <a:gd name="adj1" fmla="val 3811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38100</xdr:colOff>
      <xdr:row>10</xdr:row>
      <xdr:rowOff>85725</xdr:rowOff>
    </xdr:from>
    <xdr:to>
      <xdr:col>1</xdr:col>
      <xdr:colOff>114300</xdr:colOff>
      <xdr:row>11</xdr:row>
      <xdr:rowOff>190500</xdr:rowOff>
    </xdr:to>
    <xdr:sp macro="" textlink="">
      <xdr:nvSpPr>
        <xdr:cNvPr id="49" name="AutoShape 62">
          <a:extLst>
            <a:ext uri="{FF2B5EF4-FFF2-40B4-BE49-F238E27FC236}">
              <a16:creationId xmlns:a16="http://schemas.microsoft.com/office/drawing/2014/main" id="{24BD21C1-1E53-44AE-8B14-92B47350AC20}"/>
            </a:ext>
          </a:extLst>
        </xdr:cNvPr>
        <xdr:cNvSpPr>
          <a:spLocks/>
        </xdr:cNvSpPr>
      </xdr:nvSpPr>
      <xdr:spPr bwMode="auto">
        <a:xfrm>
          <a:off x="655320" y="2143125"/>
          <a:ext cx="76200" cy="310515"/>
        </a:xfrm>
        <a:prstGeom prst="leftBrace">
          <a:avLst>
            <a:gd name="adj1" fmla="val 3811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38100</xdr:colOff>
      <xdr:row>12</xdr:row>
      <xdr:rowOff>85725</xdr:rowOff>
    </xdr:from>
    <xdr:to>
      <xdr:col>1</xdr:col>
      <xdr:colOff>114300</xdr:colOff>
      <xdr:row>13</xdr:row>
      <xdr:rowOff>190500</xdr:rowOff>
    </xdr:to>
    <xdr:sp macro="" textlink="">
      <xdr:nvSpPr>
        <xdr:cNvPr id="50" name="AutoShape 62">
          <a:extLst>
            <a:ext uri="{FF2B5EF4-FFF2-40B4-BE49-F238E27FC236}">
              <a16:creationId xmlns:a16="http://schemas.microsoft.com/office/drawing/2014/main" id="{1DE2A426-B141-4EC1-A391-ABD0D0B96164}"/>
            </a:ext>
          </a:extLst>
        </xdr:cNvPr>
        <xdr:cNvSpPr>
          <a:spLocks/>
        </xdr:cNvSpPr>
      </xdr:nvSpPr>
      <xdr:spPr bwMode="auto">
        <a:xfrm>
          <a:off x="655320" y="2554605"/>
          <a:ext cx="76200" cy="310515"/>
        </a:xfrm>
        <a:prstGeom prst="leftBrace">
          <a:avLst>
            <a:gd name="adj1" fmla="val 3811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38100</xdr:colOff>
      <xdr:row>14</xdr:row>
      <xdr:rowOff>85725</xdr:rowOff>
    </xdr:from>
    <xdr:to>
      <xdr:col>1</xdr:col>
      <xdr:colOff>114300</xdr:colOff>
      <xdr:row>15</xdr:row>
      <xdr:rowOff>190500</xdr:rowOff>
    </xdr:to>
    <xdr:sp macro="" textlink="">
      <xdr:nvSpPr>
        <xdr:cNvPr id="51" name="AutoShape 62">
          <a:extLst>
            <a:ext uri="{FF2B5EF4-FFF2-40B4-BE49-F238E27FC236}">
              <a16:creationId xmlns:a16="http://schemas.microsoft.com/office/drawing/2014/main" id="{F08345B0-8463-43F9-8EF0-C2EC7CD7B98F}"/>
            </a:ext>
          </a:extLst>
        </xdr:cNvPr>
        <xdr:cNvSpPr>
          <a:spLocks/>
        </xdr:cNvSpPr>
      </xdr:nvSpPr>
      <xdr:spPr bwMode="auto">
        <a:xfrm>
          <a:off x="655320" y="2966085"/>
          <a:ext cx="76200" cy="310515"/>
        </a:xfrm>
        <a:prstGeom prst="leftBrace">
          <a:avLst>
            <a:gd name="adj1" fmla="val 3811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38100</xdr:colOff>
      <xdr:row>16</xdr:row>
      <xdr:rowOff>85725</xdr:rowOff>
    </xdr:from>
    <xdr:to>
      <xdr:col>1</xdr:col>
      <xdr:colOff>114300</xdr:colOff>
      <xdr:row>17</xdr:row>
      <xdr:rowOff>190500</xdr:rowOff>
    </xdr:to>
    <xdr:sp macro="" textlink="">
      <xdr:nvSpPr>
        <xdr:cNvPr id="52" name="AutoShape 62">
          <a:extLst>
            <a:ext uri="{FF2B5EF4-FFF2-40B4-BE49-F238E27FC236}">
              <a16:creationId xmlns:a16="http://schemas.microsoft.com/office/drawing/2014/main" id="{7A0CBA35-6CA8-409A-A86F-669525A14A5C}"/>
            </a:ext>
          </a:extLst>
        </xdr:cNvPr>
        <xdr:cNvSpPr>
          <a:spLocks/>
        </xdr:cNvSpPr>
      </xdr:nvSpPr>
      <xdr:spPr bwMode="auto">
        <a:xfrm>
          <a:off x="655320" y="3377565"/>
          <a:ext cx="76200" cy="310515"/>
        </a:xfrm>
        <a:prstGeom prst="leftBrace">
          <a:avLst>
            <a:gd name="adj1" fmla="val 3811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38100</xdr:colOff>
      <xdr:row>18</xdr:row>
      <xdr:rowOff>85725</xdr:rowOff>
    </xdr:from>
    <xdr:to>
      <xdr:col>1</xdr:col>
      <xdr:colOff>114300</xdr:colOff>
      <xdr:row>19</xdr:row>
      <xdr:rowOff>190500</xdr:rowOff>
    </xdr:to>
    <xdr:sp macro="" textlink="">
      <xdr:nvSpPr>
        <xdr:cNvPr id="53" name="AutoShape 62">
          <a:extLst>
            <a:ext uri="{FF2B5EF4-FFF2-40B4-BE49-F238E27FC236}">
              <a16:creationId xmlns:a16="http://schemas.microsoft.com/office/drawing/2014/main" id="{55282154-E924-4350-B9E4-796675E08C58}"/>
            </a:ext>
          </a:extLst>
        </xdr:cNvPr>
        <xdr:cNvSpPr>
          <a:spLocks/>
        </xdr:cNvSpPr>
      </xdr:nvSpPr>
      <xdr:spPr bwMode="auto">
        <a:xfrm>
          <a:off x="655320" y="3789045"/>
          <a:ext cx="76200" cy="310515"/>
        </a:xfrm>
        <a:prstGeom prst="leftBrace">
          <a:avLst>
            <a:gd name="adj1" fmla="val 3811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866775</xdr:colOff>
      <xdr:row>2</xdr:row>
      <xdr:rowOff>0</xdr:rowOff>
    </xdr:from>
    <xdr:to>
      <xdr:col>0</xdr:col>
      <xdr:colOff>390525</xdr:colOff>
      <xdr:row>2</xdr:row>
      <xdr:rowOff>0</xdr:rowOff>
    </xdr:to>
    <xdr:sp macro="" textlink="">
      <xdr:nvSpPr>
        <xdr:cNvPr id="2" name="Text Box 2">
          <a:extLst>
            <a:ext uri="{FF2B5EF4-FFF2-40B4-BE49-F238E27FC236}">
              <a16:creationId xmlns:a16="http://schemas.microsoft.com/office/drawing/2014/main" id="{482726DF-87D4-4083-91EA-5AD0F170F742}"/>
            </a:ext>
          </a:extLst>
        </xdr:cNvPr>
        <xdr:cNvSpPr txBox="1">
          <a:spLocks noChangeArrowheads="1"/>
        </xdr:cNvSpPr>
      </xdr:nvSpPr>
      <xdr:spPr bwMode="auto">
        <a:xfrm>
          <a:off x="615315" y="41148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27432" anchor="ctr" upright="1"/>
        <a:lstStyle/>
        <a:p>
          <a:pPr algn="ctr" rtl="0">
            <a:defRPr sz="1000"/>
          </a:pPr>
          <a:r>
            <a:rPr lang="zh-TW" altLang="en-US" sz="1200" b="0" i="0" u="none" strike="noStrike" baseline="0">
              <a:solidFill>
                <a:srgbClr val="000000"/>
              </a:solidFill>
              <a:latin typeface="新細明體"/>
              <a:ea typeface="新細明體"/>
            </a:rPr>
            <a:t>人數</a:t>
          </a:r>
          <a:r>
            <a:rPr lang="zh-TW" altLang="en-US" sz="1200" b="0" i="0" u="none" strike="noStrike" baseline="0">
              <a:solidFill>
                <a:srgbClr val="000000"/>
              </a:solidFill>
              <a:latin typeface="Times New Roman"/>
              <a:ea typeface="新細明體"/>
              <a:cs typeface="Times New Roman"/>
            </a:rPr>
            <a:t> %</a:t>
          </a:r>
          <a:endParaRPr lang="zh-TW" altLang="en-US" sz="1200" b="0" i="0" u="none" strike="noStrike" baseline="0">
            <a:solidFill>
              <a:srgbClr val="000000"/>
            </a:solidFill>
            <a:latin typeface="Times New Roman"/>
            <a:cs typeface="Times New Roman"/>
          </a:endParaRPr>
        </a:p>
      </xdr:txBody>
    </xdr:sp>
    <xdr:clientData/>
  </xdr:twoCellAnchor>
  <xdr:twoCellAnchor>
    <xdr:from>
      <xdr:col>0</xdr:col>
      <xdr:colOff>866775</xdr:colOff>
      <xdr:row>2</xdr:row>
      <xdr:rowOff>0</xdr:rowOff>
    </xdr:from>
    <xdr:to>
      <xdr:col>0</xdr:col>
      <xdr:colOff>390525</xdr:colOff>
      <xdr:row>2</xdr:row>
      <xdr:rowOff>0</xdr:rowOff>
    </xdr:to>
    <xdr:sp macro="" textlink="">
      <xdr:nvSpPr>
        <xdr:cNvPr id="3" name="Text Box 4">
          <a:extLst>
            <a:ext uri="{FF2B5EF4-FFF2-40B4-BE49-F238E27FC236}">
              <a16:creationId xmlns:a16="http://schemas.microsoft.com/office/drawing/2014/main" id="{7B04F9D5-ECC2-4A8C-88CC-0E82C18DF3AA}"/>
            </a:ext>
          </a:extLst>
        </xdr:cNvPr>
        <xdr:cNvSpPr txBox="1">
          <a:spLocks noChangeArrowheads="1"/>
        </xdr:cNvSpPr>
      </xdr:nvSpPr>
      <xdr:spPr bwMode="auto">
        <a:xfrm>
          <a:off x="615315" y="41148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zh-TW" altLang="en-US" sz="1200" b="0" i="0" u="none" strike="noStrike" baseline="0">
              <a:solidFill>
                <a:srgbClr val="000000"/>
              </a:solidFill>
              <a:latin typeface="新細明體"/>
              <a:ea typeface="新細明體"/>
            </a:rPr>
            <a:t>人數</a:t>
          </a:r>
          <a:r>
            <a:rPr lang="zh-TW" altLang="en-US" sz="1200" b="0" i="0" u="none" strike="noStrike" baseline="0">
              <a:solidFill>
                <a:srgbClr val="000000"/>
              </a:solidFill>
              <a:latin typeface="Times New Roman"/>
              <a:ea typeface="新細明體"/>
              <a:cs typeface="Times New Roman"/>
            </a:rPr>
            <a:t> %</a:t>
          </a:r>
          <a:endParaRPr lang="zh-TW" altLang="en-US" sz="1200" b="0" i="0" u="none" strike="noStrike" baseline="0">
            <a:solidFill>
              <a:srgbClr val="000000"/>
            </a:solidFill>
            <a:latin typeface="Times New Roman"/>
            <a:cs typeface="Times New Roman"/>
          </a:endParaRPr>
        </a:p>
      </xdr:txBody>
    </xdr:sp>
    <xdr:clientData/>
  </xdr:twoCellAnchor>
  <xdr:twoCellAnchor>
    <xdr:from>
      <xdr:col>0</xdr:col>
      <xdr:colOff>819150</xdr:colOff>
      <xdr:row>2</xdr:row>
      <xdr:rowOff>0</xdr:rowOff>
    </xdr:from>
    <xdr:to>
      <xdr:col>0</xdr:col>
      <xdr:colOff>390525</xdr:colOff>
      <xdr:row>2</xdr:row>
      <xdr:rowOff>0</xdr:rowOff>
    </xdr:to>
    <xdr:sp macro="" textlink="">
      <xdr:nvSpPr>
        <xdr:cNvPr id="4" name="Text Box 5">
          <a:extLst>
            <a:ext uri="{FF2B5EF4-FFF2-40B4-BE49-F238E27FC236}">
              <a16:creationId xmlns:a16="http://schemas.microsoft.com/office/drawing/2014/main" id="{724D6827-6193-4789-8317-2A164A220B56}"/>
            </a:ext>
          </a:extLst>
        </xdr:cNvPr>
        <xdr:cNvSpPr txBox="1">
          <a:spLocks noChangeArrowheads="1"/>
        </xdr:cNvSpPr>
      </xdr:nvSpPr>
      <xdr:spPr bwMode="auto">
        <a:xfrm>
          <a:off x="613410" y="41148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zh-TW" altLang="en-US" sz="1200" b="0" i="0" u="none" strike="noStrike" baseline="0">
              <a:solidFill>
                <a:srgbClr val="000000"/>
              </a:solidFill>
              <a:latin typeface="新細明體"/>
              <a:ea typeface="新細明體"/>
            </a:rPr>
            <a:t>人數</a:t>
          </a:r>
          <a:r>
            <a:rPr lang="zh-TW" altLang="en-US" sz="1200" b="0" i="0" u="none" strike="noStrike" baseline="0">
              <a:solidFill>
                <a:srgbClr val="000000"/>
              </a:solidFill>
              <a:latin typeface="Times New Roman"/>
              <a:ea typeface="新細明體"/>
              <a:cs typeface="Times New Roman"/>
            </a:rPr>
            <a:t> %</a:t>
          </a:r>
          <a:endParaRPr lang="zh-TW" altLang="en-US" sz="1200" b="0" i="0" u="none" strike="noStrike" baseline="0">
            <a:solidFill>
              <a:srgbClr val="000000"/>
            </a:solidFill>
            <a:latin typeface="Times New Roman"/>
            <a:cs typeface="Times New Roman"/>
          </a:endParaRPr>
        </a:p>
      </xdr:txBody>
    </xdr:sp>
    <xdr:clientData/>
  </xdr:twoCellAnchor>
  <xdr:twoCellAnchor>
    <xdr:from>
      <xdr:col>0</xdr:col>
      <xdr:colOff>847725</xdr:colOff>
      <xdr:row>2</xdr:row>
      <xdr:rowOff>0</xdr:rowOff>
    </xdr:from>
    <xdr:to>
      <xdr:col>0</xdr:col>
      <xdr:colOff>390525</xdr:colOff>
      <xdr:row>2</xdr:row>
      <xdr:rowOff>0</xdr:rowOff>
    </xdr:to>
    <xdr:sp macro="" textlink="">
      <xdr:nvSpPr>
        <xdr:cNvPr id="5" name="Text Box 6">
          <a:extLst>
            <a:ext uri="{FF2B5EF4-FFF2-40B4-BE49-F238E27FC236}">
              <a16:creationId xmlns:a16="http://schemas.microsoft.com/office/drawing/2014/main" id="{11803034-ACC5-44B8-94D1-40A2851316FB}"/>
            </a:ext>
          </a:extLst>
        </xdr:cNvPr>
        <xdr:cNvSpPr txBox="1">
          <a:spLocks noChangeArrowheads="1"/>
        </xdr:cNvSpPr>
      </xdr:nvSpPr>
      <xdr:spPr bwMode="auto">
        <a:xfrm>
          <a:off x="619125" y="41148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zh-TW" altLang="en-US" sz="1200" b="0" i="0" u="none" strike="noStrike" baseline="0">
              <a:solidFill>
                <a:srgbClr val="000000"/>
              </a:solidFill>
              <a:latin typeface="新細明體"/>
              <a:ea typeface="新細明體"/>
            </a:rPr>
            <a:t>人數</a:t>
          </a:r>
          <a:r>
            <a:rPr lang="zh-TW" altLang="en-US" sz="1200" b="0" i="0" u="none" strike="noStrike" baseline="0">
              <a:solidFill>
                <a:srgbClr val="000000"/>
              </a:solidFill>
              <a:latin typeface="Times New Roman"/>
              <a:ea typeface="新細明體"/>
              <a:cs typeface="Times New Roman"/>
            </a:rPr>
            <a:t> %</a:t>
          </a:r>
          <a:endParaRPr lang="zh-TW" altLang="en-US" sz="1200" b="0" i="0" u="none" strike="noStrike" baseline="0">
            <a:solidFill>
              <a:srgbClr val="000000"/>
            </a:solidFill>
            <a:latin typeface="Times New Roman"/>
            <a:cs typeface="Times New Roman"/>
          </a:endParaRPr>
        </a:p>
      </xdr:txBody>
    </xdr:sp>
    <xdr:clientData/>
  </xdr:twoCellAnchor>
  <xdr:twoCellAnchor>
    <xdr:from>
      <xdr:col>0</xdr:col>
      <xdr:colOff>819150</xdr:colOff>
      <xdr:row>2</xdr:row>
      <xdr:rowOff>0</xdr:rowOff>
    </xdr:from>
    <xdr:to>
      <xdr:col>0</xdr:col>
      <xdr:colOff>390525</xdr:colOff>
      <xdr:row>2</xdr:row>
      <xdr:rowOff>0</xdr:rowOff>
    </xdr:to>
    <xdr:sp macro="" textlink="">
      <xdr:nvSpPr>
        <xdr:cNvPr id="6" name="Text Box 9">
          <a:extLst>
            <a:ext uri="{FF2B5EF4-FFF2-40B4-BE49-F238E27FC236}">
              <a16:creationId xmlns:a16="http://schemas.microsoft.com/office/drawing/2014/main" id="{8A2EE60D-D411-4FD9-BFB8-C3C5703851C2}"/>
            </a:ext>
          </a:extLst>
        </xdr:cNvPr>
        <xdr:cNvSpPr txBox="1">
          <a:spLocks noChangeArrowheads="1"/>
        </xdr:cNvSpPr>
      </xdr:nvSpPr>
      <xdr:spPr bwMode="auto">
        <a:xfrm>
          <a:off x="613410" y="41148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zh-TW" altLang="en-US" sz="1200" b="0" i="0" u="none" strike="noStrike" baseline="0">
              <a:solidFill>
                <a:srgbClr val="000000"/>
              </a:solidFill>
              <a:latin typeface="新細明體"/>
              <a:ea typeface="新細明體"/>
            </a:rPr>
            <a:t>人數</a:t>
          </a:r>
          <a:r>
            <a:rPr lang="zh-TW" altLang="en-US" sz="1200" b="0" i="0" u="none" strike="noStrike" baseline="0">
              <a:solidFill>
                <a:srgbClr val="000000"/>
              </a:solidFill>
              <a:latin typeface="Times New Roman"/>
              <a:ea typeface="新細明體"/>
              <a:cs typeface="Times New Roman"/>
            </a:rPr>
            <a:t> %</a:t>
          </a:r>
          <a:endParaRPr lang="zh-TW" altLang="en-US" sz="1200" b="0" i="0" u="none" strike="noStrike" baseline="0">
            <a:solidFill>
              <a:srgbClr val="000000"/>
            </a:solidFill>
            <a:latin typeface="Times New Roman"/>
            <a:cs typeface="Times New Roman"/>
          </a:endParaRPr>
        </a:p>
      </xdr:txBody>
    </xdr:sp>
    <xdr:clientData/>
  </xdr:twoCellAnchor>
  <xdr:twoCellAnchor>
    <xdr:from>
      <xdr:col>0</xdr:col>
      <xdr:colOff>847725</xdr:colOff>
      <xdr:row>2</xdr:row>
      <xdr:rowOff>0</xdr:rowOff>
    </xdr:from>
    <xdr:to>
      <xdr:col>0</xdr:col>
      <xdr:colOff>390525</xdr:colOff>
      <xdr:row>2</xdr:row>
      <xdr:rowOff>0</xdr:rowOff>
    </xdr:to>
    <xdr:sp macro="" textlink="">
      <xdr:nvSpPr>
        <xdr:cNvPr id="7" name="Text Box 12">
          <a:extLst>
            <a:ext uri="{FF2B5EF4-FFF2-40B4-BE49-F238E27FC236}">
              <a16:creationId xmlns:a16="http://schemas.microsoft.com/office/drawing/2014/main" id="{C7B59A5B-6FB3-4C4A-BA03-552910122FF6}"/>
            </a:ext>
          </a:extLst>
        </xdr:cNvPr>
        <xdr:cNvSpPr txBox="1">
          <a:spLocks noChangeArrowheads="1"/>
        </xdr:cNvSpPr>
      </xdr:nvSpPr>
      <xdr:spPr bwMode="auto">
        <a:xfrm>
          <a:off x="619125" y="41148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zh-TW" altLang="en-US" sz="1200" b="0" i="0" u="none" strike="noStrike" baseline="0">
              <a:solidFill>
                <a:srgbClr val="000000"/>
              </a:solidFill>
              <a:latin typeface="新細明體"/>
              <a:ea typeface="新細明體"/>
            </a:rPr>
            <a:t>人數</a:t>
          </a:r>
          <a:r>
            <a:rPr lang="zh-TW" altLang="en-US" sz="1200" b="0" i="0" u="none" strike="noStrike" baseline="0">
              <a:solidFill>
                <a:srgbClr val="000000"/>
              </a:solidFill>
              <a:latin typeface="Times New Roman"/>
              <a:ea typeface="新細明體"/>
              <a:cs typeface="Times New Roman"/>
            </a:rPr>
            <a:t> %</a:t>
          </a:r>
          <a:endParaRPr lang="zh-TW" altLang="en-US" sz="1200" b="0" i="0" u="none" strike="noStrike" baseline="0">
            <a:solidFill>
              <a:srgbClr val="000000"/>
            </a:solidFill>
            <a:latin typeface="Times New Roman"/>
            <a:cs typeface="Times New Roman"/>
          </a:endParaRPr>
        </a:p>
      </xdr:txBody>
    </xdr:sp>
    <xdr:clientData/>
  </xdr:twoCellAnchor>
  <xdr:twoCellAnchor>
    <xdr:from>
      <xdr:col>0</xdr:col>
      <xdr:colOff>904875</xdr:colOff>
      <xdr:row>2</xdr:row>
      <xdr:rowOff>0</xdr:rowOff>
    </xdr:from>
    <xdr:to>
      <xdr:col>1</xdr:col>
      <xdr:colOff>0</xdr:colOff>
      <xdr:row>2</xdr:row>
      <xdr:rowOff>0</xdr:rowOff>
    </xdr:to>
    <xdr:sp macro="" textlink="">
      <xdr:nvSpPr>
        <xdr:cNvPr id="8" name="Text Box 19">
          <a:extLst>
            <a:ext uri="{FF2B5EF4-FFF2-40B4-BE49-F238E27FC236}">
              <a16:creationId xmlns:a16="http://schemas.microsoft.com/office/drawing/2014/main" id="{ACE3F264-3ECC-46FB-8E60-92F235A78543}"/>
            </a:ext>
          </a:extLst>
        </xdr:cNvPr>
        <xdr:cNvSpPr txBox="1">
          <a:spLocks noChangeArrowheads="1"/>
        </xdr:cNvSpPr>
      </xdr:nvSpPr>
      <xdr:spPr bwMode="auto">
        <a:xfrm>
          <a:off x="615315" y="411480"/>
          <a:ext cx="190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zh-TW" altLang="en-US" sz="1200" b="0" i="0" u="none" strike="noStrike" baseline="0">
              <a:solidFill>
                <a:srgbClr val="000000"/>
              </a:solidFill>
              <a:latin typeface="新細明體"/>
              <a:ea typeface="新細明體"/>
            </a:rPr>
            <a:t>人數</a:t>
          </a:r>
          <a:r>
            <a:rPr lang="zh-TW" altLang="en-US" sz="1200" b="0" i="0" u="none" strike="noStrike" baseline="0">
              <a:solidFill>
                <a:srgbClr val="000000"/>
              </a:solidFill>
              <a:latin typeface="Times New Roman"/>
              <a:ea typeface="新細明體"/>
              <a:cs typeface="Times New Roman"/>
            </a:rPr>
            <a:t> %</a:t>
          </a:r>
          <a:endParaRPr lang="zh-TW" altLang="en-US"/>
        </a:p>
      </xdr:txBody>
    </xdr:sp>
    <xdr:clientData/>
  </xdr:twoCellAnchor>
  <xdr:twoCellAnchor>
    <xdr:from>
      <xdr:col>0</xdr:col>
      <xdr:colOff>847725</xdr:colOff>
      <xdr:row>2</xdr:row>
      <xdr:rowOff>0</xdr:rowOff>
    </xdr:from>
    <xdr:to>
      <xdr:col>0</xdr:col>
      <xdr:colOff>390525</xdr:colOff>
      <xdr:row>2</xdr:row>
      <xdr:rowOff>0</xdr:rowOff>
    </xdr:to>
    <xdr:sp macro="" textlink="">
      <xdr:nvSpPr>
        <xdr:cNvPr id="9" name="Text Box 22">
          <a:extLst>
            <a:ext uri="{FF2B5EF4-FFF2-40B4-BE49-F238E27FC236}">
              <a16:creationId xmlns:a16="http://schemas.microsoft.com/office/drawing/2014/main" id="{790A0E8B-D8AB-47EF-B704-C297FDA35F29}"/>
            </a:ext>
          </a:extLst>
        </xdr:cNvPr>
        <xdr:cNvSpPr txBox="1">
          <a:spLocks noChangeArrowheads="1"/>
        </xdr:cNvSpPr>
      </xdr:nvSpPr>
      <xdr:spPr bwMode="auto">
        <a:xfrm>
          <a:off x="619125" y="41148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zh-TW" altLang="en-US" sz="1200" b="0" i="0" u="none" strike="noStrike" baseline="0">
              <a:solidFill>
                <a:srgbClr val="000000"/>
              </a:solidFill>
              <a:latin typeface="新細明體"/>
              <a:ea typeface="新細明體"/>
            </a:rPr>
            <a:t>人數</a:t>
          </a:r>
          <a:r>
            <a:rPr lang="zh-TW" altLang="en-US" sz="1200" b="0" i="0" u="none" strike="noStrike" baseline="0">
              <a:solidFill>
                <a:srgbClr val="000000"/>
              </a:solidFill>
              <a:latin typeface="Times New Roman"/>
              <a:ea typeface="新細明體"/>
              <a:cs typeface="Times New Roman"/>
            </a:rPr>
            <a:t> %</a:t>
          </a:r>
          <a:endParaRPr lang="zh-TW" altLang="en-US" sz="1200" b="0" i="0" u="none" strike="noStrike" baseline="0">
            <a:solidFill>
              <a:srgbClr val="000000"/>
            </a:solidFill>
            <a:latin typeface="Times New Roman"/>
            <a:cs typeface="Times New Roman"/>
          </a:endParaRPr>
        </a:p>
      </xdr:txBody>
    </xdr:sp>
    <xdr:clientData/>
  </xdr:twoCellAnchor>
  <xdr:twoCellAnchor>
    <xdr:from>
      <xdr:col>0</xdr:col>
      <xdr:colOff>847725</xdr:colOff>
      <xdr:row>2</xdr:row>
      <xdr:rowOff>0</xdr:rowOff>
    </xdr:from>
    <xdr:to>
      <xdr:col>0</xdr:col>
      <xdr:colOff>390525</xdr:colOff>
      <xdr:row>2</xdr:row>
      <xdr:rowOff>0</xdr:rowOff>
    </xdr:to>
    <xdr:sp macro="" textlink="">
      <xdr:nvSpPr>
        <xdr:cNvPr id="10" name="Text Box 25">
          <a:extLst>
            <a:ext uri="{FF2B5EF4-FFF2-40B4-BE49-F238E27FC236}">
              <a16:creationId xmlns:a16="http://schemas.microsoft.com/office/drawing/2014/main" id="{E07C4ADF-6554-4B55-B593-00FCC48385B0}"/>
            </a:ext>
          </a:extLst>
        </xdr:cNvPr>
        <xdr:cNvSpPr txBox="1">
          <a:spLocks noChangeArrowheads="1"/>
        </xdr:cNvSpPr>
      </xdr:nvSpPr>
      <xdr:spPr bwMode="auto">
        <a:xfrm>
          <a:off x="619125" y="41148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zh-TW" altLang="en-US" sz="1200" b="0" i="0" u="none" strike="noStrike" baseline="0">
              <a:solidFill>
                <a:srgbClr val="000000"/>
              </a:solidFill>
              <a:latin typeface="新細明體"/>
              <a:ea typeface="新細明體"/>
            </a:rPr>
            <a:t>人</a:t>
          </a:r>
          <a:r>
            <a:rPr lang="zh-TW" altLang="en-US" sz="1200" b="0" i="0" u="none" strike="noStrike" baseline="0">
              <a:solidFill>
                <a:srgbClr val="000000"/>
              </a:solidFill>
              <a:latin typeface="Times New Roman"/>
              <a:ea typeface="新細明體"/>
              <a:cs typeface="Times New Roman"/>
            </a:rPr>
            <a:t>   %</a:t>
          </a:r>
          <a:endParaRPr lang="zh-TW" altLang="en-US" sz="1200" b="0" i="0" u="none" strike="noStrike" baseline="0">
            <a:solidFill>
              <a:srgbClr val="000000"/>
            </a:solidFill>
            <a:latin typeface="Times New Roman"/>
            <a:cs typeface="Times New Roman"/>
          </a:endParaRPr>
        </a:p>
      </xdr:txBody>
    </xdr:sp>
    <xdr:clientData/>
  </xdr:twoCellAnchor>
  <xdr:twoCellAnchor>
    <xdr:from>
      <xdr:col>0</xdr:col>
      <xdr:colOff>116725</xdr:colOff>
      <xdr:row>2</xdr:row>
      <xdr:rowOff>0</xdr:rowOff>
    </xdr:from>
    <xdr:to>
      <xdr:col>0</xdr:col>
      <xdr:colOff>387477</xdr:colOff>
      <xdr:row>2</xdr:row>
      <xdr:rowOff>0</xdr:rowOff>
    </xdr:to>
    <xdr:sp macro="" textlink="">
      <xdr:nvSpPr>
        <xdr:cNvPr id="11" name="Text Box 26">
          <a:extLst>
            <a:ext uri="{FF2B5EF4-FFF2-40B4-BE49-F238E27FC236}">
              <a16:creationId xmlns:a16="http://schemas.microsoft.com/office/drawing/2014/main" id="{5AED6ECF-8C02-4AB3-A0AF-D2C2C4BD85D6}"/>
            </a:ext>
          </a:extLst>
        </xdr:cNvPr>
        <xdr:cNvSpPr txBox="1">
          <a:spLocks noChangeArrowheads="1"/>
        </xdr:cNvSpPr>
      </xdr:nvSpPr>
      <xdr:spPr bwMode="auto">
        <a:xfrm>
          <a:off x="116725" y="411480"/>
          <a:ext cx="270752"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zh-TW" altLang="en-US" sz="1200" b="0" i="0" u="none" strike="noStrike" baseline="0">
              <a:solidFill>
                <a:srgbClr val="000000"/>
              </a:solidFill>
              <a:latin typeface="Times New Roman"/>
              <a:cs typeface="Times New Roman"/>
            </a:rPr>
            <a:t>92</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0</xdr:col>
      <xdr:colOff>847725</xdr:colOff>
      <xdr:row>2</xdr:row>
      <xdr:rowOff>0</xdr:rowOff>
    </xdr:from>
    <xdr:to>
      <xdr:col>0</xdr:col>
      <xdr:colOff>390525</xdr:colOff>
      <xdr:row>2</xdr:row>
      <xdr:rowOff>0</xdr:rowOff>
    </xdr:to>
    <xdr:sp macro="" textlink="">
      <xdr:nvSpPr>
        <xdr:cNvPr id="12" name="Text Box 28">
          <a:extLst>
            <a:ext uri="{FF2B5EF4-FFF2-40B4-BE49-F238E27FC236}">
              <a16:creationId xmlns:a16="http://schemas.microsoft.com/office/drawing/2014/main" id="{D4F02364-ACB0-4A0D-B31F-D5C24B16913E}"/>
            </a:ext>
          </a:extLst>
        </xdr:cNvPr>
        <xdr:cNvSpPr txBox="1">
          <a:spLocks noChangeArrowheads="1"/>
        </xdr:cNvSpPr>
      </xdr:nvSpPr>
      <xdr:spPr bwMode="auto">
        <a:xfrm>
          <a:off x="619125" y="41148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zh-TW" altLang="en-US" sz="1200" b="0" i="0" u="none" strike="noStrike" baseline="0">
              <a:solidFill>
                <a:srgbClr val="000000"/>
              </a:solidFill>
              <a:latin typeface="新細明體"/>
              <a:ea typeface="新細明體"/>
            </a:rPr>
            <a:t>人數</a:t>
          </a:r>
          <a:r>
            <a:rPr lang="zh-TW" altLang="en-US" sz="1200" b="0" i="0" u="none" strike="noStrike" baseline="0">
              <a:solidFill>
                <a:srgbClr val="000000"/>
              </a:solidFill>
              <a:latin typeface="Times New Roman"/>
              <a:ea typeface="新細明體"/>
              <a:cs typeface="Times New Roman"/>
            </a:rPr>
            <a:t> %</a:t>
          </a:r>
          <a:endParaRPr lang="zh-TW" altLang="en-US" sz="1200" b="0" i="0" u="none" strike="noStrike" baseline="0">
            <a:solidFill>
              <a:srgbClr val="000000"/>
            </a:solidFill>
            <a:latin typeface="Times New Roman"/>
            <a:cs typeface="Times New Roman"/>
          </a:endParaRPr>
        </a:p>
      </xdr:txBody>
    </xdr:sp>
    <xdr:clientData/>
  </xdr:twoCellAnchor>
  <xdr:twoCellAnchor>
    <xdr:from>
      <xdr:col>0</xdr:col>
      <xdr:colOff>847725</xdr:colOff>
      <xdr:row>2</xdr:row>
      <xdr:rowOff>0</xdr:rowOff>
    </xdr:from>
    <xdr:to>
      <xdr:col>0</xdr:col>
      <xdr:colOff>390525</xdr:colOff>
      <xdr:row>2</xdr:row>
      <xdr:rowOff>0</xdr:rowOff>
    </xdr:to>
    <xdr:sp macro="" textlink="">
      <xdr:nvSpPr>
        <xdr:cNvPr id="13" name="Text Box 31">
          <a:extLst>
            <a:ext uri="{FF2B5EF4-FFF2-40B4-BE49-F238E27FC236}">
              <a16:creationId xmlns:a16="http://schemas.microsoft.com/office/drawing/2014/main" id="{186F8627-D050-4C86-A6A8-3B4FDAB2C14F}"/>
            </a:ext>
          </a:extLst>
        </xdr:cNvPr>
        <xdr:cNvSpPr txBox="1">
          <a:spLocks noChangeArrowheads="1"/>
        </xdr:cNvSpPr>
      </xdr:nvSpPr>
      <xdr:spPr bwMode="auto">
        <a:xfrm>
          <a:off x="619125" y="41148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zh-TW" altLang="en-US" sz="1200" b="0" i="0" u="none" strike="noStrike" baseline="0">
              <a:solidFill>
                <a:srgbClr val="000000"/>
              </a:solidFill>
              <a:latin typeface="新細明體"/>
              <a:ea typeface="新細明體"/>
            </a:rPr>
            <a:t>人數</a:t>
          </a:r>
          <a:r>
            <a:rPr lang="zh-TW" altLang="en-US" sz="1200" b="0" i="0" u="none" strike="noStrike" baseline="0">
              <a:solidFill>
                <a:srgbClr val="000000"/>
              </a:solidFill>
              <a:latin typeface="Times New Roman"/>
              <a:ea typeface="新細明體"/>
              <a:cs typeface="Times New Roman"/>
            </a:rPr>
            <a:t> %</a:t>
          </a:r>
          <a:endParaRPr lang="zh-TW" altLang="en-US" sz="1200" b="0" i="0" u="none" strike="noStrike" baseline="0">
            <a:solidFill>
              <a:srgbClr val="000000"/>
            </a:solidFill>
            <a:latin typeface="Times New Roman"/>
            <a:cs typeface="Times New Roman"/>
          </a:endParaRPr>
        </a:p>
      </xdr:txBody>
    </xdr:sp>
    <xdr:clientData/>
  </xdr:twoCellAnchor>
  <xdr:twoCellAnchor>
    <xdr:from>
      <xdr:col>0</xdr:col>
      <xdr:colOff>165562</xdr:colOff>
      <xdr:row>2</xdr:row>
      <xdr:rowOff>0</xdr:rowOff>
    </xdr:from>
    <xdr:to>
      <xdr:col>0</xdr:col>
      <xdr:colOff>388429</xdr:colOff>
      <xdr:row>2</xdr:row>
      <xdr:rowOff>0</xdr:rowOff>
    </xdr:to>
    <xdr:sp macro="" textlink="">
      <xdr:nvSpPr>
        <xdr:cNvPr id="14" name="Text Box 32">
          <a:extLst>
            <a:ext uri="{FF2B5EF4-FFF2-40B4-BE49-F238E27FC236}">
              <a16:creationId xmlns:a16="http://schemas.microsoft.com/office/drawing/2014/main" id="{8872DDB5-460E-4907-872B-E581D77D7107}"/>
            </a:ext>
          </a:extLst>
        </xdr:cNvPr>
        <xdr:cNvSpPr txBox="1">
          <a:spLocks noChangeArrowheads="1"/>
        </xdr:cNvSpPr>
      </xdr:nvSpPr>
      <xdr:spPr bwMode="auto">
        <a:xfrm>
          <a:off x="165562" y="411480"/>
          <a:ext cx="222867"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zh-TW" altLang="en-US" sz="1200" b="0" i="0" u="none" strike="noStrike" baseline="0">
              <a:solidFill>
                <a:srgbClr val="000000"/>
              </a:solidFill>
              <a:latin typeface="Times New Roman"/>
              <a:cs typeface="Times New Roman"/>
            </a:rPr>
            <a:t>90</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0</xdr:col>
      <xdr:colOff>847725</xdr:colOff>
      <xdr:row>2</xdr:row>
      <xdr:rowOff>0</xdr:rowOff>
    </xdr:from>
    <xdr:to>
      <xdr:col>0</xdr:col>
      <xdr:colOff>390525</xdr:colOff>
      <xdr:row>2</xdr:row>
      <xdr:rowOff>0</xdr:rowOff>
    </xdr:to>
    <xdr:sp macro="" textlink="">
      <xdr:nvSpPr>
        <xdr:cNvPr id="15" name="Text Box 34">
          <a:extLst>
            <a:ext uri="{FF2B5EF4-FFF2-40B4-BE49-F238E27FC236}">
              <a16:creationId xmlns:a16="http://schemas.microsoft.com/office/drawing/2014/main" id="{F0131660-14DB-4784-83DF-2A1BD1D59C85}"/>
            </a:ext>
          </a:extLst>
        </xdr:cNvPr>
        <xdr:cNvSpPr txBox="1">
          <a:spLocks noChangeArrowheads="1"/>
        </xdr:cNvSpPr>
      </xdr:nvSpPr>
      <xdr:spPr bwMode="auto">
        <a:xfrm>
          <a:off x="619125" y="41148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zh-TW" altLang="en-US" sz="1200" b="0" i="0" u="none" strike="noStrike" baseline="0">
              <a:solidFill>
                <a:srgbClr val="000000"/>
              </a:solidFill>
              <a:latin typeface="新細明體"/>
              <a:ea typeface="新細明體"/>
            </a:rPr>
            <a:t>人</a:t>
          </a:r>
          <a:r>
            <a:rPr lang="zh-TW" altLang="en-US" sz="1200" b="0" i="0" u="none" strike="noStrike" baseline="0">
              <a:solidFill>
                <a:srgbClr val="000000"/>
              </a:solidFill>
              <a:latin typeface="Times New Roman"/>
              <a:ea typeface="新細明體"/>
              <a:cs typeface="Times New Roman"/>
            </a:rPr>
            <a:t>   %</a:t>
          </a:r>
          <a:endParaRPr lang="zh-TW" altLang="en-US" sz="1200" b="0" i="0" u="none" strike="noStrike" baseline="0">
            <a:solidFill>
              <a:srgbClr val="000000"/>
            </a:solidFill>
            <a:latin typeface="Times New Roman"/>
            <a:cs typeface="Times New Roman"/>
          </a:endParaRPr>
        </a:p>
      </xdr:txBody>
    </xdr:sp>
    <xdr:clientData/>
  </xdr:twoCellAnchor>
  <xdr:twoCellAnchor>
    <xdr:from>
      <xdr:col>0</xdr:col>
      <xdr:colOff>175087</xdr:colOff>
      <xdr:row>2</xdr:row>
      <xdr:rowOff>0</xdr:rowOff>
    </xdr:from>
    <xdr:to>
      <xdr:col>0</xdr:col>
      <xdr:colOff>388607</xdr:colOff>
      <xdr:row>2</xdr:row>
      <xdr:rowOff>0</xdr:rowOff>
    </xdr:to>
    <xdr:sp macro="" textlink="">
      <xdr:nvSpPr>
        <xdr:cNvPr id="16" name="Text Box 35">
          <a:extLst>
            <a:ext uri="{FF2B5EF4-FFF2-40B4-BE49-F238E27FC236}">
              <a16:creationId xmlns:a16="http://schemas.microsoft.com/office/drawing/2014/main" id="{1A353885-65D3-4F17-82B0-AE820F5EB5DD}"/>
            </a:ext>
          </a:extLst>
        </xdr:cNvPr>
        <xdr:cNvSpPr txBox="1">
          <a:spLocks noChangeArrowheads="1"/>
        </xdr:cNvSpPr>
      </xdr:nvSpPr>
      <xdr:spPr bwMode="auto">
        <a:xfrm>
          <a:off x="175087" y="411480"/>
          <a:ext cx="2135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zh-TW" altLang="en-US" sz="1200" b="0" i="0" u="none" strike="noStrike" baseline="0">
              <a:solidFill>
                <a:srgbClr val="000000"/>
              </a:solidFill>
              <a:latin typeface="Times New Roman"/>
              <a:cs typeface="Times New Roman"/>
            </a:rPr>
            <a:t>91</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0</xdr:col>
      <xdr:colOff>847725</xdr:colOff>
      <xdr:row>2</xdr:row>
      <xdr:rowOff>0</xdr:rowOff>
    </xdr:from>
    <xdr:to>
      <xdr:col>0</xdr:col>
      <xdr:colOff>390525</xdr:colOff>
      <xdr:row>2</xdr:row>
      <xdr:rowOff>0</xdr:rowOff>
    </xdr:to>
    <xdr:sp macro="" textlink="">
      <xdr:nvSpPr>
        <xdr:cNvPr id="17" name="Text Box 38">
          <a:extLst>
            <a:ext uri="{FF2B5EF4-FFF2-40B4-BE49-F238E27FC236}">
              <a16:creationId xmlns:a16="http://schemas.microsoft.com/office/drawing/2014/main" id="{0314F294-3110-4997-BA16-9B9AA3094FE4}"/>
            </a:ext>
          </a:extLst>
        </xdr:cNvPr>
        <xdr:cNvSpPr txBox="1">
          <a:spLocks noChangeArrowheads="1"/>
        </xdr:cNvSpPr>
      </xdr:nvSpPr>
      <xdr:spPr bwMode="auto">
        <a:xfrm>
          <a:off x="619125" y="41148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zh-TW" altLang="en-US" sz="1200" b="0" i="0" u="none" strike="noStrike" baseline="0">
              <a:solidFill>
                <a:srgbClr val="000000"/>
              </a:solidFill>
              <a:latin typeface="新細明體"/>
              <a:ea typeface="新細明體"/>
            </a:rPr>
            <a:t>人</a:t>
          </a:r>
          <a:r>
            <a:rPr lang="zh-TW" altLang="en-US" sz="1200" b="0" i="0" u="none" strike="noStrike" baseline="0">
              <a:solidFill>
                <a:srgbClr val="000000"/>
              </a:solidFill>
              <a:latin typeface="Times New Roman"/>
              <a:ea typeface="新細明體"/>
              <a:cs typeface="Times New Roman"/>
            </a:rPr>
            <a:t>   %</a:t>
          </a:r>
          <a:endParaRPr lang="zh-TW" altLang="en-US" sz="1200" b="0" i="0" u="none" strike="noStrike" baseline="0">
            <a:solidFill>
              <a:srgbClr val="000000"/>
            </a:solidFill>
            <a:latin typeface="Times New Roman"/>
            <a:cs typeface="Times New Roman"/>
          </a:endParaRPr>
        </a:p>
      </xdr:txBody>
    </xdr:sp>
    <xdr:clientData/>
  </xdr:twoCellAnchor>
  <xdr:twoCellAnchor>
    <xdr:from>
      <xdr:col>0</xdr:col>
      <xdr:colOff>164350</xdr:colOff>
      <xdr:row>2</xdr:row>
      <xdr:rowOff>0</xdr:rowOff>
    </xdr:from>
    <xdr:to>
      <xdr:col>0</xdr:col>
      <xdr:colOff>388285</xdr:colOff>
      <xdr:row>2</xdr:row>
      <xdr:rowOff>0</xdr:rowOff>
    </xdr:to>
    <xdr:sp macro="" textlink="">
      <xdr:nvSpPr>
        <xdr:cNvPr id="18" name="Text Box 39">
          <a:extLst>
            <a:ext uri="{FF2B5EF4-FFF2-40B4-BE49-F238E27FC236}">
              <a16:creationId xmlns:a16="http://schemas.microsoft.com/office/drawing/2014/main" id="{3862D206-8B6D-40E6-897A-482D0DE5610A}"/>
            </a:ext>
          </a:extLst>
        </xdr:cNvPr>
        <xdr:cNvSpPr txBox="1">
          <a:spLocks noChangeArrowheads="1"/>
        </xdr:cNvSpPr>
      </xdr:nvSpPr>
      <xdr:spPr bwMode="auto">
        <a:xfrm>
          <a:off x="164350" y="411480"/>
          <a:ext cx="22393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zh-TW" altLang="en-US" sz="1200" b="0" i="0" u="none" strike="noStrike" baseline="0">
              <a:solidFill>
                <a:srgbClr val="000000"/>
              </a:solidFill>
              <a:latin typeface="Times New Roman"/>
              <a:cs typeface="Times New Roman"/>
            </a:rPr>
            <a:t>93</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1</xdr:col>
      <xdr:colOff>192925</xdr:colOff>
      <xdr:row>2</xdr:row>
      <xdr:rowOff>0</xdr:rowOff>
    </xdr:from>
    <xdr:to>
      <xdr:col>2</xdr:col>
      <xdr:colOff>0</xdr:colOff>
      <xdr:row>2</xdr:row>
      <xdr:rowOff>0</xdr:rowOff>
    </xdr:to>
    <xdr:sp macro="" textlink="">
      <xdr:nvSpPr>
        <xdr:cNvPr id="19" name="Text Box 56">
          <a:extLst>
            <a:ext uri="{FF2B5EF4-FFF2-40B4-BE49-F238E27FC236}">
              <a16:creationId xmlns:a16="http://schemas.microsoft.com/office/drawing/2014/main" id="{214C73EF-9846-4311-8C90-F7CB3013F881}"/>
            </a:ext>
          </a:extLst>
        </xdr:cNvPr>
        <xdr:cNvSpPr txBox="1">
          <a:spLocks noChangeArrowheads="1"/>
        </xdr:cNvSpPr>
      </xdr:nvSpPr>
      <xdr:spPr bwMode="auto">
        <a:xfrm>
          <a:off x="810145" y="411480"/>
          <a:ext cx="42429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zh-TW" altLang="en-US" sz="1200" b="0" i="0" u="none" strike="noStrike" baseline="0">
              <a:solidFill>
                <a:srgbClr val="000000"/>
              </a:solidFill>
              <a:latin typeface="Times New Roman"/>
              <a:cs typeface="Times New Roman"/>
            </a:rPr>
            <a:t>81</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1</xdr:col>
      <xdr:colOff>600075</xdr:colOff>
      <xdr:row>2</xdr:row>
      <xdr:rowOff>0</xdr:rowOff>
    </xdr:from>
    <xdr:to>
      <xdr:col>1</xdr:col>
      <xdr:colOff>381000</xdr:colOff>
      <xdr:row>2</xdr:row>
      <xdr:rowOff>0</xdr:rowOff>
    </xdr:to>
    <xdr:sp macro="" textlink="">
      <xdr:nvSpPr>
        <xdr:cNvPr id="20" name="AutoShape 57">
          <a:extLst>
            <a:ext uri="{FF2B5EF4-FFF2-40B4-BE49-F238E27FC236}">
              <a16:creationId xmlns:a16="http://schemas.microsoft.com/office/drawing/2014/main" id="{BEC76EAF-DC3B-408E-B3F1-70E50C05F387}"/>
            </a:ext>
          </a:extLst>
        </xdr:cNvPr>
        <xdr:cNvSpPr>
          <a:spLocks/>
        </xdr:cNvSpPr>
      </xdr:nvSpPr>
      <xdr:spPr bwMode="auto">
        <a:xfrm>
          <a:off x="1217295" y="41148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192925</xdr:colOff>
      <xdr:row>2</xdr:row>
      <xdr:rowOff>0</xdr:rowOff>
    </xdr:from>
    <xdr:to>
      <xdr:col>2</xdr:col>
      <xdr:colOff>0</xdr:colOff>
      <xdr:row>2</xdr:row>
      <xdr:rowOff>0</xdr:rowOff>
    </xdr:to>
    <xdr:sp macro="" textlink="">
      <xdr:nvSpPr>
        <xdr:cNvPr id="21" name="Text Box 58">
          <a:extLst>
            <a:ext uri="{FF2B5EF4-FFF2-40B4-BE49-F238E27FC236}">
              <a16:creationId xmlns:a16="http://schemas.microsoft.com/office/drawing/2014/main" id="{74D109F1-8C35-41B7-8BEE-D5837B9037F6}"/>
            </a:ext>
          </a:extLst>
        </xdr:cNvPr>
        <xdr:cNvSpPr txBox="1">
          <a:spLocks noChangeArrowheads="1"/>
        </xdr:cNvSpPr>
      </xdr:nvSpPr>
      <xdr:spPr bwMode="auto">
        <a:xfrm>
          <a:off x="810145" y="411480"/>
          <a:ext cx="42429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zh-TW" altLang="en-US" sz="1200" b="0" i="0" u="none" strike="noStrike" baseline="0">
              <a:solidFill>
                <a:srgbClr val="000000"/>
              </a:solidFill>
              <a:latin typeface="Times New Roman"/>
              <a:cs typeface="Times New Roman"/>
            </a:rPr>
            <a:t>82</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1</xdr:col>
      <xdr:colOff>600075</xdr:colOff>
      <xdr:row>2</xdr:row>
      <xdr:rowOff>0</xdr:rowOff>
    </xdr:from>
    <xdr:to>
      <xdr:col>1</xdr:col>
      <xdr:colOff>381000</xdr:colOff>
      <xdr:row>2</xdr:row>
      <xdr:rowOff>0</xdr:rowOff>
    </xdr:to>
    <xdr:sp macro="" textlink="">
      <xdr:nvSpPr>
        <xdr:cNvPr id="22" name="AutoShape 59">
          <a:extLst>
            <a:ext uri="{FF2B5EF4-FFF2-40B4-BE49-F238E27FC236}">
              <a16:creationId xmlns:a16="http://schemas.microsoft.com/office/drawing/2014/main" id="{6B6917B2-B887-42DB-82B5-979DC082CAC3}"/>
            </a:ext>
          </a:extLst>
        </xdr:cNvPr>
        <xdr:cNvSpPr>
          <a:spLocks/>
        </xdr:cNvSpPr>
      </xdr:nvSpPr>
      <xdr:spPr bwMode="auto">
        <a:xfrm>
          <a:off x="1217295" y="41148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115512</xdr:colOff>
      <xdr:row>2</xdr:row>
      <xdr:rowOff>0</xdr:rowOff>
    </xdr:from>
    <xdr:to>
      <xdr:col>2</xdr:col>
      <xdr:colOff>0</xdr:colOff>
      <xdr:row>2</xdr:row>
      <xdr:rowOff>0</xdr:rowOff>
    </xdr:to>
    <xdr:sp macro="" textlink="">
      <xdr:nvSpPr>
        <xdr:cNvPr id="23" name="Text Box 60">
          <a:extLst>
            <a:ext uri="{FF2B5EF4-FFF2-40B4-BE49-F238E27FC236}">
              <a16:creationId xmlns:a16="http://schemas.microsoft.com/office/drawing/2014/main" id="{E2DBD0CE-50D7-4B51-8B6F-7B0445D62CA0}"/>
            </a:ext>
          </a:extLst>
        </xdr:cNvPr>
        <xdr:cNvSpPr txBox="1">
          <a:spLocks noChangeArrowheads="1"/>
        </xdr:cNvSpPr>
      </xdr:nvSpPr>
      <xdr:spPr bwMode="auto">
        <a:xfrm>
          <a:off x="732732" y="411480"/>
          <a:ext cx="501708"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zh-TW" altLang="en-US" sz="1200" b="0" i="0" u="none" strike="noStrike" baseline="0">
              <a:solidFill>
                <a:srgbClr val="000000"/>
              </a:solidFill>
              <a:latin typeface="Times New Roman"/>
              <a:cs typeface="Times New Roman"/>
            </a:rPr>
            <a:t>83</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1</xdr:col>
      <xdr:colOff>609600</xdr:colOff>
      <xdr:row>2</xdr:row>
      <xdr:rowOff>0</xdr:rowOff>
    </xdr:from>
    <xdr:to>
      <xdr:col>1</xdr:col>
      <xdr:colOff>381000</xdr:colOff>
      <xdr:row>2</xdr:row>
      <xdr:rowOff>0</xdr:rowOff>
    </xdr:to>
    <xdr:sp macro="" textlink="">
      <xdr:nvSpPr>
        <xdr:cNvPr id="24" name="AutoShape 61">
          <a:extLst>
            <a:ext uri="{FF2B5EF4-FFF2-40B4-BE49-F238E27FC236}">
              <a16:creationId xmlns:a16="http://schemas.microsoft.com/office/drawing/2014/main" id="{1A9E7924-71CF-420A-9C54-5B8BE695294E}"/>
            </a:ext>
          </a:extLst>
        </xdr:cNvPr>
        <xdr:cNvSpPr>
          <a:spLocks/>
        </xdr:cNvSpPr>
      </xdr:nvSpPr>
      <xdr:spPr bwMode="auto">
        <a:xfrm>
          <a:off x="1226820" y="41148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134562</xdr:colOff>
      <xdr:row>2</xdr:row>
      <xdr:rowOff>0</xdr:rowOff>
    </xdr:from>
    <xdr:to>
      <xdr:col>2</xdr:col>
      <xdr:colOff>0</xdr:colOff>
      <xdr:row>2</xdr:row>
      <xdr:rowOff>0</xdr:rowOff>
    </xdr:to>
    <xdr:sp macro="" textlink="">
      <xdr:nvSpPr>
        <xdr:cNvPr id="25" name="Text Box 62">
          <a:extLst>
            <a:ext uri="{FF2B5EF4-FFF2-40B4-BE49-F238E27FC236}">
              <a16:creationId xmlns:a16="http://schemas.microsoft.com/office/drawing/2014/main" id="{33FA4DB5-B236-4685-9D0B-4F6855AB7DF2}"/>
            </a:ext>
          </a:extLst>
        </xdr:cNvPr>
        <xdr:cNvSpPr txBox="1">
          <a:spLocks noChangeArrowheads="1"/>
        </xdr:cNvSpPr>
      </xdr:nvSpPr>
      <xdr:spPr bwMode="auto">
        <a:xfrm>
          <a:off x="751782" y="411480"/>
          <a:ext cx="482658"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zh-TW" altLang="en-US" sz="1200" b="0" i="0" u="none" strike="noStrike" baseline="0">
              <a:solidFill>
                <a:srgbClr val="000000"/>
              </a:solidFill>
              <a:latin typeface="Times New Roman"/>
              <a:cs typeface="Times New Roman"/>
            </a:rPr>
            <a:t>84</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1</xdr:col>
      <xdr:colOff>600075</xdr:colOff>
      <xdr:row>2</xdr:row>
      <xdr:rowOff>0</xdr:rowOff>
    </xdr:from>
    <xdr:to>
      <xdr:col>1</xdr:col>
      <xdr:colOff>381000</xdr:colOff>
      <xdr:row>2</xdr:row>
      <xdr:rowOff>0</xdr:rowOff>
    </xdr:to>
    <xdr:sp macro="" textlink="">
      <xdr:nvSpPr>
        <xdr:cNvPr id="26" name="AutoShape 63">
          <a:extLst>
            <a:ext uri="{FF2B5EF4-FFF2-40B4-BE49-F238E27FC236}">
              <a16:creationId xmlns:a16="http://schemas.microsoft.com/office/drawing/2014/main" id="{CEF07F6C-0E01-44DB-BD40-EA9FAEBD9DAD}"/>
            </a:ext>
          </a:extLst>
        </xdr:cNvPr>
        <xdr:cNvSpPr>
          <a:spLocks/>
        </xdr:cNvSpPr>
      </xdr:nvSpPr>
      <xdr:spPr bwMode="auto">
        <a:xfrm>
          <a:off x="1217295" y="41148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115512</xdr:colOff>
      <xdr:row>2</xdr:row>
      <xdr:rowOff>0</xdr:rowOff>
    </xdr:from>
    <xdr:to>
      <xdr:col>2</xdr:col>
      <xdr:colOff>0</xdr:colOff>
      <xdr:row>2</xdr:row>
      <xdr:rowOff>0</xdr:rowOff>
    </xdr:to>
    <xdr:sp macro="" textlink="">
      <xdr:nvSpPr>
        <xdr:cNvPr id="27" name="Text Box 64">
          <a:extLst>
            <a:ext uri="{FF2B5EF4-FFF2-40B4-BE49-F238E27FC236}">
              <a16:creationId xmlns:a16="http://schemas.microsoft.com/office/drawing/2014/main" id="{34EEB90E-CC2B-4C24-947F-DC56A10E56A0}"/>
            </a:ext>
          </a:extLst>
        </xdr:cNvPr>
        <xdr:cNvSpPr txBox="1">
          <a:spLocks noChangeArrowheads="1"/>
        </xdr:cNvSpPr>
      </xdr:nvSpPr>
      <xdr:spPr bwMode="auto">
        <a:xfrm>
          <a:off x="732732" y="411480"/>
          <a:ext cx="501708"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zh-TW" altLang="en-US" sz="1200" b="0" i="0" u="none" strike="noStrike" baseline="0">
              <a:solidFill>
                <a:srgbClr val="000000"/>
              </a:solidFill>
              <a:latin typeface="Times New Roman"/>
              <a:cs typeface="Times New Roman"/>
            </a:rPr>
            <a:t>85</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1</xdr:col>
      <xdr:colOff>115512</xdr:colOff>
      <xdr:row>2</xdr:row>
      <xdr:rowOff>0</xdr:rowOff>
    </xdr:from>
    <xdr:to>
      <xdr:col>2</xdr:col>
      <xdr:colOff>0</xdr:colOff>
      <xdr:row>2</xdr:row>
      <xdr:rowOff>0</xdr:rowOff>
    </xdr:to>
    <xdr:sp macro="" textlink="">
      <xdr:nvSpPr>
        <xdr:cNvPr id="28" name="Text Box 65">
          <a:extLst>
            <a:ext uri="{FF2B5EF4-FFF2-40B4-BE49-F238E27FC236}">
              <a16:creationId xmlns:a16="http://schemas.microsoft.com/office/drawing/2014/main" id="{01648208-F8D4-4B33-8D52-728F98C43A08}"/>
            </a:ext>
          </a:extLst>
        </xdr:cNvPr>
        <xdr:cNvSpPr txBox="1">
          <a:spLocks noChangeArrowheads="1"/>
        </xdr:cNvSpPr>
      </xdr:nvSpPr>
      <xdr:spPr bwMode="auto">
        <a:xfrm>
          <a:off x="732732" y="411480"/>
          <a:ext cx="501708"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zh-TW" altLang="en-US" sz="1200" b="0" i="0" u="none" strike="noStrike" baseline="0">
              <a:solidFill>
                <a:srgbClr val="000000"/>
              </a:solidFill>
              <a:latin typeface="Times New Roman"/>
              <a:cs typeface="Times New Roman"/>
            </a:rPr>
            <a:t>88</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1</xdr:col>
      <xdr:colOff>115512</xdr:colOff>
      <xdr:row>2</xdr:row>
      <xdr:rowOff>0</xdr:rowOff>
    </xdr:from>
    <xdr:to>
      <xdr:col>2</xdr:col>
      <xdr:colOff>0</xdr:colOff>
      <xdr:row>2</xdr:row>
      <xdr:rowOff>0</xdr:rowOff>
    </xdr:to>
    <xdr:sp macro="" textlink="">
      <xdr:nvSpPr>
        <xdr:cNvPr id="29" name="Text Box 66">
          <a:extLst>
            <a:ext uri="{FF2B5EF4-FFF2-40B4-BE49-F238E27FC236}">
              <a16:creationId xmlns:a16="http://schemas.microsoft.com/office/drawing/2014/main" id="{C4DD1631-56D5-4A8A-8278-D6F4370BECEF}"/>
            </a:ext>
          </a:extLst>
        </xdr:cNvPr>
        <xdr:cNvSpPr txBox="1">
          <a:spLocks noChangeArrowheads="1"/>
        </xdr:cNvSpPr>
      </xdr:nvSpPr>
      <xdr:spPr bwMode="auto">
        <a:xfrm>
          <a:off x="732732" y="411480"/>
          <a:ext cx="501708"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zh-TW" altLang="en-US" sz="1200" b="0" i="0" u="none" strike="noStrike" baseline="0">
              <a:solidFill>
                <a:srgbClr val="000000"/>
              </a:solidFill>
              <a:latin typeface="Times New Roman"/>
              <a:cs typeface="Times New Roman"/>
            </a:rPr>
            <a:t>86</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1</xdr:col>
      <xdr:colOff>86937</xdr:colOff>
      <xdr:row>2</xdr:row>
      <xdr:rowOff>0</xdr:rowOff>
    </xdr:from>
    <xdr:to>
      <xdr:col>2</xdr:col>
      <xdr:colOff>0</xdr:colOff>
      <xdr:row>2</xdr:row>
      <xdr:rowOff>0</xdr:rowOff>
    </xdr:to>
    <xdr:sp macro="" textlink="">
      <xdr:nvSpPr>
        <xdr:cNvPr id="30" name="Text Box 67">
          <a:extLst>
            <a:ext uri="{FF2B5EF4-FFF2-40B4-BE49-F238E27FC236}">
              <a16:creationId xmlns:a16="http://schemas.microsoft.com/office/drawing/2014/main" id="{D70C0E47-7418-44C5-B1CE-8FCDB9D24AEC}"/>
            </a:ext>
          </a:extLst>
        </xdr:cNvPr>
        <xdr:cNvSpPr txBox="1">
          <a:spLocks noChangeArrowheads="1"/>
        </xdr:cNvSpPr>
      </xdr:nvSpPr>
      <xdr:spPr bwMode="auto">
        <a:xfrm>
          <a:off x="704157" y="411480"/>
          <a:ext cx="530283"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zh-TW" altLang="en-US" sz="1200" b="0" i="0" u="none" strike="noStrike" baseline="0">
              <a:solidFill>
                <a:srgbClr val="000000"/>
              </a:solidFill>
              <a:latin typeface="Times New Roman"/>
              <a:cs typeface="Times New Roman"/>
            </a:rPr>
            <a:t>87</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1</xdr:col>
      <xdr:colOff>600075</xdr:colOff>
      <xdr:row>2</xdr:row>
      <xdr:rowOff>0</xdr:rowOff>
    </xdr:from>
    <xdr:to>
      <xdr:col>1</xdr:col>
      <xdr:colOff>381000</xdr:colOff>
      <xdr:row>2</xdr:row>
      <xdr:rowOff>0</xdr:rowOff>
    </xdr:to>
    <xdr:sp macro="" textlink="">
      <xdr:nvSpPr>
        <xdr:cNvPr id="31" name="AutoShape 68">
          <a:extLst>
            <a:ext uri="{FF2B5EF4-FFF2-40B4-BE49-F238E27FC236}">
              <a16:creationId xmlns:a16="http://schemas.microsoft.com/office/drawing/2014/main" id="{7D70F385-BF5A-4979-98AC-F48924B8EC9D}"/>
            </a:ext>
          </a:extLst>
        </xdr:cNvPr>
        <xdr:cNvSpPr>
          <a:spLocks/>
        </xdr:cNvSpPr>
      </xdr:nvSpPr>
      <xdr:spPr bwMode="auto">
        <a:xfrm>
          <a:off x="1217295" y="41148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600075</xdr:colOff>
      <xdr:row>2</xdr:row>
      <xdr:rowOff>0</xdr:rowOff>
    </xdr:from>
    <xdr:to>
      <xdr:col>1</xdr:col>
      <xdr:colOff>381000</xdr:colOff>
      <xdr:row>2</xdr:row>
      <xdr:rowOff>0</xdr:rowOff>
    </xdr:to>
    <xdr:sp macro="" textlink="">
      <xdr:nvSpPr>
        <xdr:cNvPr id="32" name="AutoShape 69">
          <a:extLst>
            <a:ext uri="{FF2B5EF4-FFF2-40B4-BE49-F238E27FC236}">
              <a16:creationId xmlns:a16="http://schemas.microsoft.com/office/drawing/2014/main" id="{86A902FC-EED6-4490-BFE7-E0991AB05AD3}"/>
            </a:ext>
          </a:extLst>
        </xdr:cNvPr>
        <xdr:cNvSpPr>
          <a:spLocks/>
        </xdr:cNvSpPr>
      </xdr:nvSpPr>
      <xdr:spPr bwMode="auto">
        <a:xfrm>
          <a:off x="1217295" y="41148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600075</xdr:colOff>
      <xdr:row>2</xdr:row>
      <xdr:rowOff>0</xdr:rowOff>
    </xdr:from>
    <xdr:to>
      <xdr:col>1</xdr:col>
      <xdr:colOff>381000</xdr:colOff>
      <xdr:row>2</xdr:row>
      <xdr:rowOff>0</xdr:rowOff>
    </xdr:to>
    <xdr:sp macro="" textlink="">
      <xdr:nvSpPr>
        <xdr:cNvPr id="33" name="AutoShape 70">
          <a:extLst>
            <a:ext uri="{FF2B5EF4-FFF2-40B4-BE49-F238E27FC236}">
              <a16:creationId xmlns:a16="http://schemas.microsoft.com/office/drawing/2014/main" id="{20A883CD-7E07-40FE-B4D1-E3B1714A93CC}"/>
            </a:ext>
          </a:extLst>
        </xdr:cNvPr>
        <xdr:cNvSpPr>
          <a:spLocks/>
        </xdr:cNvSpPr>
      </xdr:nvSpPr>
      <xdr:spPr bwMode="auto">
        <a:xfrm>
          <a:off x="1217295" y="41148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600075</xdr:colOff>
      <xdr:row>2</xdr:row>
      <xdr:rowOff>0</xdr:rowOff>
    </xdr:from>
    <xdr:to>
      <xdr:col>1</xdr:col>
      <xdr:colOff>381000</xdr:colOff>
      <xdr:row>2</xdr:row>
      <xdr:rowOff>0</xdr:rowOff>
    </xdr:to>
    <xdr:sp macro="" textlink="">
      <xdr:nvSpPr>
        <xdr:cNvPr id="34" name="AutoShape 71">
          <a:extLst>
            <a:ext uri="{FF2B5EF4-FFF2-40B4-BE49-F238E27FC236}">
              <a16:creationId xmlns:a16="http://schemas.microsoft.com/office/drawing/2014/main" id="{4C39746F-D480-4ACB-8A09-3C22F5DC4C47}"/>
            </a:ext>
          </a:extLst>
        </xdr:cNvPr>
        <xdr:cNvSpPr>
          <a:spLocks/>
        </xdr:cNvSpPr>
      </xdr:nvSpPr>
      <xdr:spPr bwMode="auto">
        <a:xfrm>
          <a:off x="1217295" y="41148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600075</xdr:colOff>
      <xdr:row>2</xdr:row>
      <xdr:rowOff>0</xdr:rowOff>
    </xdr:from>
    <xdr:to>
      <xdr:col>1</xdr:col>
      <xdr:colOff>381000</xdr:colOff>
      <xdr:row>2</xdr:row>
      <xdr:rowOff>0</xdr:rowOff>
    </xdr:to>
    <xdr:sp macro="" textlink="">
      <xdr:nvSpPr>
        <xdr:cNvPr id="35" name="AutoShape 72">
          <a:extLst>
            <a:ext uri="{FF2B5EF4-FFF2-40B4-BE49-F238E27FC236}">
              <a16:creationId xmlns:a16="http://schemas.microsoft.com/office/drawing/2014/main" id="{67A7239E-F01F-4A52-881A-C1BC41575F59}"/>
            </a:ext>
          </a:extLst>
        </xdr:cNvPr>
        <xdr:cNvSpPr>
          <a:spLocks/>
        </xdr:cNvSpPr>
      </xdr:nvSpPr>
      <xdr:spPr bwMode="auto">
        <a:xfrm>
          <a:off x="1217295" y="41148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600075</xdr:colOff>
      <xdr:row>2</xdr:row>
      <xdr:rowOff>0</xdr:rowOff>
    </xdr:from>
    <xdr:to>
      <xdr:col>1</xdr:col>
      <xdr:colOff>381000</xdr:colOff>
      <xdr:row>2</xdr:row>
      <xdr:rowOff>0</xdr:rowOff>
    </xdr:to>
    <xdr:sp macro="" textlink="">
      <xdr:nvSpPr>
        <xdr:cNvPr id="36" name="AutoShape 73">
          <a:extLst>
            <a:ext uri="{FF2B5EF4-FFF2-40B4-BE49-F238E27FC236}">
              <a16:creationId xmlns:a16="http://schemas.microsoft.com/office/drawing/2014/main" id="{BDEA7A9E-60A6-4547-9C7E-B052D720F696}"/>
            </a:ext>
          </a:extLst>
        </xdr:cNvPr>
        <xdr:cNvSpPr>
          <a:spLocks/>
        </xdr:cNvSpPr>
      </xdr:nvSpPr>
      <xdr:spPr bwMode="auto">
        <a:xfrm>
          <a:off x="1217295" y="41148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600075</xdr:colOff>
      <xdr:row>2</xdr:row>
      <xdr:rowOff>0</xdr:rowOff>
    </xdr:from>
    <xdr:to>
      <xdr:col>1</xdr:col>
      <xdr:colOff>381000</xdr:colOff>
      <xdr:row>2</xdr:row>
      <xdr:rowOff>0</xdr:rowOff>
    </xdr:to>
    <xdr:sp macro="" textlink="">
      <xdr:nvSpPr>
        <xdr:cNvPr id="37" name="AutoShape 74">
          <a:extLst>
            <a:ext uri="{FF2B5EF4-FFF2-40B4-BE49-F238E27FC236}">
              <a16:creationId xmlns:a16="http://schemas.microsoft.com/office/drawing/2014/main" id="{B7077E0B-279F-446B-A846-B787AF5E99D6}"/>
            </a:ext>
          </a:extLst>
        </xdr:cNvPr>
        <xdr:cNvSpPr>
          <a:spLocks/>
        </xdr:cNvSpPr>
      </xdr:nvSpPr>
      <xdr:spPr bwMode="auto">
        <a:xfrm>
          <a:off x="1217295" y="41148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600075</xdr:colOff>
      <xdr:row>2</xdr:row>
      <xdr:rowOff>0</xdr:rowOff>
    </xdr:from>
    <xdr:to>
      <xdr:col>1</xdr:col>
      <xdr:colOff>381000</xdr:colOff>
      <xdr:row>2</xdr:row>
      <xdr:rowOff>0</xdr:rowOff>
    </xdr:to>
    <xdr:sp macro="" textlink="">
      <xdr:nvSpPr>
        <xdr:cNvPr id="38" name="AutoShape 75">
          <a:extLst>
            <a:ext uri="{FF2B5EF4-FFF2-40B4-BE49-F238E27FC236}">
              <a16:creationId xmlns:a16="http://schemas.microsoft.com/office/drawing/2014/main" id="{2C30CCF4-5383-478A-8328-F86D62E68C90}"/>
            </a:ext>
          </a:extLst>
        </xdr:cNvPr>
        <xdr:cNvSpPr>
          <a:spLocks/>
        </xdr:cNvSpPr>
      </xdr:nvSpPr>
      <xdr:spPr bwMode="auto">
        <a:xfrm>
          <a:off x="1217295" y="41148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600075</xdr:colOff>
      <xdr:row>2</xdr:row>
      <xdr:rowOff>0</xdr:rowOff>
    </xdr:from>
    <xdr:to>
      <xdr:col>1</xdr:col>
      <xdr:colOff>381000</xdr:colOff>
      <xdr:row>2</xdr:row>
      <xdr:rowOff>0</xdr:rowOff>
    </xdr:to>
    <xdr:sp macro="" textlink="">
      <xdr:nvSpPr>
        <xdr:cNvPr id="39" name="AutoShape 76">
          <a:extLst>
            <a:ext uri="{FF2B5EF4-FFF2-40B4-BE49-F238E27FC236}">
              <a16:creationId xmlns:a16="http://schemas.microsoft.com/office/drawing/2014/main" id="{9261B381-ADB9-4ADB-8A70-7E6824C767B2}"/>
            </a:ext>
          </a:extLst>
        </xdr:cNvPr>
        <xdr:cNvSpPr>
          <a:spLocks/>
        </xdr:cNvSpPr>
      </xdr:nvSpPr>
      <xdr:spPr bwMode="auto">
        <a:xfrm>
          <a:off x="1217295" y="41148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135775</xdr:colOff>
      <xdr:row>2</xdr:row>
      <xdr:rowOff>0</xdr:rowOff>
    </xdr:from>
    <xdr:to>
      <xdr:col>2</xdr:col>
      <xdr:colOff>0</xdr:colOff>
      <xdr:row>2</xdr:row>
      <xdr:rowOff>0</xdr:rowOff>
    </xdr:to>
    <xdr:sp macro="" textlink="">
      <xdr:nvSpPr>
        <xdr:cNvPr id="40" name="Text Box 77">
          <a:extLst>
            <a:ext uri="{FF2B5EF4-FFF2-40B4-BE49-F238E27FC236}">
              <a16:creationId xmlns:a16="http://schemas.microsoft.com/office/drawing/2014/main" id="{7EFC6FDB-C29B-422C-AD49-65A3946BE5DB}"/>
            </a:ext>
          </a:extLst>
        </xdr:cNvPr>
        <xdr:cNvSpPr txBox="1">
          <a:spLocks noChangeArrowheads="1"/>
        </xdr:cNvSpPr>
      </xdr:nvSpPr>
      <xdr:spPr bwMode="auto">
        <a:xfrm>
          <a:off x="752995" y="411480"/>
          <a:ext cx="48144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zh-TW" altLang="en-US" sz="1200" b="0" i="0" u="none" strike="noStrike" baseline="0">
              <a:solidFill>
                <a:srgbClr val="000000"/>
              </a:solidFill>
              <a:latin typeface="Times New Roman"/>
              <a:cs typeface="Times New Roman"/>
            </a:rPr>
            <a:t>89</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1</xdr:col>
      <xdr:colOff>115512</xdr:colOff>
      <xdr:row>2</xdr:row>
      <xdr:rowOff>0</xdr:rowOff>
    </xdr:from>
    <xdr:to>
      <xdr:col>2</xdr:col>
      <xdr:colOff>0</xdr:colOff>
      <xdr:row>2</xdr:row>
      <xdr:rowOff>0</xdr:rowOff>
    </xdr:to>
    <xdr:sp macro="" textlink="">
      <xdr:nvSpPr>
        <xdr:cNvPr id="41" name="Text Box 78">
          <a:extLst>
            <a:ext uri="{FF2B5EF4-FFF2-40B4-BE49-F238E27FC236}">
              <a16:creationId xmlns:a16="http://schemas.microsoft.com/office/drawing/2014/main" id="{33674A55-660B-408A-9AD7-CC3DA7E60B54}"/>
            </a:ext>
          </a:extLst>
        </xdr:cNvPr>
        <xdr:cNvSpPr txBox="1">
          <a:spLocks noChangeArrowheads="1"/>
        </xdr:cNvSpPr>
      </xdr:nvSpPr>
      <xdr:spPr bwMode="auto">
        <a:xfrm>
          <a:off x="732732" y="411480"/>
          <a:ext cx="501708"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zh-TW" altLang="en-US" sz="1200" b="0" i="0" u="none" strike="noStrike" baseline="0">
              <a:solidFill>
                <a:srgbClr val="000000"/>
              </a:solidFill>
              <a:latin typeface="Times New Roman"/>
              <a:cs typeface="Times New Roman"/>
            </a:rPr>
            <a:t>90</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1</xdr:col>
      <xdr:colOff>115512</xdr:colOff>
      <xdr:row>2</xdr:row>
      <xdr:rowOff>0</xdr:rowOff>
    </xdr:from>
    <xdr:to>
      <xdr:col>2</xdr:col>
      <xdr:colOff>0</xdr:colOff>
      <xdr:row>2</xdr:row>
      <xdr:rowOff>0</xdr:rowOff>
    </xdr:to>
    <xdr:sp macro="" textlink="">
      <xdr:nvSpPr>
        <xdr:cNvPr id="42" name="Text Box 79">
          <a:extLst>
            <a:ext uri="{FF2B5EF4-FFF2-40B4-BE49-F238E27FC236}">
              <a16:creationId xmlns:a16="http://schemas.microsoft.com/office/drawing/2014/main" id="{4A6BD8FE-B9FF-4576-98A3-134FCE290DEB}"/>
            </a:ext>
          </a:extLst>
        </xdr:cNvPr>
        <xdr:cNvSpPr txBox="1">
          <a:spLocks noChangeArrowheads="1"/>
        </xdr:cNvSpPr>
      </xdr:nvSpPr>
      <xdr:spPr bwMode="auto">
        <a:xfrm>
          <a:off x="732732" y="411480"/>
          <a:ext cx="501708"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zh-TW" altLang="en-US" sz="1200" b="0" i="0" u="none" strike="noStrike" baseline="0">
              <a:solidFill>
                <a:srgbClr val="000000"/>
              </a:solidFill>
              <a:latin typeface="Times New Roman"/>
              <a:cs typeface="Times New Roman"/>
            </a:rPr>
            <a:t>91</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1</xdr:col>
      <xdr:colOff>115512</xdr:colOff>
      <xdr:row>2</xdr:row>
      <xdr:rowOff>0</xdr:rowOff>
    </xdr:from>
    <xdr:to>
      <xdr:col>2</xdr:col>
      <xdr:colOff>0</xdr:colOff>
      <xdr:row>2</xdr:row>
      <xdr:rowOff>0</xdr:rowOff>
    </xdr:to>
    <xdr:sp macro="" textlink="">
      <xdr:nvSpPr>
        <xdr:cNvPr id="43" name="Text Box 80">
          <a:extLst>
            <a:ext uri="{FF2B5EF4-FFF2-40B4-BE49-F238E27FC236}">
              <a16:creationId xmlns:a16="http://schemas.microsoft.com/office/drawing/2014/main" id="{9A3D0FB8-8AAA-48A0-B809-72FB867CF310}"/>
            </a:ext>
          </a:extLst>
        </xdr:cNvPr>
        <xdr:cNvSpPr txBox="1">
          <a:spLocks noChangeArrowheads="1"/>
        </xdr:cNvSpPr>
      </xdr:nvSpPr>
      <xdr:spPr bwMode="auto">
        <a:xfrm>
          <a:off x="732732" y="411480"/>
          <a:ext cx="501708"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zh-TW" altLang="en-US" sz="1200" b="0" i="0" u="none" strike="noStrike" baseline="0">
              <a:solidFill>
                <a:srgbClr val="000000"/>
              </a:solidFill>
              <a:latin typeface="Times New Roman"/>
              <a:cs typeface="Times New Roman"/>
            </a:rPr>
            <a:t>92</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1</xdr:col>
      <xdr:colOff>600075</xdr:colOff>
      <xdr:row>22</xdr:row>
      <xdr:rowOff>0</xdr:rowOff>
    </xdr:from>
    <xdr:to>
      <xdr:col>1</xdr:col>
      <xdr:colOff>381000</xdr:colOff>
      <xdr:row>22</xdr:row>
      <xdr:rowOff>0</xdr:rowOff>
    </xdr:to>
    <xdr:sp macro="" textlink="">
      <xdr:nvSpPr>
        <xdr:cNvPr id="44" name="AutoShape 86">
          <a:extLst>
            <a:ext uri="{FF2B5EF4-FFF2-40B4-BE49-F238E27FC236}">
              <a16:creationId xmlns:a16="http://schemas.microsoft.com/office/drawing/2014/main" id="{115AEDFA-3CC2-4245-B0B7-2BA9045C1F75}"/>
            </a:ext>
          </a:extLst>
        </xdr:cNvPr>
        <xdr:cNvSpPr>
          <a:spLocks/>
        </xdr:cNvSpPr>
      </xdr:nvSpPr>
      <xdr:spPr bwMode="auto">
        <a:xfrm>
          <a:off x="1217295" y="452628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9525</xdr:colOff>
      <xdr:row>2</xdr:row>
      <xdr:rowOff>76200</xdr:rowOff>
    </xdr:from>
    <xdr:to>
      <xdr:col>1</xdr:col>
      <xdr:colOff>85725</xdr:colOff>
      <xdr:row>3</xdr:row>
      <xdr:rowOff>190500</xdr:rowOff>
    </xdr:to>
    <xdr:sp macro="" textlink="">
      <xdr:nvSpPr>
        <xdr:cNvPr id="45" name="AutoShape 94">
          <a:extLst>
            <a:ext uri="{FF2B5EF4-FFF2-40B4-BE49-F238E27FC236}">
              <a16:creationId xmlns:a16="http://schemas.microsoft.com/office/drawing/2014/main" id="{E314201B-6FC9-4036-A528-0BF88567014E}"/>
            </a:ext>
          </a:extLst>
        </xdr:cNvPr>
        <xdr:cNvSpPr>
          <a:spLocks/>
        </xdr:cNvSpPr>
      </xdr:nvSpPr>
      <xdr:spPr bwMode="auto">
        <a:xfrm>
          <a:off x="626745" y="487680"/>
          <a:ext cx="76200" cy="320040"/>
        </a:xfrm>
        <a:prstGeom prst="leftBrace">
          <a:avLst>
            <a:gd name="adj1" fmla="val 375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9525</xdr:colOff>
      <xdr:row>20</xdr:row>
      <xdr:rowOff>66675</xdr:rowOff>
    </xdr:from>
    <xdr:to>
      <xdr:col>1</xdr:col>
      <xdr:colOff>85725</xdr:colOff>
      <xdr:row>21</xdr:row>
      <xdr:rowOff>180975</xdr:rowOff>
    </xdr:to>
    <xdr:sp macro="" textlink="">
      <xdr:nvSpPr>
        <xdr:cNvPr id="46" name="AutoShape 107">
          <a:extLst>
            <a:ext uri="{FF2B5EF4-FFF2-40B4-BE49-F238E27FC236}">
              <a16:creationId xmlns:a16="http://schemas.microsoft.com/office/drawing/2014/main" id="{F2BDC5D0-399E-438D-B0D9-137FCE530438}"/>
            </a:ext>
          </a:extLst>
        </xdr:cNvPr>
        <xdr:cNvSpPr>
          <a:spLocks/>
        </xdr:cNvSpPr>
      </xdr:nvSpPr>
      <xdr:spPr bwMode="auto">
        <a:xfrm>
          <a:off x="626745" y="4181475"/>
          <a:ext cx="76200" cy="320040"/>
        </a:xfrm>
        <a:prstGeom prst="leftBrace">
          <a:avLst>
            <a:gd name="adj1" fmla="val 375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9525</xdr:colOff>
      <xdr:row>4</xdr:row>
      <xdr:rowOff>76200</xdr:rowOff>
    </xdr:from>
    <xdr:to>
      <xdr:col>1</xdr:col>
      <xdr:colOff>85725</xdr:colOff>
      <xdr:row>5</xdr:row>
      <xdr:rowOff>190500</xdr:rowOff>
    </xdr:to>
    <xdr:sp macro="" textlink="">
      <xdr:nvSpPr>
        <xdr:cNvPr id="47" name="AutoShape 94">
          <a:extLst>
            <a:ext uri="{FF2B5EF4-FFF2-40B4-BE49-F238E27FC236}">
              <a16:creationId xmlns:a16="http://schemas.microsoft.com/office/drawing/2014/main" id="{C1CFF556-6D7C-46BC-A53A-D046D461B5AF}"/>
            </a:ext>
          </a:extLst>
        </xdr:cNvPr>
        <xdr:cNvSpPr>
          <a:spLocks/>
        </xdr:cNvSpPr>
      </xdr:nvSpPr>
      <xdr:spPr bwMode="auto">
        <a:xfrm>
          <a:off x="626745" y="899160"/>
          <a:ext cx="76200" cy="320040"/>
        </a:xfrm>
        <a:prstGeom prst="leftBrace">
          <a:avLst>
            <a:gd name="adj1" fmla="val 3708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9525</xdr:colOff>
      <xdr:row>6</xdr:row>
      <xdr:rowOff>76200</xdr:rowOff>
    </xdr:from>
    <xdr:to>
      <xdr:col>1</xdr:col>
      <xdr:colOff>85725</xdr:colOff>
      <xdr:row>7</xdr:row>
      <xdr:rowOff>190500</xdr:rowOff>
    </xdr:to>
    <xdr:sp macro="" textlink="">
      <xdr:nvSpPr>
        <xdr:cNvPr id="48" name="AutoShape 94">
          <a:extLst>
            <a:ext uri="{FF2B5EF4-FFF2-40B4-BE49-F238E27FC236}">
              <a16:creationId xmlns:a16="http://schemas.microsoft.com/office/drawing/2014/main" id="{A9D6F098-A03E-4F46-8FE4-FF228E641F83}"/>
            </a:ext>
          </a:extLst>
        </xdr:cNvPr>
        <xdr:cNvSpPr>
          <a:spLocks/>
        </xdr:cNvSpPr>
      </xdr:nvSpPr>
      <xdr:spPr bwMode="auto">
        <a:xfrm>
          <a:off x="626745" y="1310640"/>
          <a:ext cx="76200" cy="320040"/>
        </a:xfrm>
        <a:prstGeom prst="leftBrace">
          <a:avLst>
            <a:gd name="adj1" fmla="val 3708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9525</xdr:colOff>
      <xdr:row>8</xdr:row>
      <xdr:rowOff>76200</xdr:rowOff>
    </xdr:from>
    <xdr:to>
      <xdr:col>1</xdr:col>
      <xdr:colOff>85725</xdr:colOff>
      <xdr:row>9</xdr:row>
      <xdr:rowOff>190500</xdr:rowOff>
    </xdr:to>
    <xdr:sp macro="" textlink="">
      <xdr:nvSpPr>
        <xdr:cNvPr id="49" name="AutoShape 94">
          <a:extLst>
            <a:ext uri="{FF2B5EF4-FFF2-40B4-BE49-F238E27FC236}">
              <a16:creationId xmlns:a16="http://schemas.microsoft.com/office/drawing/2014/main" id="{BC3B34EF-E3C1-43B2-B187-A21CF0FC0569}"/>
            </a:ext>
          </a:extLst>
        </xdr:cNvPr>
        <xdr:cNvSpPr>
          <a:spLocks/>
        </xdr:cNvSpPr>
      </xdr:nvSpPr>
      <xdr:spPr bwMode="auto">
        <a:xfrm>
          <a:off x="626745" y="1722120"/>
          <a:ext cx="76200" cy="320040"/>
        </a:xfrm>
        <a:prstGeom prst="leftBrace">
          <a:avLst>
            <a:gd name="adj1" fmla="val 3708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9525</xdr:colOff>
      <xdr:row>10</xdr:row>
      <xdr:rowOff>76200</xdr:rowOff>
    </xdr:from>
    <xdr:to>
      <xdr:col>1</xdr:col>
      <xdr:colOff>85725</xdr:colOff>
      <xdr:row>11</xdr:row>
      <xdr:rowOff>190500</xdr:rowOff>
    </xdr:to>
    <xdr:sp macro="" textlink="">
      <xdr:nvSpPr>
        <xdr:cNvPr id="50" name="AutoShape 94">
          <a:extLst>
            <a:ext uri="{FF2B5EF4-FFF2-40B4-BE49-F238E27FC236}">
              <a16:creationId xmlns:a16="http://schemas.microsoft.com/office/drawing/2014/main" id="{3CD6B394-BBA1-489E-BBF9-0020066532E7}"/>
            </a:ext>
          </a:extLst>
        </xdr:cNvPr>
        <xdr:cNvSpPr>
          <a:spLocks/>
        </xdr:cNvSpPr>
      </xdr:nvSpPr>
      <xdr:spPr bwMode="auto">
        <a:xfrm>
          <a:off x="626745" y="2133600"/>
          <a:ext cx="76200" cy="320040"/>
        </a:xfrm>
        <a:prstGeom prst="leftBrace">
          <a:avLst>
            <a:gd name="adj1" fmla="val 3708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9525</xdr:colOff>
      <xdr:row>12</xdr:row>
      <xdr:rowOff>76200</xdr:rowOff>
    </xdr:from>
    <xdr:to>
      <xdr:col>1</xdr:col>
      <xdr:colOff>85725</xdr:colOff>
      <xdr:row>13</xdr:row>
      <xdr:rowOff>190500</xdr:rowOff>
    </xdr:to>
    <xdr:sp macro="" textlink="">
      <xdr:nvSpPr>
        <xdr:cNvPr id="51" name="AutoShape 94">
          <a:extLst>
            <a:ext uri="{FF2B5EF4-FFF2-40B4-BE49-F238E27FC236}">
              <a16:creationId xmlns:a16="http://schemas.microsoft.com/office/drawing/2014/main" id="{148262CD-71C3-4735-B86E-203E108E9836}"/>
            </a:ext>
          </a:extLst>
        </xdr:cNvPr>
        <xdr:cNvSpPr>
          <a:spLocks/>
        </xdr:cNvSpPr>
      </xdr:nvSpPr>
      <xdr:spPr bwMode="auto">
        <a:xfrm>
          <a:off x="626745" y="2545080"/>
          <a:ext cx="76200" cy="320040"/>
        </a:xfrm>
        <a:prstGeom prst="leftBrace">
          <a:avLst>
            <a:gd name="adj1" fmla="val 3708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9525</xdr:colOff>
      <xdr:row>14</xdr:row>
      <xdr:rowOff>76200</xdr:rowOff>
    </xdr:from>
    <xdr:to>
      <xdr:col>1</xdr:col>
      <xdr:colOff>85725</xdr:colOff>
      <xdr:row>15</xdr:row>
      <xdr:rowOff>190500</xdr:rowOff>
    </xdr:to>
    <xdr:sp macro="" textlink="">
      <xdr:nvSpPr>
        <xdr:cNvPr id="52" name="AutoShape 94">
          <a:extLst>
            <a:ext uri="{FF2B5EF4-FFF2-40B4-BE49-F238E27FC236}">
              <a16:creationId xmlns:a16="http://schemas.microsoft.com/office/drawing/2014/main" id="{0938F87F-F05D-4356-918D-5A7657DFC139}"/>
            </a:ext>
          </a:extLst>
        </xdr:cNvPr>
        <xdr:cNvSpPr>
          <a:spLocks/>
        </xdr:cNvSpPr>
      </xdr:nvSpPr>
      <xdr:spPr bwMode="auto">
        <a:xfrm>
          <a:off x="626745" y="2956560"/>
          <a:ext cx="76200" cy="320040"/>
        </a:xfrm>
        <a:prstGeom prst="leftBrace">
          <a:avLst>
            <a:gd name="adj1" fmla="val 3708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9525</xdr:colOff>
      <xdr:row>16</xdr:row>
      <xdr:rowOff>76200</xdr:rowOff>
    </xdr:from>
    <xdr:to>
      <xdr:col>1</xdr:col>
      <xdr:colOff>85725</xdr:colOff>
      <xdr:row>17</xdr:row>
      <xdr:rowOff>190500</xdr:rowOff>
    </xdr:to>
    <xdr:sp macro="" textlink="">
      <xdr:nvSpPr>
        <xdr:cNvPr id="53" name="AutoShape 94">
          <a:extLst>
            <a:ext uri="{FF2B5EF4-FFF2-40B4-BE49-F238E27FC236}">
              <a16:creationId xmlns:a16="http://schemas.microsoft.com/office/drawing/2014/main" id="{351C0172-7E21-485F-8226-57701CCC4307}"/>
            </a:ext>
          </a:extLst>
        </xdr:cNvPr>
        <xdr:cNvSpPr>
          <a:spLocks/>
        </xdr:cNvSpPr>
      </xdr:nvSpPr>
      <xdr:spPr bwMode="auto">
        <a:xfrm>
          <a:off x="626745" y="3368040"/>
          <a:ext cx="76200" cy="320040"/>
        </a:xfrm>
        <a:prstGeom prst="leftBrace">
          <a:avLst>
            <a:gd name="adj1" fmla="val 3708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9525</xdr:colOff>
      <xdr:row>18</xdr:row>
      <xdr:rowOff>76200</xdr:rowOff>
    </xdr:from>
    <xdr:to>
      <xdr:col>1</xdr:col>
      <xdr:colOff>85725</xdr:colOff>
      <xdr:row>19</xdr:row>
      <xdr:rowOff>190500</xdr:rowOff>
    </xdr:to>
    <xdr:sp macro="" textlink="">
      <xdr:nvSpPr>
        <xdr:cNvPr id="54" name="AutoShape 94">
          <a:extLst>
            <a:ext uri="{FF2B5EF4-FFF2-40B4-BE49-F238E27FC236}">
              <a16:creationId xmlns:a16="http://schemas.microsoft.com/office/drawing/2014/main" id="{9CC7311C-098C-40D4-BBC7-D50C11A68EEF}"/>
            </a:ext>
          </a:extLst>
        </xdr:cNvPr>
        <xdr:cNvSpPr>
          <a:spLocks/>
        </xdr:cNvSpPr>
      </xdr:nvSpPr>
      <xdr:spPr bwMode="auto">
        <a:xfrm>
          <a:off x="626745" y="3779520"/>
          <a:ext cx="76200" cy="320040"/>
        </a:xfrm>
        <a:prstGeom prst="leftBrace">
          <a:avLst>
            <a:gd name="adj1" fmla="val 3708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5</xdr:col>
      <xdr:colOff>0</xdr:colOff>
      <xdr:row>9</xdr:row>
      <xdr:rowOff>57150</xdr:rowOff>
    </xdr:from>
    <xdr:to>
      <xdr:col>5</xdr:col>
      <xdr:colOff>0</xdr:colOff>
      <xdr:row>13</xdr:row>
      <xdr:rowOff>238125</xdr:rowOff>
    </xdr:to>
    <xdr:sp macro="" textlink="">
      <xdr:nvSpPr>
        <xdr:cNvPr id="4" name="文字 4">
          <a:extLst>
            <a:ext uri="{FF2B5EF4-FFF2-40B4-BE49-F238E27FC236}">
              <a16:creationId xmlns:a16="http://schemas.microsoft.com/office/drawing/2014/main" id="{971D1ABE-4E08-42CC-8991-8384306751EE}"/>
            </a:ext>
          </a:extLst>
        </xdr:cNvPr>
        <xdr:cNvSpPr txBox="1">
          <a:spLocks noChangeArrowheads="1"/>
        </xdr:cNvSpPr>
      </xdr:nvSpPr>
      <xdr:spPr bwMode="auto">
        <a:xfrm>
          <a:off x="8023860" y="6023610"/>
          <a:ext cx="0" cy="97345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zh-TW" altLang="en-US" sz="1200" b="0" i="0" u="none" strike="noStrike" baseline="0">
              <a:solidFill>
                <a:srgbClr val="000000"/>
              </a:solidFill>
              <a:latin typeface="新細明體"/>
              <a:ea typeface="新細明體"/>
            </a:rPr>
            <a:t>肅清煙毒</a:t>
          </a:r>
          <a:endParaRPr lang="zh-TW" altLang="en-US"/>
        </a:p>
      </xdr:txBody>
    </xdr:sp>
    <xdr:clientData/>
  </xdr:twoCellAnchor>
  <xdr:twoCellAnchor>
    <xdr:from>
      <xdr:col>5</xdr:col>
      <xdr:colOff>0</xdr:colOff>
      <xdr:row>9</xdr:row>
      <xdr:rowOff>47625</xdr:rowOff>
    </xdr:from>
    <xdr:to>
      <xdr:col>5</xdr:col>
      <xdr:colOff>0</xdr:colOff>
      <xdr:row>13</xdr:row>
      <xdr:rowOff>228600</xdr:rowOff>
    </xdr:to>
    <xdr:sp macro="" textlink="">
      <xdr:nvSpPr>
        <xdr:cNvPr id="5" name="文字 5">
          <a:extLst>
            <a:ext uri="{FF2B5EF4-FFF2-40B4-BE49-F238E27FC236}">
              <a16:creationId xmlns:a16="http://schemas.microsoft.com/office/drawing/2014/main" id="{2D331F52-0558-4627-A299-2B514E0F8E95}"/>
            </a:ext>
          </a:extLst>
        </xdr:cNvPr>
        <xdr:cNvSpPr txBox="1">
          <a:spLocks noChangeArrowheads="1"/>
        </xdr:cNvSpPr>
      </xdr:nvSpPr>
      <xdr:spPr bwMode="auto">
        <a:xfrm>
          <a:off x="8023860" y="6014085"/>
          <a:ext cx="0" cy="9810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zh-TW" altLang="en-US" sz="1200" b="0" i="0" u="none" strike="noStrike" baseline="0">
              <a:solidFill>
                <a:srgbClr val="000000"/>
              </a:solidFill>
              <a:latin typeface="細明體"/>
              <a:ea typeface="細明體"/>
            </a:rPr>
            <a:t>條例</a:t>
          </a:r>
          <a:endParaRPr lang="zh-TW"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171450</xdr:colOff>
      <xdr:row>7</xdr:row>
      <xdr:rowOff>0</xdr:rowOff>
    </xdr:from>
    <xdr:to>
      <xdr:col>0</xdr:col>
      <xdr:colOff>1095375</xdr:colOff>
      <xdr:row>7</xdr:row>
      <xdr:rowOff>0</xdr:rowOff>
    </xdr:to>
    <xdr:sp macro="" textlink="">
      <xdr:nvSpPr>
        <xdr:cNvPr id="3" name="Text Box 2">
          <a:extLst>
            <a:ext uri="{FF2B5EF4-FFF2-40B4-BE49-F238E27FC236}">
              <a16:creationId xmlns:a16="http://schemas.microsoft.com/office/drawing/2014/main" id="{00000000-0008-0000-0300-000003000000}"/>
            </a:ext>
          </a:extLst>
        </xdr:cNvPr>
        <xdr:cNvSpPr txBox="1">
          <a:spLocks noChangeArrowheads="1"/>
        </xdr:cNvSpPr>
      </xdr:nvSpPr>
      <xdr:spPr bwMode="auto">
        <a:xfrm>
          <a:off x="171450" y="1885950"/>
          <a:ext cx="5143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r>
            <a:rPr lang="zh-TW" altLang="en-US" sz="1200" b="0" i="0" u="none" strike="noStrike" baseline="0">
              <a:solidFill>
                <a:srgbClr val="000000"/>
              </a:solidFill>
              <a:latin typeface="新細明體"/>
              <a:ea typeface="新細明體"/>
            </a:rPr>
            <a:t>類</a:t>
          </a:r>
          <a:r>
            <a:rPr lang="zh-TW" altLang="en-US" sz="1200" b="0" i="0" u="none" strike="noStrike" baseline="0">
              <a:solidFill>
                <a:srgbClr val="000000"/>
              </a:solidFill>
              <a:latin typeface="Times New Roman"/>
              <a:ea typeface="新細明體"/>
              <a:cs typeface="Times New Roman"/>
            </a:rPr>
            <a:t>        </a:t>
          </a:r>
          <a:r>
            <a:rPr lang="zh-TW" altLang="en-US" sz="1200" b="0" i="0" u="none" strike="noStrike" baseline="0">
              <a:solidFill>
                <a:srgbClr val="000000"/>
              </a:solidFill>
              <a:latin typeface="新細明體"/>
              <a:ea typeface="新細明體"/>
              <a:cs typeface="Times New Roman"/>
            </a:rPr>
            <a:t>別</a:t>
          </a:r>
          <a:endParaRPr lang="zh-TW" altLang="en-US"/>
        </a:p>
      </xdr:txBody>
    </xdr:sp>
    <xdr:clientData/>
  </xdr:twoCellAnchor>
  <xdr:twoCellAnchor>
    <xdr:from>
      <xdr:col>0</xdr:col>
      <xdr:colOff>266700</xdr:colOff>
      <xdr:row>7</xdr:row>
      <xdr:rowOff>0</xdr:rowOff>
    </xdr:from>
    <xdr:to>
      <xdr:col>0</xdr:col>
      <xdr:colOff>1057275</xdr:colOff>
      <xdr:row>7</xdr:row>
      <xdr:rowOff>0</xdr:rowOff>
    </xdr:to>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266700" y="1885950"/>
          <a:ext cx="4191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r>
            <a:rPr lang="zh-TW" altLang="en-US" sz="1200" b="0" i="0" u="none" strike="noStrike" baseline="0">
              <a:solidFill>
                <a:srgbClr val="000000"/>
              </a:solidFill>
              <a:latin typeface="新細明體"/>
              <a:ea typeface="新細明體"/>
            </a:rPr>
            <a:t>類        別</a:t>
          </a:r>
          <a:endParaRPr lang="zh-TW" altLang="en-US"/>
        </a:p>
      </xdr:txBody>
    </xdr:sp>
    <xdr:clientData/>
  </xdr:twoCellAnchor>
  <xdr:twoCellAnchor>
    <xdr:from>
      <xdr:col>0</xdr:col>
      <xdr:colOff>171450</xdr:colOff>
      <xdr:row>13</xdr:row>
      <xdr:rowOff>0</xdr:rowOff>
    </xdr:from>
    <xdr:to>
      <xdr:col>0</xdr:col>
      <xdr:colOff>1095375</xdr:colOff>
      <xdr:row>13</xdr:row>
      <xdr:rowOff>0</xdr:rowOff>
    </xdr:to>
    <xdr:sp macro="" textlink="">
      <xdr:nvSpPr>
        <xdr:cNvPr id="6" name="Text Box 5">
          <a:extLst>
            <a:ext uri="{FF2B5EF4-FFF2-40B4-BE49-F238E27FC236}">
              <a16:creationId xmlns:a16="http://schemas.microsoft.com/office/drawing/2014/main" id="{00000000-0008-0000-0300-000006000000}"/>
            </a:ext>
          </a:extLst>
        </xdr:cNvPr>
        <xdr:cNvSpPr txBox="1">
          <a:spLocks noChangeArrowheads="1"/>
        </xdr:cNvSpPr>
      </xdr:nvSpPr>
      <xdr:spPr bwMode="auto">
        <a:xfrm>
          <a:off x="171450" y="3562350"/>
          <a:ext cx="5143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r>
            <a:rPr lang="zh-TW" altLang="en-US" sz="1200" b="0" i="0" u="none" strike="noStrike" baseline="0">
              <a:solidFill>
                <a:srgbClr val="000000"/>
              </a:solidFill>
              <a:latin typeface="新細明體"/>
              <a:ea typeface="新細明體"/>
            </a:rPr>
            <a:t>類</a:t>
          </a:r>
          <a:r>
            <a:rPr lang="zh-TW" altLang="en-US" sz="1200" b="0" i="0" u="none" strike="noStrike" baseline="0">
              <a:solidFill>
                <a:srgbClr val="000000"/>
              </a:solidFill>
              <a:latin typeface="Times New Roman"/>
              <a:ea typeface="新細明體"/>
              <a:cs typeface="Times New Roman"/>
            </a:rPr>
            <a:t>        </a:t>
          </a:r>
          <a:r>
            <a:rPr lang="zh-TW" altLang="en-US" sz="1200" b="0" i="0" u="none" strike="noStrike" baseline="0">
              <a:solidFill>
                <a:srgbClr val="000000"/>
              </a:solidFill>
              <a:latin typeface="新細明體"/>
              <a:ea typeface="新細明體"/>
              <a:cs typeface="Times New Roman"/>
            </a:rPr>
            <a:t>別</a:t>
          </a:r>
          <a:endParaRPr lang="zh-TW" altLang="en-US"/>
        </a:p>
      </xdr:txBody>
    </xdr:sp>
    <xdr:clientData/>
  </xdr:twoCellAnchor>
  <xdr:twoCellAnchor>
    <xdr:from>
      <xdr:col>0</xdr:col>
      <xdr:colOff>266700</xdr:colOff>
      <xdr:row>13</xdr:row>
      <xdr:rowOff>0</xdr:rowOff>
    </xdr:from>
    <xdr:to>
      <xdr:col>0</xdr:col>
      <xdr:colOff>1057275</xdr:colOff>
      <xdr:row>13</xdr:row>
      <xdr:rowOff>0</xdr:rowOff>
    </xdr:to>
    <xdr:sp macro="" textlink="">
      <xdr:nvSpPr>
        <xdr:cNvPr id="7" name="Text Box 6">
          <a:extLst>
            <a:ext uri="{FF2B5EF4-FFF2-40B4-BE49-F238E27FC236}">
              <a16:creationId xmlns:a16="http://schemas.microsoft.com/office/drawing/2014/main" id="{00000000-0008-0000-0300-000007000000}"/>
            </a:ext>
          </a:extLst>
        </xdr:cNvPr>
        <xdr:cNvSpPr txBox="1">
          <a:spLocks noChangeArrowheads="1"/>
        </xdr:cNvSpPr>
      </xdr:nvSpPr>
      <xdr:spPr bwMode="auto">
        <a:xfrm>
          <a:off x="266700" y="3562350"/>
          <a:ext cx="4191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r>
            <a:rPr lang="zh-TW" altLang="en-US" sz="1200" b="0" i="0" u="none" strike="noStrike" baseline="0">
              <a:solidFill>
                <a:srgbClr val="000000"/>
              </a:solidFill>
              <a:latin typeface="新細明體"/>
              <a:ea typeface="新細明體"/>
            </a:rPr>
            <a:t>類        別</a:t>
          </a:r>
          <a:endParaRPr lang="zh-TW" altLang="en-US"/>
        </a:p>
      </xdr:txBody>
    </xdr:sp>
    <xdr:clientData/>
  </xdr:twoCellAnchor>
  <xdr:twoCellAnchor>
    <xdr:from>
      <xdr:col>0</xdr:col>
      <xdr:colOff>171450</xdr:colOff>
      <xdr:row>7</xdr:row>
      <xdr:rowOff>0</xdr:rowOff>
    </xdr:from>
    <xdr:to>
      <xdr:col>0</xdr:col>
      <xdr:colOff>1095375</xdr:colOff>
      <xdr:row>7</xdr:row>
      <xdr:rowOff>0</xdr:rowOff>
    </xdr:to>
    <xdr:sp macro="" textlink="">
      <xdr:nvSpPr>
        <xdr:cNvPr id="9" name="Text Box 2">
          <a:extLst>
            <a:ext uri="{FF2B5EF4-FFF2-40B4-BE49-F238E27FC236}">
              <a16:creationId xmlns:a16="http://schemas.microsoft.com/office/drawing/2014/main" id="{00000000-0008-0000-0300-000009000000}"/>
            </a:ext>
          </a:extLst>
        </xdr:cNvPr>
        <xdr:cNvSpPr txBox="1">
          <a:spLocks noChangeArrowheads="1"/>
        </xdr:cNvSpPr>
      </xdr:nvSpPr>
      <xdr:spPr bwMode="auto">
        <a:xfrm>
          <a:off x="171450" y="2933700"/>
          <a:ext cx="9239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r>
            <a:rPr lang="zh-TW" altLang="en-US" sz="1200" b="0" i="0" u="none" strike="noStrike" baseline="0">
              <a:solidFill>
                <a:srgbClr val="000000"/>
              </a:solidFill>
              <a:latin typeface="新細明體"/>
              <a:ea typeface="新細明體"/>
            </a:rPr>
            <a:t>類</a:t>
          </a:r>
          <a:r>
            <a:rPr lang="zh-TW" altLang="en-US" sz="1200" b="0" i="0" u="none" strike="noStrike" baseline="0">
              <a:solidFill>
                <a:srgbClr val="000000"/>
              </a:solidFill>
              <a:latin typeface="Times New Roman"/>
              <a:ea typeface="新細明體"/>
              <a:cs typeface="Times New Roman"/>
            </a:rPr>
            <a:t>        </a:t>
          </a:r>
          <a:r>
            <a:rPr lang="zh-TW" altLang="en-US" sz="1200" b="0" i="0" u="none" strike="noStrike" baseline="0">
              <a:solidFill>
                <a:srgbClr val="000000"/>
              </a:solidFill>
              <a:latin typeface="新細明體"/>
              <a:ea typeface="新細明體"/>
              <a:cs typeface="Times New Roman"/>
            </a:rPr>
            <a:t>別</a:t>
          </a:r>
          <a:endParaRPr lang="zh-TW" altLang="en-US"/>
        </a:p>
      </xdr:txBody>
    </xdr:sp>
    <xdr:clientData/>
  </xdr:twoCellAnchor>
  <xdr:twoCellAnchor>
    <xdr:from>
      <xdr:col>0</xdr:col>
      <xdr:colOff>266700</xdr:colOff>
      <xdr:row>7</xdr:row>
      <xdr:rowOff>0</xdr:rowOff>
    </xdr:from>
    <xdr:to>
      <xdr:col>0</xdr:col>
      <xdr:colOff>1057275</xdr:colOff>
      <xdr:row>7</xdr:row>
      <xdr:rowOff>0</xdr:rowOff>
    </xdr:to>
    <xdr:sp macro="" textlink="">
      <xdr:nvSpPr>
        <xdr:cNvPr id="10" name="Text Box 3">
          <a:extLst>
            <a:ext uri="{FF2B5EF4-FFF2-40B4-BE49-F238E27FC236}">
              <a16:creationId xmlns:a16="http://schemas.microsoft.com/office/drawing/2014/main" id="{00000000-0008-0000-0300-00000A000000}"/>
            </a:ext>
          </a:extLst>
        </xdr:cNvPr>
        <xdr:cNvSpPr txBox="1">
          <a:spLocks noChangeArrowheads="1"/>
        </xdr:cNvSpPr>
      </xdr:nvSpPr>
      <xdr:spPr bwMode="auto">
        <a:xfrm>
          <a:off x="266700" y="2933700"/>
          <a:ext cx="7905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r>
            <a:rPr lang="zh-TW" altLang="en-US" sz="1200" b="0" i="0" u="none" strike="noStrike" baseline="0">
              <a:solidFill>
                <a:srgbClr val="000000"/>
              </a:solidFill>
              <a:latin typeface="新細明體"/>
              <a:ea typeface="新細明體"/>
            </a:rPr>
            <a:t>類        別</a:t>
          </a:r>
          <a:endParaRPr lang="zh-TW" altLang="en-US"/>
        </a:p>
      </xdr:txBody>
    </xdr:sp>
    <xdr:clientData/>
  </xdr:twoCellAnchor>
  <xdr:twoCellAnchor>
    <xdr:from>
      <xdr:col>0</xdr:col>
      <xdr:colOff>171450</xdr:colOff>
      <xdr:row>13</xdr:row>
      <xdr:rowOff>0</xdr:rowOff>
    </xdr:from>
    <xdr:to>
      <xdr:col>0</xdr:col>
      <xdr:colOff>1095375</xdr:colOff>
      <xdr:row>13</xdr:row>
      <xdr:rowOff>0</xdr:rowOff>
    </xdr:to>
    <xdr:sp macro="" textlink="">
      <xdr:nvSpPr>
        <xdr:cNvPr id="12" name="Text Box 5">
          <a:extLst>
            <a:ext uri="{FF2B5EF4-FFF2-40B4-BE49-F238E27FC236}">
              <a16:creationId xmlns:a16="http://schemas.microsoft.com/office/drawing/2014/main" id="{00000000-0008-0000-0300-00000C000000}"/>
            </a:ext>
          </a:extLst>
        </xdr:cNvPr>
        <xdr:cNvSpPr txBox="1">
          <a:spLocks noChangeArrowheads="1"/>
        </xdr:cNvSpPr>
      </xdr:nvSpPr>
      <xdr:spPr bwMode="auto">
        <a:xfrm>
          <a:off x="171450" y="5657850"/>
          <a:ext cx="9239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r>
            <a:rPr lang="zh-TW" altLang="en-US" sz="1200" b="0" i="0" u="none" strike="noStrike" baseline="0">
              <a:solidFill>
                <a:srgbClr val="000000"/>
              </a:solidFill>
              <a:latin typeface="新細明體"/>
              <a:ea typeface="新細明體"/>
            </a:rPr>
            <a:t>類</a:t>
          </a:r>
          <a:r>
            <a:rPr lang="zh-TW" altLang="en-US" sz="1200" b="0" i="0" u="none" strike="noStrike" baseline="0">
              <a:solidFill>
                <a:srgbClr val="000000"/>
              </a:solidFill>
              <a:latin typeface="Times New Roman"/>
              <a:ea typeface="新細明體"/>
              <a:cs typeface="Times New Roman"/>
            </a:rPr>
            <a:t>        </a:t>
          </a:r>
          <a:r>
            <a:rPr lang="zh-TW" altLang="en-US" sz="1200" b="0" i="0" u="none" strike="noStrike" baseline="0">
              <a:solidFill>
                <a:srgbClr val="000000"/>
              </a:solidFill>
              <a:latin typeface="新細明體"/>
              <a:ea typeface="新細明體"/>
              <a:cs typeface="Times New Roman"/>
            </a:rPr>
            <a:t>別</a:t>
          </a:r>
          <a:endParaRPr lang="zh-TW" altLang="en-US"/>
        </a:p>
      </xdr:txBody>
    </xdr:sp>
    <xdr:clientData/>
  </xdr:twoCellAnchor>
  <xdr:twoCellAnchor>
    <xdr:from>
      <xdr:col>0</xdr:col>
      <xdr:colOff>266700</xdr:colOff>
      <xdr:row>13</xdr:row>
      <xdr:rowOff>0</xdr:rowOff>
    </xdr:from>
    <xdr:to>
      <xdr:col>0</xdr:col>
      <xdr:colOff>1057275</xdr:colOff>
      <xdr:row>13</xdr:row>
      <xdr:rowOff>0</xdr:rowOff>
    </xdr:to>
    <xdr:sp macro="" textlink="">
      <xdr:nvSpPr>
        <xdr:cNvPr id="13" name="Text Box 6">
          <a:extLst>
            <a:ext uri="{FF2B5EF4-FFF2-40B4-BE49-F238E27FC236}">
              <a16:creationId xmlns:a16="http://schemas.microsoft.com/office/drawing/2014/main" id="{00000000-0008-0000-0300-00000D000000}"/>
            </a:ext>
          </a:extLst>
        </xdr:cNvPr>
        <xdr:cNvSpPr txBox="1">
          <a:spLocks noChangeArrowheads="1"/>
        </xdr:cNvSpPr>
      </xdr:nvSpPr>
      <xdr:spPr bwMode="auto">
        <a:xfrm>
          <a:off x="266700" y="5657850"/>
          <a:ext cx="7905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r>
            <a:rPr lang="zh-TW" altLang="en-US" sz="1200" b="0" i="0" u="none" strike="noStrike" baseline="0">
              <a:solidFill>
                <a:srgbClr val="000000"/>
              </a:solidFill>
              <a:latin typeface="新細明體"/>
              <a:ea typeface="新細明體"/>
            </a:rPr>
            <a:t>類        別</a:t>
          </a:r>
          <a:endParaRPr lang="zh-TW" altLang="en-US"/>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2</xdr:row>
      <xdr:rowOff>0</xdr:rowOff>
    </xdr:from>
    <xdr:to>
      <xdr:col>1</xdr:col>
      <xdr:colOff>0</xdr:colOff>
      <xdr:row>2</xdr:row>
      <xdr:rowOff>0</xdr:rowOff>
    </xdr:to>
    <xdr:sp macro="" textlink="">
      <xdr:nvSpPr>
        <xdr:cNvPr id="2" name="AutoShape 1">
          <a:extLst>
            <a:ext uri="{FF2B5EF4-FFF2-40B4-BE49-F238E27FC236}">
              <a16:creationId xmlns:a16="http://schemas.microsoft.com/office/drawing/2014/main" id="{59596234-BCC6-4754-96AB-079E23D4C433}"/>
            </a:ext>
          </a:extLst>
        </xdr:cNvPr>
        <xdr:cNvSpPr>
          <a:spLocks/>
        </xdr:cNvSpPr>
      </xdr:nvSpPr>
      <xdr:spPr bwMode="auto">
        <a:xfrm>
          <a:off x="601980" y="41148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0</xdr:colOff>
      <xdr:row>2</xdr:row>
      <xdr:rowOff>0</xdr:rowOff>
    </xdr:from>
    <xdr:to>
      <xdr:col>1</xdr:col>
      <xdr:colOff>0</xdr:colOff>
      <xdr:row>2</xdr:row>
      <xdr:rowOff>0</xdr:rowOff>
    </xdr:to>
    <xdr:sp macro="" textlink="">
      <xdr:nvSpPr>
        <xdr:cNvPr id="3" name="AutoShape 2">
          <a:extLst>
            <a:ext uri="{FF2B5EF4-FFF2-40B4-BE49-F238E27FC236}">
              <a16:creationId xmlns:a16="http://schemas.microsoft.com/office/drawing/2014/main" id="{BAFA48D7-B117-4E22-8C02-4C1A56AF6C45}"/>
            </a:ext>
          </a:extLst>
        </xdr:cNvPr>
        <xdr:cNvSpPr>
          <a:spLocks/>
        </xdr:cNvSpPr>
      </xdr:nvSpPr>
      <xdr:spPr bwMode="auto">
        <a:xfrm>
          <a:off x="601980" y="41148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0</xdr:colOff>
      <xdr:row>2</xdr:row>
      <xdr:rowOff>0</xdr:rowOff>
    </xdr:from>
    <xdr:to>
      <xdr:col>1</xdr:col>
      <xdr:colOff>0</xdr:colOff>
      <xdr:row>2</xdr:row>
      <xdr:rowOff>0</xdr:rowOff>
    </xdr:to>
    <xdr:sp macro="" textlink="">
      <xdr:nvSpPr>
        <xdr:cNvPr id="4" name="AutoShape 3">
          <a:extLst>
            <a:ext uri="{FF2B5EF4-FFF2-40B4-BE49-F238E27FC236}">
              <a16:creationId xmlns:a16="http://schemas.microsoft.com/office/drawing/2014/main" id="{C5409BE1-066A-4793-B69A-D458E11FDE30}"/>
            </a:ext>
          </a:extLst>
        </xdr:cNvPr>
        <xdr:cNvSpPr>
          <a:spLocks/>
        </xdr:cNvSpPr>
      </xdr:nvSpPr>
      <xdr:spPr bwMode="auto">
        <a:xfrm>
          <a:off x="601980" y="41148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0</xdr:colOff>
      <xdr:row>2</xdr:row>
      <xdr:rowOff>0</xdr:rowOff>
    </xdr:from>
    <xdr:to>
      <xdr:col>1</xdr:col>
      <xdr:colOff>0</xdr:colOff>
      <xdr:row>2</xdr:row>
      <xdr:rowOff>0</xdr:rowOff>
    </xdr:to>
    <xdr:sp macro="" textlink="">
      <xdr:nvSpPr>
        <xdr:cNvPr id="5" name="AutoShape 4">
          <a:extLst>
            <a:ext uri="{FF2B5EF4-FFF2-40B4-BE49-F238E27FC236}">
              <a16:creationId xmlns:a16="http://schemas.microsoft.com/office/drawing/2014/main" id="{40D9C002-3653-4AA6-AE46-957B4E2EE5B2}"/>
            </a:ext>
          </a:extLst>
        </xdr:cNvPr>
        <xdr:cNvSpPr>
          <a:spLocks/>
        </xdr:cNvSpPr>
      </xdr:nvSpPr>
      <xdr:spPr bwMode="auto">
        <a:xfrm>
          <a:off x="601980" y="41148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0</xdr:colOff>
      <xdr:row>2</xdr:row>
      <xdr:rowOff>0</xdr:rowOff>
    </xdr:from>
    <xdr:to>
      <xdr:col>1</xdr:col>
      <xdr:colOff>0</xdr:colOff>
      <xdr:row>2</xdr:row>
      <xdr:rowOff>0</xdr:rowOff>
    </xdr:to>
    <xdr:sp macro="" textlink="">
      <xdr:nvSpPr>
        <xdr:cNvPr id="6" name="AutoShape 5">
          <a:extLst>
            <a:ext uri="{FF2B5EF4-FFF2-40B4-BE49-F238E27FC236}">
              <a16:creationId xmlns:a16="http://schemas.microsoft.com/office/drawing/2014/main" id="{FA3FDBE6-9D36-42AE-AE28-07C085AEDF84}"/>
            </a:ext>
          </a:extLst>
        </xdr:cNvPr>
        <xdr:cNvSpPr>
          <a:spLocks/>
        </xdr:cNvSpPr>
      </xdr:nvSpPr>
      <xdr:spPr bwMode="auto">
        <a:xfrm>
          <a:off x="601980" y="41148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0</xdr:colOff>
      <xdr:row>2</xdr:row>
      <xdr:rowOff>0</xdr:rowOff>
    </xdr:from>
    <xdr:to>
      <xdr:col>1</xdr:col>
      <xdr:colOff>0</xdr:colOff>
      <xdr:row>2</xdr:row>
      <xdr:rowOff>0</xdr:rowOff>
    </xdr:to>
    <xdr:sp macro="" textlink="">
      <xdr:nvSpPr>
        <xdr:cNvPr id="7" name="AutoShape 6">
          <a:extLst>
            <a:ext uri="{FF2B5EF4-FFF2-40B4-BE49-F238E27FC236}">
              <a16:creationId xmlns:a16="http://schemas.microsoft.com/office/drawing/2014/main" id="{650E66E7-17C5-4D8F-91A7-E633741C6B40}"/>
            </a:ext>
          </a:extLst>
        </xdr:cNvPr>
        <xdr:cNvSpPr>
          <a:spLocks/>
        </xdr:cNvSpPr>
      </xdr:nvSpPr>
      <xdr:spPr bwMode="auto">
        <a:xfrm>
          <a:off x="601980" y="41148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0</xdr:colOff>
      <xdr:row>3</xdr:row>
      <xdr:rowOff>114300</xdr:rowOff>
    </xdr:from>
    <xdr:to>
      <xdr:col>1</xdr:col>
      <xdr:colOff>76200</xdr:colOff>
      <xdr:row>4</xdr:row>
      <xdr:rowOff>228600</xdr:rowOff>
    </xdr:to>
    <xdr:sp macro="" textlink="">
      <xdr:nvSpPr>
        <xdr:cNvPr id="8" name="AutoShape 19">
          <a:extLst>
            <a:ext uri="{FF2B5EF4-FFF2-40B4-BE49-F238E27FC236}">
              <a16:creationId xmlns:a16="http://schemas.microsoft.com/office/drawing/2014/main" id="{13DE0676-F866-4712-969F-11390B0C6E2B}"/>
            </a:ext>
          </a:extLst>
        </xdr:cNvPr>
        <xdr:cNvSpPr>
          <a:spLocks/>
        </xdr:cNvSpPr>
      </xdr:nvSpPr>
      <xdr:spPr bwMode="auto">
        <a:xfrm>
          <a:off x="601980" y="731520"/>
          <a:ext cx="76200" cy="297180"/>
        </a:xfrm>
        <a:prstGeom prst="leftBrace">
          <a:avLst>
            <a:gd name="adj1" fmla="val 4895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0</xdr:colOff>
      <xdr:row>21</xdr:row>
      <xdr:rowOff>114300</xdr:rowOff>
    </xdr:from>
    <xdr:to>
      <xdr:col>1</xdr:col>
      <xdr:colOff>76200</xdr:colOff>
      <xdr:row>22</xdr:row>
      <xdr:rowOff>228600</xdr:rowOff>
    </xdr:to>
    <xdr:sp macro="" textlink="">
      <xdr:nvSpPr>
        <xdr:cNvPr id="9" name="AutoShape 20">
          <a:extLst>
            <a:ext uri="{FF2B5EF4-FFF2-40B4-BE49-F238E27FC236}">
              <a16:creationId xmlns:a16="http://schemas.microsoft.com/office/drawing/2014/main" id="{05F5F708-D039-469E-8976-B103217F8665}"/>
            </a:ext>
          </a:extLst>
        </xdr:cNvPr>
        <xdr:cNvSpPr>
          <a:spLocks/>
        </xdr:cNvSpPr>
      </xdr:nvSpPr>
      <xdr:spPr bwMode="auto">
        <a:xfrm>
          <a:off x="601980" y="4434840"/>
          <a:ext cx="76200" cy="297180"/>
        </a:xfrm>
        <a:prstGeom prst="leftBrace">
          <a:avLst>
            <a:gd name="adj1" fmla="val 4895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0</xdr:colOff>
      <xdr:row>5</xdr:row>
      <xdr:rowOff>114300</xdr:rowOff>
    </xdr:from>
    <xdr:to>
      <xdr:col>1</xdr:col>
      <xdr:colOff>76200</xdr:colOff>
      <xdr:row>6</xdr:row>
      <xdr:rowOff>228600</xdr:rowOff>
    </xdr:to>
    <xdr:sp macro="" textlink="">
      <xdr:nvSpPr>
        <xdr:cNvPr id="10" name="AutoShape 19">
          <a:extLst>
            <a:ext uri="{FF2B5EF4-FFF2-40B4-BE49-F238E27FC236}">
              <a16:creationId xmlns:a16="http://schemas.microsoft.com/office/drawing/2014/main" id="{72058656-2533-4168-9E4A-C8F2DDA63455}"/>
            </a:ext>
          </a:extLst>
        </xdr:cNvPr>
        <xdr:cNvSpPr>
          <a:spLocks/>
        </xdr:cNvSpPr>
      </xdr:nvSpPr>
      <xdr:spPr bwMode="auto">
        <a:xfrm>
          <a:off x="601980" y="1143000"/>
          <a:ext cx="76200" cy="297180"/>
        </a:xfrm>
        <a:prstGeom prst="leftBrace">
          <a:avLst>
            <a:gd name="adj1" fmla="val 4895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0</xdr:colOff>
      <xdr:row>7</xdr:row>
      <xdr:rowOff>114300</xdr:rowOff>
    </xdr:from>
    <xdr:to>
      <xdr:col>1</xdr:col>
      <xdr:colOff>76200</xdr:colOff>
      <xdr:row>8</xdr:row>
      <xdr:rowOff>228600</xdr:rowOff>
    </xdr:to>
    <xdr:sp macro="" textlink="">
      <xdr:nvSpPr>
        <xdr:cNvPr id="11" name="AutoShape 19">
          <a:extLst>
            <a:ext uri="{FF2B5EF4-FFF2-40B4-BE49-F238E27FC236}">
              <a16:creationId xmlns:a16="http://schemas.microsoft.com/office/drawing/2014/main" id="{0BF32F8E-995D-4824-A251-82F221102474}"/>
            </a:ext>
          </a:extLst>
        </xdr:cNvPr>
        <xdr:cNvSpPr>
          <a:spLocks/>
        </xdr:cNvSpPr>
      </xdr:nvSpPr>
      <xdr:spPr bwMode="auto">
        <a:xfrm>
          <a:off x="601980" y="1554480"/>
          <a:ext cx="76200" cy="297180"/>
        </a:xfrm>
        <a:prstGeom prst="leftBrace">
          <a:avLst>
            <a:gd name="adj1" fmla="val 4895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0</xdr:colOff>
      <xdr:row>9</xdr:row>
      <xdr:rowOff>114300</xdr:rowOff>
    </xdr:from>
    <xdr:to>
      <xdr:col>1</xdr:col>
      <xdr:colOff>76200</xdr:colOff>
      <xdr:row>10</xdr:row>
      <xdr:rowOff>228600</xdr:rowOff>
    </xdr:to>
    <xdr:sp macro="" textlink="">
      <xdr:nvSpPr>
        <xdr:cNvPr id="12" name="AutoShape 19">
          <a:extLst>
            <a:ext uri="{FF2B5EF4-FFF2-40B4-BE49-F238E27FC236}">
              <a16:creationId xmlns:a16="http://schemas.microsoft.com/office/drawing/2014/main" id="{A06C1323-BA75-47E9-AB07-4754702DB5E8}"/>
            </a:ext>
          </a:extLst>
        </xdr:cNvPr>
        <xdr:cNvSpPr>
          <a:spLocks/>
        </xdr:cNvSpPr>
      </xdr:nvSpPr>
      <xdr:spPr bwMode="auto">
        <a:xfrm>
          <a:off x="601980" y="1965960"/>
          <a:ext cx="76200" cy="297180"/>
        </a:xfrm>
        <a:prstGeom prst="leftBrace">
          <a:avLst>
            <a:gd name="adj1" fmla="val 4895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0</xdr:colOff>
      <xdr:row>11</xdr:row>
      <xdr:rowOff>114300</xdr:rowOff>
    </xdr:from>
    <xdr:to>
      <xdr:col>1</xdr:col>
      <xdr:colOff>76200</xdr:colOff>
      <xdr:row>12</xdr:row>
      <xdr:rowOff>228600</xdr:rowOff>
    </xdr:to>
    <xdr:sp macro="" textlink="">
      <xdr:nvSpPr>
        <xdr:cNvPr id="13" name="AutoShape 19">
          <a:extLst>
            <a:ext uri="{FF2B5EF4-FFF2-40B4-BE49-F238E27FC236}">
              <a16:creationId xmlns:a16="http://schemas.microsoft.com/office/drawing/2014/main" id="{F9F5E198-2175-414A-811D-E7A4D6DA4A8D}"/>
            </a:ext>
          </a:extLst>
        </xdr:cNvPr>
        <xdr:cNvSpPr>
          <a:spLocks/>
        </xdr:cNvSpPr>
      </xdr:nvSpPr>
      <xdr:spPr bwMode="auto">
        <a:xfrm>
          <a:off x="601980" y="2377440"/>
          <a:ext cx="76200" cy="297180"/>
        </a:xfrm>
        <a:prstGeom prst="leftBrace">
          <a:avLst>
            <a:gd name="adj1" fmla="val 4895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0</xdr:colOff>
      <xdr:row>13</xdr:row>
      <xdr:rowOff>114300</xdr:rowOff>
    </xdr:from>
    <xdr:to>
      <xdr:col>1</xdr:col>
      <xdr:colOff>76200</xdr:colOff>
      <xdr:row>14</xdr:row>
      <xdr:rowOff>228600</xdr:rowOff>
    </xdr:to>
    <xdr:sp macro="" textlink="">
      <xdr:nvSpPr>
        <xdr:cNvPr id="14" name="AutoShape 19">
          <a:extLst>
            <a:ext uri="{FF2B5EF4-FFF2-40B4-BE49-F238E27FC236}">
              <a16:creationId xmlns:a16="http://schemas.microsoft.com/office/drawing/2014/main" id="{9C9C6197-8C8B-4C7C-AD80-544E95DC189F}"/>
            </a:ext>
          </a:extLst>
        </xdr:cNvPr>
        <xdr:cNvSpPr>
          <a:spLocks/>
        </xdr:cNvSpPr>
      </xdr:nvSpPr>
      <xdr:spPr bwMode="auto">
        <a:xfrm>
          <a:off x="601980" y="2788920"/>
          <a:ext cx="76200" cy="297180"/>
        </a:xfrm>
        <a:prstGeom prst="leftBrace">
          <a:avLst>
            <a:gd name="adj1" fmla="val 4895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0</xdr:colOff>
      <xdr:row>15</xdr:row>
      <xdr:rowOff>114300</xdr:rowOff>
    </xdr:from>
    <xdr:to>
      <xdr:col>1</xdr:col>
      <xdr:colOff>76200</xdr:colOff>
      <xdr:row>16</xdr:row>
      <xdr:rowOff>228600</xdr:rowOff>
    </xdr:to>
    <xdr:sp macro="" textlink="">
      <xdr:nvSpPr>
        <xdr:cNvPr id="15" name="AutoShape 19">
          <a:extLst>
            <a:ext uri="{FF2B5EF4-FFF2-40B4-BE49-F238E27FC236}">
              <a16:creationId xmlns:a16="http://schemas.microsoft.com/office/drawing/2014/main" id="{9CA16615-BB66-41CB-AE28-0A4FA4F00B63}"/>
            </a:ext>
          </a:extLst>
        </xdr:cNvPr>
        <xdr:cNvSpPr>
          <a:spLocks/>
        </xdr:cNvSpPr>
      </xdr:nvSpPr>
      <xdr:spPr bwMode="auto">
        <a:xfrm>
          <a:off x="601980" y="3200400"/>
          <a:ext cx="76200" cy="297180"/>
        </a:xfrm>
        <a:prstGeom prst="leftBrace">
          <a:avLst>
            <a:gd name="adj1" fmla="val 4895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0</xdr:colOff>
      <xdr:row>17</xdr:row>
      <xdr:rowOff>114300</xdr:rowOff>
    </xdr:from>
    <xdr:to>
      <xdr:col>1</xdr:col>
      <xdr:colOff>76200</xdr:colOff>
      <xdr:row>18</xdr:row>
      <xdr:rowOff>228600</xdr:rowOff>
    </xdr:to>
    <xdr:sp macro="" textlink="">
      <xdr:nvSpPr>
        <xdr:cNvPr id="16" name="AutoShape 19">
          <a:extLst>
            <a:ext uri="{FF2B5EF4-FFF2-40B4-BE49-F238E27FC236}">
              <a16:creationId xmlns:a16="http://schemas.microsoft.com/office/drawing/2014/main" id="{B2C45BBC-868B-48AB-9639-01367275FB8F}"/>
            </a:ext>
          </a:extLst>
        </xdr:cNvPr>
        <xdr:cNvSpPr>
          <a:spLocks/>
        </xdr:cNvSpPr>
      </xdr:nvSpPr>
      <xdr:spPr bwMode="auto">
        <a:xfrm>
          <a:off x="601980" y="3611880"/>
          <a:ext cx="76200" cy="297180"/>
        </a:xfrm>
        <a:prstGeom prst="leftBrace">
          <a:avLst>
            <a:gd name="adj1" fmla="val 4895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0</xdr:colOff>
      <xdr:row>19</xdr:row>
      <xdr:rowOff>114300</xdr:rowOff>
    </xdr:from>
    <xdr:to>
      <xdr:col>1</xdr:col>
      <xdr:colOff>76200</xdr:colOff>
      <xdr:row>20</xdr:row>
      <xdr:rowOff>228600</xdr:rowOff>
    </xdr:to>
    <xdr:sp macro="" textlink="">
      <xdr:nvSpPr>
        <xdr:cNvPr id="17" name="AutoShape 19">
          <a:extLst>
            <a:ext uri="{FF2B5EF4-FFF2-40B4-BE49-F238E27FC236}">
              <a16:creationId xmlns:a16="http://schemas.microsoft.com/office/drawing/2014/main" id="{EC007C73-5FFB-491D-80E8-C205ECE3ADB6}"/>
            </a:ext>
          </a:extLst>
        </xdr:cNvPr>
        <xdr:cNvSpPr>
          <a:spLocks/>
        </xdr:cNvSpPr>
      </xdr:nvSpPr>
      <xdr:spPr bwMode="auto">
        <a:xfrm>
          <a:off x="601980" y="4023360"/>
          <a:ext cx="76200" cy="297180"/>
        </a:xfrm>
        <a:prstGeom prst="leftBrace">
          <a:avLst>
            <a:gd name="adj1" fmla="val 4895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7</xdr:row>
      <xdr:rowOff>53973</xdr:rowOff>
    </xdr:from>
    <xdr:to>
      <xdr:col>1</xdr:col>
      <xdr:colOff>85725</xdr:colOff>
      <xdr:row>9</xdr:row>
      <xdr:rowOff>168273</xdr:rowOff>
    </xdr:to>
    <xdr:sp macro="" textlink="">
      <xdr:nvSpPr>
        <xdr:cNvPr id="2" name="AutoShape 21">
          <a:extLst>
            <a:ext uri="{FF2B5EF4-FFF2-40B4-BE49-F238E27FC236}">
              <a16:creationId xmlns:a16="http://schemas.microsoft.com/office/drawing/2014/main" id="{BFBBF427-6AB0-4479-AC48-F91B3F3298EA}"/>
            </a:ext>
          </a:extLst>
        </xdr:cNvPr>
        <xdr:cNvSpPr>
          <a:spLocks/>
        </xdr:cNvSpPr>
      </xdr:nvSpPr>
      <xdr:spPr bwMode="auto">
        <a:xfrm>
          <a:off x="617220" y="1494153"/>
          <a:ext cx="85725" cy="525780"/>
        </a:xfrm>
        <a:prstGeom prst="leftBrace">
          <a:avLst>
            <a:gd name="adj1" fmla="val 51852"/>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0</xdr:colOff>
      <xdr:row>34</xdr:row>
      <xdr:rowOff>53973</xdr:rowOff>
    </xdr:from>
    <xdr:to>
      <xdr:col>1</xdr:col>
      <xdr:colOff>85725</xdr:colOff>
      <xdr:row>36</xdr:row>
      <xdr:rowOff>168273</xdr:rowOff>
    </xdr:to>
    <xdr:sp macro="" textlink="">
      <xdr:nvSpPr>
        <xdr:cNvPr id="3" name="AutoShape 22">
          <a:extLst>
            <a:ext uri="{FF2B5EF4-FFF2-40B4-BE49-F238E27FC236}">
              <a16:creationId xmlns:a16="http://schemas.microsoft.com/office/drawing/2014/main" id="{0702BB52-68DB-4F00-8EE6-09C656380FC5}"/>
            </a:ext>
          </a:extLst>
        </xdr:cNvPr>
        <xdr:cNvSpPr>
          <a:spLocks/>
        </xdr:cNvSpPr>
      </xdr:nvSpPr>
      <xdr:spPr bwMode="auto">
        <a:xfrm>
          <a:off x="617220" y="7049133"/>
          <a:ext cx="85725" cy="525780"/>
        </a:xfrm>
        <a:prstGeom prst="leftBrace">
          <a:avLst>
            <a:gd name="adj1" fmla="val 51852"/>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0</xdr:colOff>
      <xdr:row>10</xdr:row>
      <xdr:rowOff>53973</xdr:rowOff>
    </xdr:from>
    <xdr:to>
      <xdr:col>1</xdr:col>
      <xdr:colOff>85725</xdr:colOff>
      <xdr:row>12</xdr:row>
      <xdr:rowOff>168273</xdr:rowOff>
    </xdr:to>
    <xdr:sp macro="" textlink="">
      <xdr:nvSpPr>
        <xdr:cNvPr id="4" name="AutoShape 21">
          <a:extLst>
            <a:ext uri="{FF2B5EF4-FFF2-40B4-BE49-F238E27FC236}">
              <a16:creationId xmlns:a16="http://schemas.microsoft.com/office/drawing/2014/main" id="{413FA0D8-3533-49E8-82D9-B7BD6E8F4833}"/>
            </a:ext>
          </a:extLst>
        </xdr:cNvPr>
        <xdr:cNvSpPr>
          <a:spLocks/>
        </xdr:cNvSpPr>
      </xdr:nvSpPr>
      <xdr:spPr bwMode="auto">
        <a:xfrm>
          <a:off x="617220" y="2111373"/>
          <a:ext cx="85725" cy="525780"/>
        </a:xfrm>
        <a:prstGeom prst="leftBrace">
          <a:avLst>
            <a:gd name="adj1" fmla="val 51852"/>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0</xdr:colOff>
      <xdr:row>13</xdr:row>
      <xdr:rowOff>53973</xdr:rowOff>
    </xdr:from>
    <xdr:to>
      <xdr:col>1</xdr:col>
      <xdr:colOff>85725</xdr:colOff>
      <xdr:row>15</xdr:row>
      <xdr:rowOff>168273</xdr:rowOff>
    </xdr:to>
    <xdr:sp macro="" textlink="">
      <xdr:nvSpPr>
        <xdr:cNvPr id="5" name="AutoShape 21">
          <a:extLst>
            <a:ext uri="{FF2B5EF4-FFF2-40B4-BE49-F238E27FC236}">
              <a16:creationId xmlns:a16="http://schemas.microsoft.com/office/drawing/2014/main" id="{588C9362-EBA2-4D26-AFB6-14A21583CCEE}"/>
            </a:ext>
          </a:extLst>
        </xdr:cNvPr>
        <xdr:cNvSpPr>
          <a:spLocks/>
        </xdr:cNvSpPr>
      </xdr:nvSpPr>
      <xdr:spPr bwMode="auto">
        <a:xfrm>
          <a:off x="617220" y="2728593"/>
          <a:ext cx="85725" cy="525780"/>
        </a:xfrm>
        <a:prstGeom prst="leftBrace">
          <a:avLst>
            <a:gd name="adj1" fmla="val 51852"/>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0</xdr:colOff>
      <xdr:row>16</xdr:row>
      <xdr:rowOff>53973</xdr:rowOff>
    </xdr:from>
    <xdr:to>
      <xdr:col>1</xdr:col>
      <xdr:colOff>85725</xdr:colOff>
      <xdr:row>18</xdr:row>
      <xdr:rowOff>168273</xdr:rowOff>
    </xdr:to>
    <xdr:sp macro="" textlink="">
      <xdr:nvSpPr>
        <xdr:cNvPr id="6" name="AutoShape 21">
          <a:extLst>
            <a:ext uri="{FF2B5EF4-FFF2-40B4-BE49-F238E27FC236}">
              <a16:creationId xmlns:a16="http://schemas.microsoft.com/office/drawing/2014/main" id="{BE0D90B8-2068-4760-8FFD-074EB94B9134}"/>
            </a:ext>
          </a:extLst>
        </xdr:cNvPr>
        <xdr:cNvSpPr>
          <a:spLocks/>
        </xdr:cNvSpPr>
      </xdr:nvSpPr>
      <xdr:spPr bwMode="auto">
        <a:xfrm>
          <a:off x="617220" y="3345813"/>
          <a:ext cx="85725" cy="525780"/>
        </a:xfrm>
        <a:prstGeom prst="leftBrace">
          <a:avLst>
            <a:gd name="adj1" fmla="val 51852"/>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0</xdr:colOff>
      <xdr:row>19</xdr:row>
      <xdr:rowOff>53973</xdr:rowOff>
    </xdr:from>
    <xdr:to>
      <xdr:col>1</xdr:col>
      <xdr:colOff>85725</xdr:colOff>
      <xdr:row>21</xdr:row>
      <xdr:rowOff>168273</xdr:rowOff>
    </xdr:to>
    <xdr:sp macro="" textlink="">
      <xdr:nvSpPr>
        <xdr:cNvPr id="7" name="AutoShape 21">
          <a:extLst>
            <a:ext uri="{FF2B5EF4-FFF2-40B4-BE49-F238E27FC236}">
              <a16:creationId xmlns:a16="http://schemas.microsoft.com/office/drawing/2014/main" id="{76CDD655-E5A3-4EA0-A027-D345A50A9A1A}"/>
            </a:ext>
          </a:extLst>
        </xdr:cNvPr>
        <xdr:cNvSpPr>
          <a:spLocks/>
        </xdr:cNvSpPr>
      </xdr:nvSpPr>
      <xdr:spPr bwMode="auto">
        <a:xfrm>
          <a:off x="617220" y="3963033"/>
          <a:ext cx="85725" cy="525780"/>
        </a:xfrm>
        <a:prstGeom prst="leftBrace">
          <a:avLst>
            <a:gd name="adj1" fmla="val 51852"/>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0</xdr:colOff>
      <xdr:row>22</xdr:row>
      <xdr:rowOff>53973</xdr:rowOff>
    </xdr:from>
    <xdr:to>
      <xdr:col>1</xdr:col>
      <xdr:colOff>85725</xdr:colOff>
      <xdr:row>24</xdr:row>
      <xdr:rowOff>168273</xdr:rowOff>
    </xdr:to>
    <xdr:sp macro="" textlink="">
      <xdr:nvSpPr>
        <xdr:cNvPr id="8" name="AutoShape 21">
          <a:extLst>
            <a:ext uri="{FF2B5EF4-FFF2-40B4-BE49-F238E27FC236}">
              <a16:creationId xmlns:a16="http://schemas.microsoft.com/office/drawing/2014/main" id="{44421A8D-3628-47DC-AB66-765AD6A13AFC}"/>
            </a:ext>
          </a:extLst>
        </xdr:cNvPr>
        <xdr:cNvSpPr>
          <a:spLocks/>
        </xdr:cNvSpPr>
      </xdr:nvSpPr>
      <xdr:spPr bwMode="auto">
        <a:xfrm>
          <a:off x="617220" y="4580253"/>
          <a:ext cx="85725" cy="525780"/>
        </a:xfrm>
        <a:prstGeom prst="leftBrace">
          <a:avLst>
            <a:gd name="adj1" fmla="val 51852"/>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0</xdr:colOff>
      <xdr:row>25</xdr:row>
      <xdr:rowOff>53973</xdr:rowOff>
    </xdr:from>
    <xdr:to>
      <xdr:col>1</xdr:col>
      <xdr:colOff>85725</xdr:colOff>
      <xdr:row>27</xdr:row>
      <xdr:rowOff>168273</xdr:rowOff>
    </xdr:to>
    <xdr:sp macro="" textlink="">
      <xdr:nvSpPr>
        <xdr:cNvPr id="9" name="AutoShape 21">
          <a:extLst>
            <a:ext uri="{FF2B5EF4-FFF2-40B4-BE49-F238E27FC236}">
              <a16:creationId xmlns:a16="http://schemas.microsoft.com/office/drawing/2014/main" id="{AD16D48B-10CB-4FAC-AEFC-0DC7658A6C00}"/>
            </a:ext>
          </a:extLst>
        </xdr:cNvPr>
        <xdr:cNvSpPr>
          <a:spLocks/>
        </xdr:cNvSpPr>
      </xdr:nvSpPr>
      <xdr:spPr bwMode="auto">
        <a:xfrm>
          <a:off x="617220" y="5197473"/>
          <a:ext cx="85725" cy="525780"/>
        </a:xfrm>
        <a:prstGeom prst="leftBrace">
          <a:avLst>
            <a:gd name="adj1" fmla="val 51852"/>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0</xdr:colOff>
      <xdr:row>28</xdr:row>
      <xdr:rowOff>53973</xdr:rowOff>
    </xdr:from>
    <xdr:to>
      <xdr:col>1</xdr:col>
      <xdr:colOff>85725</xdr:colOff>
      <xdr:row>30</xdr:row>
      <xdr:rowOff>168273</xdr:rowOff>
    </xdr:to>
    <xdr:sp macro="" textlink="">
      <xdr:nvSpPr>
        <xdr:cNvPr id="10" name="AutoShape 21">
          <a:extLst>
            <a:ext uri="{FF2B5EF4-FFF2-40B4-BE49-F238E27FC236}">
              <a16:creationId xmlns:a16="http://schemas.microsoft.com/office/drawing/2014/main" id="{9960D815-03A0-43D7-95EC-037278051A95}"/>
            </a:ext>
          </a:extLst>
        </xdr:cNvPr>
        <xdr:cNvSpPr>
          <a:spLocks/>
        </xdr:cNvSpPr>
      </xdr:nvSpPr>
      <xdr:spPr bwMode="auto">
        <a:xfrm>
          <a:off x="617220" y="5814693"/>
          <a:ext cx="85725" cy="525780"/>
        </a:xfrm>
        <a:prstGeom prst="leftBrace">
          <a:avLst>
            <a:gd name="adj1" fmla="val 51852"/>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0</xdr:colOff>
      <xdr:row>31</xdr:row>
      <xdr:rowOff>53973</xdr:rowOff>
    </xdr:from>
    <xdr:to>
      <xdr:col>1</xdr:col>
      <xdr:colOff>85725</xdr:colOff>
      <xdr:row>33</xdr:row>
      <xdr:rowOff>168273</xdr:rowOff>
    </xdr:to>
    <xdr:sp macro="" textlink="">
      <xdr:nvSpPr>
        <xdr:cNvPr id="11" name="AutoShape 21">
          <a:extLst>
            <a:ext uri="{FF2B5EF4-FFF2-40B4-BE49-F238E27FC236}">
              <a16:creationId xmlns:a16="http://schemas.microsoft.com/office/drawing/2014/main" id="{EB813375-C52B-4AE6-8ABF-40AEC5B53EBB}"/>
            </a:ext>
          </a:extLst>
        </xdr:cNvPr>
        <xdr:cNvSpPr>
          <a:spLocks/>
        </xdr:cNvSpPr>
      </xdr:nvSpPr>
      <xdr:spPr bwMode="auto">
        <a:xfrm>
          <a:off x="617220" y="6431913"/>
          <a:ext cx="85725" cy="525780"/>
        </a:xfrm>
        <a:prstGeom prst="leftBrace">
          <a:avLst>
            <a:gd name="adj1" fmla="val 51852"/>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0</xdr:colOff>
      <xdr:row>1</xdr:row>
      <xdr:rowOff>66675</xdr:rowOff>
    </xdr:from>
    <xdr:to>
      <xdr:col>1</xdr:col>
      <xdr:colOff>0</xdr:colOff>
      <xdr:row>2</xdr:row>
      <xdr:rowOff>0</xdr:rowOff>
    </xdr:to>
    <xdr:sp macro="" textlink="">
      <xdr:nvSpPr>
        <xdr:cNvPr id="2" name="Text Box 2">
          <a:extLst>
            <a:ext uri="{FF2B5EF4-FFF2-40B4-BE49-F238E27FC236}">
              <a16:creationId xmlns:a16="http://schemas.microsoft.com/office/drawing/2014/main" id="{53EDCD19-76DB-4751-A3B3-502601BCBE34}"/>
            </a:ext>
          </a:extLst>
        </xdr:cNvPr>
        <xdr:cNvSpPr txBox="1">
          <a:spLocks noChangeArrowheads="1"/>
        </xdr:cNvSpPr>
      </xdr:nvSpPr>
      <xdr:spPr bwMode="auto">
        <a:xfrm>
          <a:off x="617220" y="272415"/>
          <a:ext cx="0" cy="139065"/>
        </a:xfrm>
        <a:prstGeom prst="rect">
          <a:avLst/>
        </a:prstGeom>
        <a:solidFill>
          <a:srgbClr xmlns:mc="http://schemas.openxmlformats.org/markup-compatibility/2006" xmlns:a14="http://schemas.microsoft.com/office/drawing/2010/main" val="C7EDCC"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r>
            <a:rPr lang="zh-TW" altLang="en-US" sz="1100" b="0" i="0" u="none" strike="noStrike" baseline="0">
              <a:solidFill>
                <a:srgbClr val="000000"/>
              </a:solidFill>
              <a:latin typeface="新細明體"/>
              <a:ea typeface="新細明體"/>
            </a:rPr>
            <a:t>年度</a:t>
          </a:r>
        </a:p>
      </xdr:txBody>
    </xdr:sp>
    <xdr:clientData/>
  </xdr:twoCellAnchor>
  <xdr:twoCellAnchor>
    <xdr:from>
      <xdr:col>1</xdr:col>
      <xdr:colOff>0</xdr:colOff>
      <xdr:row>2</xdr:row>
      <xdr:rowOff>190500</xdr:rowOff>
    </xdr:from>
    <xdr:to>
      <xdr:col>1</xdr:col>
      <xdr:colOff>0</xdr:colOff>
      <xdr:row>3</xdr:row>
      <xdr:rowOff>57150</xdr:rowOff>
    </xdr:to>
    <xdr:sp macro="" textlink="">
      <xdr:nvSpPr>
        <xdr:cNvPr id="3" name="Text Box 3">
          <a:extLst>
            <a:ext uri="{FF2B5EF4-FFF2-40B4-BE49-F238E27FC236}">
              <a16:creationId xmlns:a16="http://schemas.microsoft.com/office/drawing/2014/main" id="{B1C3A70B-2532-4140-862C-10B100AF6BCD}"/>
            </a:ext>
          </a:extLst>
        </xdr:cNvPr>
        <xdr:cNvSpPr txBox="1">
          <a:spLocks noChangeArrowheads="1"/>
        </xdr:cNvSpPr>
      </xdr:nvSpPr>
      <xdr:spPr bwMode="auto">
        <a:xfrm>
          <a:off x="617220" y="601980"/>
          <a:ext cx="0" cy="7239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zh-TW" altLang="en-US" sz="1100" b="0" i="0" u="none" strike="noStrike" baseline="0">
              <a:solidFill>
                <a:srgbClr val="000000"/>
              </a:solidFill>
              <a:latin typeface="新細明體"/>
              <a:ea typeface="新細明體"/>
            </a:rPr>
            <a:t>類別</a:t>
          </a:r>
        </a:p>
      </xdr:txBody>
    </xdr:sp>
    <xdr:clientData/>
  </xdr:twoCellAnchor>
  <xdr:twoCellAnchor>
    <xdr:from>
      <xdr:col>1</xdr:col>
      <xdr:colOff>0</xdr:colOff>
      <xdr:row>7</xdr:row>
      <xdr:rowOff>0</xdr:rowOff>
    </xdr:from>
    <xdr:to>
      <xdr:col>1</xdr:col>
      <xdr:colOff>0</xdr:colOff>
      <xdr:row>7</xdr:row>
      <xdr:rowOff>0</xdr:rowOff>
    </xdr:to>
    <xdr:sp macro="" textlink="">
      <xdr:nvSpPr>
        <xdr:cNvPr id="4" name="Text Box 4">
          <a:extLst>
            <a:ext uri="{FF2B5EF4-FFF2-40B4-BE49-F238E27FC236}">
              <a16:creationId xmlns:a16="http://schemas.microsoft.com/office/drawing/2014/main" id="{7766989D-F150-44DF-B5DC-33DEDBE4F6AF}"/>
            </a:ext>
          </a:extLst>
        </xdr:cNvPr>
        <xdr:cNvSpPr txBox="1">
          <a:spLocks noChangeArrowheads="1"/>
        </xdr:cNvSpPr>
      </xdr:nvSpPr>
      <xdr:spPr bwMode="auto">
        <a:xfrm>
          <a:off x="617220" y="1440180"/>
          <a:ext cx="0" cy="0"/>
        </a:xfrm>
        <a:prstGeom prst="rect">
          <a:avLst/>
        </a:prstGeom>
        <a:solidFill>
          <a:srgbClr xmlns:mc="http://schemas.openxmlformats.org/markup-compatibility/2006" xmlns:a14="http://schemas.microsoft.com/office/drawing/2010/main" val="C7EDCC"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zh-TW" altLang="en-US" sz="1100" b="0" i="0" u="none" strike="noStrike" baseline="0">
              <a:solidFill>
                <a:srgbClr val="000000"/>
              </a:solidFill>
              <a:latin typeface="新細明體"/>
              <a:ea typeface="新細明體"/>
            </a:rPr>
            <a:t>年度</a:t>
          </a:r>
        </a:p>
      </xdr:txBody>
    </xdr:sp>
    <xdr:clientData/>
  </xdr:twoCellAnchor>
  <xdr:twoCellAnchor>
    <xdr:from>
      <xdr:col>1</xdr:col>
      <xdr:colOff>0</xdr:colOff>
      <xdr:row>7</xdr:row>
      <xdr:rowOff>0</xdr:rowOff>
    </xdr:from>
    <xdr:to>
      <xdr:col>1</xdr:col>
      <xdr:colOff>0</xdr:colOff>
      <xdr:row>7</xdr:row>
      <xdr:rowOff>0</xdr:rowOff>
    </xdr:to>
    <xdr:sp macro="" textlink="">
      <xdr:nvSpPr>
        <xdr:cNvPr id="5" name="Text Box 5">
          <a:extLst>
            <a:ext uri="{FF2B5EF4-FFF2-40B4-BE49-F238E27FC236}">
              <a16:creationId xmlns:a16="http://schemas.microsoft.com/office/drawing/2014/main" id="{D9034F15-DD7C-4357-84C8-123C553A224B}"/>
            </a:ext>
          </a:extLst>
        </xdr:cNvPr>
        <xdr:cNvSpPr txBox="1">
          <a:spLocks noChangeArrowheads="1"/>
        </xdr:cNvSpPr>
      </xdr:nvSpPr>
      <xdr:spPr bwMode="auto">
        <a:xfrm>
          <a:off x="617220" y="144018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zh-TW" altLang="en-US" sz="1100" b="0" i="0" u="none" strike="noStrike" baseline="0">
              <a:solidFill>
                <a:srgbClr val="000000"/>
              </a:solidFill>
              <a:latin typeface="新細明體"/>
              <a:ea typeface="新細明體"/>
            </a:rPr>
            <a:t>類別</a:t>
          </a:r>
        </a:p>
      </xdr:txBody>
    </xdr:sp>
    <xdr:clientData/>
  </xdr:twoCellAnchor>
  <xdr:twoCellAnchor>
    <xdr:from>
      <xdr:col>0</xdr:col>
      <xdr:colOff>552450</xdr:colOff>
      <xdr:row>7</xdr:row>
      <xdr:rowOff>0</xdr:rowOff>
    </xdr:from>
    <xdr:to>
      <xdr:col>0</xdr:col>
      <xdr:colOff>923925</xdr:colOff>
      <xdr:row>7</xdr:row>
      <xdr:rowOff>0</xdr:rowOff>
    </xdr:to>
    <xdr:sp macro="" textlink="">
      <xdr:nvSpPr>
        <xdr:cNvPr id="6" name="Text Box 6">
          <a:extLst>
            <a:ext uri="{FF2B5EF4-FFF2-40B4-BE49-F238E27FC236}">
              <a16:creationId xmlns:a16="http://schemas.microsoft.com/office/drawing/2014/main" id="{6E7CB189-C323-4166-A656-721972E1F009}"/>
            </a:ext>
          </a:extLst>
        </xdr:cNvPr>
        <xdr:cNvSpPr txBox="1">
          <a:spLocks noChangeArrowheads="1"/>
        </xdr:cNvSpPr>
      </xdr:nvSpPr>
      <xdr:spPr bwMode="auto">
        <a:xfrm>
          <a:off x="552450" y="1440180"/>
          <a:ext cx="666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r>
            <a:rPr lang="zh-TW" altLang="en-US" sz="1200" b="0" i="0" u="none" strike="noStrike" baseline="0">
              <a:solidFill>
                <a:srgbClr val="000000"/>
              </a:solidFill>
              <a:latin typeface="新細明體"/>
              <a:ea typeface="新細明體"/>
            </a:rPr>
            <a:t>年度</a:t>
          </a:r>
        </a:p>
      </xdr:txBody>
    </xdr:sp>
    <xdr:clientData/>
  </xdr:twoCellAnchor>
  <xdr:twoCellAnchor>
    <xdr:from>
      <xdr:col>0</xdr:col>
      <xdr:colOff>47625</xdr:colOff>
      <xdr:row>7</xdr:row>
      <xdr:rowOff>0</xdr:rowOff>
    </xdr:from>
    <xdr:to>
      <xdr:col>0</xdr:col>
      <xdr:colOff>495300</xdr:colOff>
      <xdr:row>7</xdr:row>
      <xdr:rowOff>0</xdr:rowOff>
    </xdr:to>
    <xdr:sp macro="" textlink="">
      <xdr:nvSpPr>
        <xdr:cNvPr id="7" name="Text Box 7">
          <a:extLst>
            <a:ext uri="{FF2B5EF4-FFF2-40B4-BE49-F238E27FC236}">
              <a16:creationId xmlns:a16="http://schemas.microsoft.com/office/drawing/2014/main" id="{9D2AE1C5-ADE6-4E36-9652-739CFE8DBEF3}"/>
            </a:ext>
          </a:extLst>
        </xdr:cNvPr>
        <xdr:cNvSpPr txBox="1">
          <a:spLocks noChangeArrowheads="1"/>
        </xdr:cNvSpPr>
      </xdr:nvSpPr>
      <xdr:spPr bwMode="auto">
        <a:xfrm>
          <a:off x="47625" y="1440180"/>
          <a:ext cx="4476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r>
            <a:rPr lang="zh-TW" altLang="en-US" sz="1200" b="0" i="0" u="none" strike="noStrike" baseline="0">
              <a:solidFill>
                <a:srgbClr val="000000"/>
              </a:solidFill>
              <a:latin typeface="新細明體"/>
              <a:ea typeface="新細明體"/>
            </a:rPr>
            <a:t>類別</a:t>
          </a:r>
        </a:p>
      </xdr:txBody>
    </xdr:sp>
    <xdr:clientData/>
  </xdr:twoCellAnchor>
  <xdr:twoCellAnchor>
    <xdr:from>
      <xdr:col>1</xdr:col>
      <xdr:colOff>0</xdr:colOff>
      <xdr:row>3</xdr:row>
      <xdr:rowOff>0</xdr:rowOff>
    </xdr:from>
    <xdr:to>
      <xdr:col>1</xdr:col>
      <xdr:colOff>0</xdr:colOff>
      <xdr:row>3</xdr:row>
      <xdr:rowOff>0</xdr:rowOff>
    </xdr:to>
    <xdr:sp macro="" textlink="">
      <xdr:nvSpPr>
        <xdr:cNvPr id="8" name="Line 8">
          <a:extLst>
            <a:ext uri="{FF2B5EF4-FFF2-40B4-BE49-F238E27FC236}">
              <a16:creationId xmlns:a16="http://schemas.microsoft.com/office/drawing/2014/main" id="{A964F5C1-3390-4C59-AE0E-BB79005AAFC3}"/>
            </a:ext>
          </a:extLst>
        </xdr:cNvPr>
        <xdr:cNvSpPr>
          <a:spLocks noChangeShapeType="1"/>
        </xdr:cNvSpPr>
      </xdr:nvSpPr>
      <xdr:spPr bwMode="auto">
        <a:xfrm>
          <a:off x="617220" y="6172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19050</xdr:colOff>
      <xdr:row>3</xdr:row>
      <xdr:rowOff>57150</xdr:rowOff>
    </xdr:from>
    <xdr:to>
      <xdr:col>1</xdr:col>
      <xdr:colOff>95250</xdr:colOff>
      <xdr:row>4</xdr:row>
      <xdr:rowOff>190500</xdr:rowOff>
    </xdr:to>
    <xdr:sp macro="" textlink="">
      <xdr:nvSpPr>
        <xdr:cNvPr id="2" name="AutoShape 1">
          <a:extLst>
            <a:ext uri="{FF2B5EF4-FFF2-40B4-BE49-F238E27FC236}">
              <a16:creationId xmlns:a16="http://schemas.microsoft.com/office/drawing/2014/main" id="{0E738247-5520-46D4-89A9-B8C85C76D85A}"/>
            </a:ext>
          </a:extLst>
        </xdr:cNvPr>
        <xdr:cNvSpPr>
          <a:spLocks/>
        </xdr:cNvSpPr>
      </xdr:nvSpPr>
      <xdr:spPr bwMode="auto">
        <a:xfrm>
          <a:off x="636270" y="674370"/>
          <a:ext cx="76200" cy="339090"/>
        </a:xfrm>
        <a:prstGeom prst="leftBrace">
          <a:avLst>
            <a:gd name="adj1" fmla="val 4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19050</xdr:colOff>
      <xdr:row>7</xdr:row>
      <xdr:rowOff>57150</xdr:rowOff>
    </xdr:from>
    <xdr:to>
      <xdr:col>1</xdr:col>
      <xdr:colOff>95250</xdr:colOff>
      <xdr:row>8</xdr:row>
      <xdr:rowOff>190500</xdr:rowOff>
    </xdr:to>
    <xdr:sp macro="" textlink="">
      <xdr:nvSpPr>
        <xdr:cNvPr id="3" name="AutoShape 2">
          <a:extLst>
            <a:ext uri="{FF2B5EF4-FFF2-40B4-BE49-F238E27FC236}">
              <a16:creationId xmlns:a16="http://schemas.microsoft.com/office/drawing/2014/main" id="{781B181A-590F-409A-9698-7FEF0C77F87E}"/>
            </a:ext>
          </a:extLst>
        </xdr:cNvPr>
        <xdr:cNvSpPr>
          <a:spLocks/>
        </xdr:cNvSpPr>
      </xdr:nvSpPr>
      <xdr:spPr bwMode="auto">
        <a:xfrm>
          <a:off x="636270" y="1497330"/>
          <a:ext cx="76200" cy="339090"/>
        </a:xfrm>
        <a:prstGeom prst="leftBrace">
          <a:avLst>
            <a:gd name="adj1" fmla="val 3958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19050</xdr:colOff>
      <xdr:row>13</xdr:row>
      <xdr:rowOff>57150</xdr:rowOff>
    </xdr:from>
    <xdr:to>
      <xdr:col>1</xdr:col>
      <xdr:colOff>95250</xdr:colOff>
      <xdr:row>14</xdr:row>
      <xdr:rowOff>190500</xdr:rowOff>
    </xdr:to>
    <xdr:sp macro="" textlink="">
      <xdr:nvSpPr>
        <xdr:cNvPr id="4" name="AutoShape 3">
          <a:extLst>
            <a:ext uri="{FF2B5EF4-FFF2-40B4-BE49-F238E27FC236}">
              <a16:creationId xmlns:a16="http://schemas.microsoft.com/office/drawing/2014/main" id="{0DECCA77-3B92-4555-BC00-E75181D0E052}"/>
            </a:ext>
          </a:extLst>
        </xdr:cNvPr>
        <xdr:cNvSpPr>
          <a:spLocks/>
        </xdr:cNvSpPr>
      </xdr:nvSpPr>
      <xdr:spPr bwMode="auto">
        <a:xfrm>
          <a:off x="636270" y="2731770"/>
          <a:ext cx="76200" cy="339090"/>
        </a:xfrm>
        <a:prstGeom prst="leftBrace">
          <a:avLst>
            <a:gd name="adj1" fmla="val 4270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19050</xdr:colOff>
      <xdr:row>11</xdr:row>
      <xdr:rowOff>57150</xdr:rowOff>
    </xdr:from>
    <xdr:to>
      <xdr:col>1</xdr:col>
      <xdr:colOff>95250</xdr:colOff>
      <xdr:row>12</xdr:row>
      <xdr:rowOff>190500</xdr:rowOff>
    </xdr:to>
    <xdr:sp macro="" textlink="">
      <xdr:nvSpPr>
        <xdr:cNvPr id="5" name="AutoShape 4">
          <a:extLst>
            <a:ext uri="{FF2B5EF4-FFF2-40B4-BE49-F238E27FC236}">
              <a16:creationId xmlns:a16="http://schemas.microsoft.com/office/drawing/2014/main" id="{C481834A-9C28-42BB-A5B0-593577C9528B}"/>
            </a:ext>
          </a:extLst>
        </xdr:cNvPr>
        <xdr:cNvSpPr>
          <a:spLocks/>
        </xdr:cNvSpPr>
      </xdr:nvSpPr>
      <xdr:spPr bwMode="auto">
        <a:xfrm>
          <a:off x="636270" y="2320290"/>
          <a:ext cx="76200" cy="339090"/>
        </a:xfrm>
        <a:prstGeom prst="leftBrace">
          <a:avLst>
            <a:gd name="adj1" fmla="val 3958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19050</xdr:colOff>
      <xdr:row>9</xdr:row>
      <xdr:rowOff>57150</xdr:rowOff>
    </xdr:from>
    <xdr:to>
      <xdr:col>1</xdr:col>
      <xdr:colOff>95250</xdr:colOff>
      <xdr:row>10</xdr:row>
      <xdr:rowOff>190500</xdr:rowOff>
    </xdr:to>
    <xdr:sp macro="" textlink="">
      <xdr:nvSpPr>
        <xdr:cNvPr id="6" name="AutoShape 5">
          <a:extLst>
            <a:ext uri="{FF2B5EF4-FFF2-40B4-BE49-F238E27FC236}">
              <a16:creationId xmlns:a16="http://schemas.microsoft.com/office/drawing/2014/main" id="{ACC11AB5-08C1-4B4A-863A-D40BAF43A34E}"/>
            </a:ext>
          </a:extLst>
        </xdr:cNvPr>
        <xdr:cNvSpPr>
          <a:spLocks/>
        </xdr:cNvSpPr>
      </xdr:nvSpPr>
      <xdr:spPr bwMode="auto">
        <a:xfrm>
          <a:off x="636270" y="1908810"/>
          <a:ext cx="76200" cy="339090"/>
        </a:xfrm>
        <a:prstGeom prst="leftBrace">
          <a:avLst>
            <a:gd name="adj1" fmla="val 3958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19050</xdr:colOff>
      <xdr:row>15</xdr:row>
      <xdr:rowOff>57150</xdr:rowOff>
    </xdr:from>
    <xdr:to>
      <xdr:col>1</xdr:col>
      <xdr:colOff>95250</xdr:colOff>
      <xdr:row>16</xdr:row>
      <xdr:rowOff>190500</xdr:rowOff>
    </xdr:to>
    <xdr:sp macro="" textlink="">
      <xdr:nvSpPr>
        <xdr:cNvPr id="7" name="AutoShape 6">
          <a:extLst>
            <a:ext uri="{FF2B5EF4-FFF2-40B4-BE49-F238E27FC236}">
              <a16:creationId xmlns:a16="http://schemas.microsoft.com/office/drawing/2014/main" id="{0EBA63CD-F6C7-41A1-84E3-B6B1B4DF57F5}"/>
            </a:ext>
          </a:extLst>
        </xdr:cNvPr>
        <xdr:cNvSpPr>
          <a:spLocks/>
        </xdr:cNvSpPr>
      </xdr:nvSpPr>
      <xdr:spPr bwMode="auto">
        <a:xfrm>
          <a:off x="636270" y="3143250"/>
          <a:ext cx="76200" cy="339090"/>
        </a:xfrm>
        <a:prstGeom prst="leftBrace">
          <a:avLst>
            <a:gd name="adj1" fmla="val 3958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19050</xdr:colOff>
      <xdr:row>17</xdr:row>
      <xdr:rowOff>57150</xdr:rowOff>
    </xdr:from>
    <xdr:to>
      <xdr:col>1</xdr:col>
      <xdr:colOff>95250</xdr:colOff>
      <xdr:row>18</xdr:row>
      <xdr:rowOff>190500</xdr:rowOff>
    </xdr:to>
    <xdr:sp macro="" textlink="">
      <xdr:nvSpPr>
        <xdr:cNvPr id="8" name="AutoShape 7">
          <a:extLst>
            <a:ext uri="{FF2B5EF4-FFF2-40B4-BE49-F238E27FC236}">
              <a16:creationId xmlns:a16="http://schemas.microsoft.com/office/drawing/2014/main" id="{347E2372-81CE-47F8-8951-0CD41C06AF04}"/>
            </a:ext>
          </a:extLst>
        </xdr:cNvPr>
        <xdr:cNvSpPr>
          <a:spLocks/>
        </xdr:cNvSpPr>
      </xdr:nvSpPr>
      <xdr:spPr bwMode="auto">
        <a:xfrm>
          <a:off x="636270" y="3554730"/>
          <a:ext cx="76200" cy="339090"/>
        </a:xfrm>
        <a:prstGeom prst="leftBrace">
          <a:avLst>
            <a:gd name="adj1" fmla="val 3958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19050</xdr:colOff>
      <xdr:row>19</xdr:row>
      <xdr:rowOff>57150</xdr:rowOff>
    </xdr:from>
    <xdr:to>
      <xdr:col>1</xdr:col>
      <xdr:colOff>95250</xdr:colOff>
      <xdr:row>20</xdr:row>
      <xdr:rowOff>190500</xdr:rowOff>
    </xdr:to>
    <xdr:sp macro="" textlink="">
      <xdr:nvSpPr>
        <xdr:cNvPr id="9" name="AutoShape 8">
          <a:extLst>
            <a:ext uri="{FF2B5EF4-FFF2-40B4-BE49-F238E27FC236}">
              <a16:creationId xmlns:a16="http://schemas.microsoft.com/office/drawing/2014/main" id="{81ED7F92-7FA2-43DF-B03E-751B61F327B6}"/>
            </a:ext>
          </a:extLst>
        </xdr:cNvPr>
        <xdr:cNvSpPr>
          <a:spLocks/>
        </xdr:cNvSpPr>
      </xdr:nvSpPr>
      <xdr:spPr bwMode="auto">
        <a:xfrm>
          <a:off x="636270" y="3966210"/>
          <a:ext cx="76200" cy="339090"/>
        </a:xfrm>
        <a:prstGeom prst="leftBrace">
          <a:avLst>
            <a:gd name="adj1" fmla="val 4270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19050</xdr:colOff>
      <xdr:row>21</xdr:row>
      <xdr:rowOff>57150</xdr:rowOff>
    </xdr:from>
    <xdr:to>
      <xdr:col>1</xdr:col>
      <xdr:colOff>95250</xdr:colOff>
      <xdr:row>22</xdr:row>
      <xdr:rowOff>190500</xdr:rowOff>
    </xdr:to>
    <xdr:sp macro="" textlink="">
      <xdr:nvSpPr>
        <xdr:cNvPr id="10" name="AutoShape 9">
          <a:extLst>
            <a:ext uri="{FF2B5EF4-FFF2-40B4-BE49-F238E27FC236}">
              <a16:creationId xmlns:a16="http://schemas.microsoft.com/office/drawing/2014/main" id="{011FCF11-B8AD-420B-8E7E-D805E93712CB}"/>
            </a:ext>
          </a:extLst>
        </xdr:cNvPr>
        <xdr:cNvSpPr>
          <a:spLocks/>
        </xdr:cNvSpPr>
      </xdr:nvSpPr>
      <xdr:spPr bwMode="auto">
        <a:xfrm>
          <a:off x="636270" y="4377690"/>
          <a:ext cx="76200" cy="339090"/>
        </a:xfrm>
        <a:prstGeom prst="leftBrace">
          <a:avLst>
            <a:gd name="adj1" fmla="val 3958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19050</xdr:colOff>
      <xdr:row>5</xdr:row>
      <xdr:rowOff>57150</xdr:rowOff>
    </xdr:from>
    <xdr:to>
      <xdr:col>1</xdr:col>
      <xdr:colOff>95250</xdr:colOff>
      <xdr:row>6</xdr:row>
      <xdr:rowOff>190500</xdr:rowOff>
    </xdr:to>
    <xdr:sp macro="" textlink="">
      <xdr:nvSpPr>
        <xdr:cNvPr id="11" name="AutoShape 10">
          <a:extLst>
            <a:ext uri="{FF2B5EF4-FFF2-40B4-BE49-F238E27FC236}">
              <a16:creationId xmlns:a16="http://schemas.microsoft.com/office/drawing/2014/main" id="{1A465E5B-7750-436A-A7CD-F2B5FC75DC8F}"/>
            </a:ext>
          </a:extLst>
        </xdr:cNvPr>
        <xdr:cNvSpPr>
          <a:spLocks/>
        </xdr:cNvSpPr>
      </xdr:nvSpPr>
      <xdr:spPr bwMode="auto">
        <a:xfrm>
          <a:off x="636270" y="1085850"/>
          <a:ext cx="76200" cy="339090"/>
        </a:xfrm>
        <a:prstGeom prst="leftBrace">
          <a:avLst>
            <a:gd name="adj1" fmla="val 3958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19050</xdr:colOff>
      <xdr:row>23</xdr:row>
      <xdr:rowOff>57150</xdr:rowOff>
    </xdr:from>
    <xdr:to>
      <xdr:col>1</xdr:col>
      <xdr:colOff>95250</xdr:colOff>
      <xdr:row>24</xdr:row>
      <xdr:rowOff>190500</xdr:rowOff>
    </xdr:to>
    <xdr:sp macro="" textlink="">
      <xdr:nvSpPr>
        <xdr:cNvPr id="12" name="AutoShape 11">
          <a:extLst>
            <a:ext uri="{FF2B5EF4-FFF2-40B4-BE49-F238E27FC236}">
              <a16:creationId xmlns:a16="http://schemas.microsoft.com/office/drawing/2014/main" id="{EEBE3E81-00F9-4593-BE6F-585436221E76}"/>
            </a:ext>
          </a:extLst>
        </xdr:cNvPr>
        <xdr:cNvSpPr>
          <a:spLocks/>
        </xdr:cNvSpPr>
      </xdr:nvSpPr>
      <xdr:spPr bwMode="auto">
        <a:xfrm>
          <a:off x="636270" y="4789170"/>
          <a:ext cx="76200" cy="339090"/>
        </a:xfrm>
        <a:prstGeom prst="leftBrace">
          <a:avLst>
            <a:gd name="adj1" fmla="val 3958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4.xml><?xml version="1.0" encoding="utf-8"?>
<xdr:wsDr xmlns:xdr="http://schemas.openxmlformats.org/drawingml/2006/spreadsheetDrawing" xmlns:a="http://schemas.openxmlformats.org/drawingml/2006/main">
  <xdr:twoCellAnchor>
    <xdr:from>
      <xdr:col>1</xdr:col>
      <xdr:colOff>371475</xdr:colOff>
      <xdr:row>17</xdr:row>
      <xdr:rowOff>0</xdr:rowOff>
    </xdr:from>
    <xdr:to>
      <xdr:col>1</xdr:col>
      <xdr:colOff>457200</xdr:colOff>
      <xdr:row>17</xdr:row>
      <xdr:rowOff>0</xdr:rowOff>
    </xdr:to>
    <xdr:sp macro="" textlink="">
      <xdr:nvSpPr>
        <xdr:cNvPr id="2" name="AutoShape 1">
          <a:extLst>
            <a:ext uri="{FF2B5EF4-FFF2-40B4-BE49-F238E27FC236}">
              <a16:creationId xmlns:a16="http://schemas.microsoft.com/office/drawing/2014/main" id="{ACF6E8D8-88A0-4600-98EB-CD69AEB1BCF1}"/>
            </a:ext>
          </a:extLst>
        </xdr:cNvPr>
        <xdr:cNvSpPr>
          <a:spLocks/>
        </xdr:cNvSpPr>
      </xdr:nvSpPr>
      <xdr:spPr bwMode="auto">
        <a:xfrm>
          <a:off x="1125855" y="3497580"/>
          <a:ext cx="85725" cy="0"/>
        </a:xfrm>
        <a:prstGeom prst="leftBrace">
          <a:avLst>
            <a:gd name="adj1" fmla="val -2147483648"/>
            <a:gd name="adj2" fmla="val 50000"/>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xdr:col>
      <xdr:colOff>371475</xdr:colOff>
      <xdr:row>17</xdr:row>
      <xdr:rowOff>0</xdr:rowOff>
    </xdr:from>
    <xdr:to>
      <xdr:col>1</xdr:col>
      <xdr:colOff>457200</xdr:colOff>
      <xdr:row>17</xdr:row>
      <xdr:rowOff>0</xdr:rowOff>
    </xdr:to>
    <xdr:sp macro="" textlink="">
      <xdr:nvSpPr>
        <xdr:cNvPr id="3" name="AutoShape 2">
          <a:extLst>
            <a:ext uri="{FF2B5EF4-FFF2-40B4-BE49-F238E27FC236}">
              <a16:creationId xmlns:a16="http://schemas.microsoft.com/office/drawing/2014/main" id="{26052AFA-9024-4D89-8124-EC6FC509A1CC}"/>
            </a:ext>
          </a:extLst>
        </xdr:cNvPr>
        <xdr:cNvSpPr>
          <a:spLocks/>
        </xdr:cNvSpPr>
      </xdr:nvSpPr>
      <xdr:spPr bwMode="auto">
        <a:xfrm>
          <a:off x="1125855" y="3497580"/>
          <a:ext cx="85725" cy="0"/>
        </a:xfrm>
        <a:prstGeom prst="leftBrace">
          <a:avLst>
            <a:gd name="adj1" fmla="val -2147483648"/>
            <a:gd name="adj2" fmla="val 50000"/>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371475</xdr:colOff>
      <xdr:row>18</xdr:row>
      <xdr:rowOff>0</xdr:rowOff>
    </xdr:from>
    <xdr:to>
      <xdr:col>0</xdr:col>
      <xdr:colOff>457200</xdr:colOff>
      <xdr:row>18</xdr:row>
      <xdr:rowOff>0</xdr:rowOff>
    </xdr:to>
    <xdr:sp macro="" textlink="">
      <xdr:nvSpPr>
        <xdr:cNvPr id="2" name="AutoShape 1">
          <a:extLst>
            <a:ext uri="{FF2B5EF4-FFF2-40B4-BE49-F238E27FC236}">
              <a16:creationId xmlns:a16="http://schemas.microsoft.com/office/drawing/2014/main" id="{366996ED-FA0B-4CC6-95E6-27E7949E8B2B}"/>
            </a:ext>
          </a:extLst>
        </xdr:cNvPr>
        <xdr:cNvSpPr>
          <a:spLocks/>
        </xdr:cNvSpPr>
      </xdr:nvSpPr>
      <xdr:spPr bwMode="auto">
        <a:xfrm>
          <a:off x="371475" y="3703320"/>
          <a:ext cx="85725" cy="0"/>
        </a:xfrm>
        <a:prstGeom prst="leftBrace">
          <a:avLst>
            <a:gd name="adj1" fmla="val -2147483648"/>
            <a:gd name="adj2" fmla="val 50000"/>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0</xdr:col>
      <xdr:colOff>371475</xdr:colOff>
      <xdr:row>18</xdr:row>
      <xdr:rowOff>0</xdr:rowOff>
    </xdr:from>
    <xdr:to>
      <xdr:col>0</xdr:col>
      <xdr:colOff>457200</xdr:colOff>
      <xdr:row>18</xdr:row>
      <xdr:rowOff>0</xdr:rowOff>
    </xdr:to>
    <xdr:sp macro="" textlink="">
      <xdr:nvSpPr>
        <xdr:cNvPr id="3" name="AutoShape 2">
          <a:extLst>
            <a:ext uri="{FF2B5EF4-FFF2-40B4-BE49-F238E27FC236}">
              <a16:creationId xmlns:a16="http://schemas.microsoft.com/office/drawing/2014/main" id="{D3F846DC-A0CB-4049-84B6-40D1517B3F19}"/>
            </a:ext>
          </a:extLst>
        </xdr:cNvPr>
        <xdr:cNvSpPr>
          <a:spLocks/>
        </xdr:cNvSpPr>
      </xdr:nvSpPr>
      <xdr:spPr bwMode="auto">
        <a:xfrm>
          <a:off x="371475" y="3703320"/>
          <a:ext cx="85725" cy="0"/>
        </a:xfrm>
        <a:prstGeom prst="leftBrace">
          <a:avLst>
            <a:gd name="adj1" fmla="val -2147483648"/>
            <a:gd name="adj2" fmla="val 50000"/>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3</xdr:row>
      <xdr:rowOff>0</xdr:rowOff>
    </xdr:from>
    <xdr:to>
      <xdr:col>1</xdr:col>
      <xdr:colOff>0</xdr:colOff>
      <xdr:row>3</xdr:row>
      <xdr:rowOff>238125</xdr:rowOff>
    </xdr:to>
    <xdr:sp macro="" textlink="">
      <xdr:nvSpPr>
        <xdr:cNvPr id="3" name="Text Box 1">
          <a:extLst>
            <a:ext uri="{FF2B5EF4-FFF2-40B4-BE49-F238E27FC236}">
              <a16:creationId xmlns:a16="http://schemas.microsoft.com/office/drawing/2014/main" id="{00000000-0008-0000-0400-000003000000}"/>
            </a:ext>
          </a:extLst>
        </xdr:cNvPr>
        <xdr:cNvSpPr txBox="1">
          <a:spLocks noChangeArrowheads="1"/>
        </xdr:cNvSpPr>
      </xdr:nvSpPr>
      <xdr:spPr bwMode="auto">
        <a:xfrm>
          <a:off x="1981200" y="97155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27432"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0</xdr:rowOff>
    </xdr:from>
    <xdr:to>
      <xdr:col>1</xdr:col>
      <xdr:colOff>0</xdr:colOff>
      <xdr:row>3</xdr:row>
      <xdr:rowOff>238125</xdr:rowOff>
    </xdr:to>
    <xdr:sp macro="" textlink="">
      <xdr:nvSpPr>
        <xdr:cNvPr id="4" name="Text Box 1">
          <a:extLst>
            <a:ext uri="{FF2B5EF4-FFF2-40B4-BE49-F238E27FC236}">
              <a16:creationId xmlns:a16="http://schemas.microsoft.com/office/drawing/2014/main" id="{00000000-0008-0000-0400-000004000000}"/>
            </a:ext>
          </a:extLst>
        </xdr:cNvPr>
        <xdr:cNvSpPr txBox="1">
          <a:spLocks noChangeArrowheads="1"/>
        </xdr:cNvSpPr>
      </xdr:nvSpPr>
      <xdr:spPr bwMode="auto">
        <a:xfrm>
          <a:off x="1981200" y="97155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27432"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3</xdr:row>
      <xdr:rowOff>0</xdr:rowOff>
    </xdr:from>
    <xdr:to>
      <xdr:col>1</xdr:col>
      <xdr:colOff>0</xdr:colOff>
      <xdr:row>3</xdr:row>
      <xdr:rowOff>0</xdr:rowOff>
    </xdr:to>
    <xdr:sp macro="" textlink="">
      <xdr:nvSpPr>
        <xdr:cNvPr id="2" name="Text Box 1">
          <a:extLst>
            <a:ext uri="{FF2B5EF4-FFF2-40B4-BE49-F238E27FC236}">
              <a16:creationId xmlns:a16="http://schemas.microsoft.com/office/drawing/2014/main" id="{00000000-0008-0000-0800-000002000000}"/>
            </a:ext>
          </a:extLst>
        </xdr:cNvPr>
        <xdr:cNvSpPr txBox="1">
          <a:spLocks noChangeArrowheads="1"/>
        </xdr:cNvSpPr>
      </xdr:nvSpPr>
      <xdr:spPr bwMode="auto">
        <a:xfrm>
          <a:off x="685800" y="6286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27432" anchor="ctr" upright="1"/>
        <a:lstStyle/>
        <a:p>
          <a:pPr algn="dist" rtl="0">
            <a:lnSpc>
              <a:spcPts val="1200"/>
            </a:lnSpc>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0</xdr:rowOff>
    </xdr:from>
    <xdr:to>
      <xdr:col>1</xdr:col>
      <xdr:colOff>0</xdr:colOff>
      <xdr:row>3</xdr:row>
      <xdr:rowOff>0</xdr:rowOff>
    </xdr:to>
    <xdr:sp macro="" textlink="">
      <xdr:nvSpPr>
        <xdr:cNvPr id="3" name="Text Box 2">
          <a:extLst>
            <a:ext uri="{FF2B5EF4-FFF2-40B4-BE49-F238E27FC236}">
              <a16:creationId xmlns:a16="http://schemas.microsoft.com/office/drawing/2014/main" id="{00000000-0008-0000-0800-000003000000}"/>
            </a:ext>
          </a:extLst>
        </xdr:cNvPr>
        <xdr:cNvSpPr txBox="1">
          <a:spLocks noChangeArrowheads="1"/>
        </xdr:cNvSpPr>
      </xdr:nvSpPr>
      <xdr:spPr bwMode="auto">
        <a:xfrm>
          <a:off x="685800" y="6286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0</xdr:rowOff>
    </xdr:from>
    <xdr:to>
      <xdr:col>1</xdr:col>
      <xdr:colOff>0</xdr:colOff>
      <xdr:row>3</xdr:row>
      <xdr:rowOff>0</xdr:rowOff>
    </xdr:to>
    <xdr:sp macro="" textlink="">
      <xdr:nvSpPr>
        <xdr:cNvPr id="4" name="Text Box 3">
          <a:extLst>
            <a:ext uri="{FF2B5EF4-FFF2-40B4-BE49-F238E27FC236}">
              <a16:creationId xmlns:a16="http://schemas.microsoft.com/office/drawing/2014/main" id="{00000000-0008-0000-0800-000004000000}"/>
            </a:ext>
          </a:extLst>
        </xdr:cNvPr>
        <xdr:cNvSpPr txBox="1">
          <a:spLocks noChangeArrowheads="1"/>
        </xdr:cNvSpPr>
      </xdr:nvSpPr>
      <xdr:spPr bwMode="auto">
        <a:xfrm>
          <a:off x="685800" y="6286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0</xdr:rowOff>
    </xdr:from>
    <xdr:to>
      <xdr:col>1</xdr:col>
      <xdr:colOff>0</xdr:colOff>
      <xdr:row>3</xdr:row>
      <xdr:rowOff>0</xdr:rowOff>
    </xdr:to>
    <xdr:sp macro="" textlink="">
      <xdr:nvSpPr>
        <xdr:cNvPr id="5" name="Text Box 4">
          <a:extLst>
            <a:ext uri="{FF2B5EF4-FFF2-40B4-BE49-F238E27FC236}">
              <a16:creationId xmlns:a16="http://schemas.microsoft.com/office/drawing/2014/main" id="{00000000-0008-0000-0800-000005000000}"/>
            </a:ext>
          </a:extLst>
        </xdr:cNvPr>
        <xdr:cNvSpPr txBox="1">
          <a:spLocks noChangeArrowheads="1"/>
        </xdr:cNvSpPr>
      </xdr:nvSpPr>
      <xdr:spPr bwMode="auto">
        <a:xfrm>
          <a:off x="685800" y="6286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0</xdr:rowOff>
    </xdr:from>
    <xdr:to>
      <xdr:col>1</xdr:col>
      <xdr:colOff>0</xdr:colOff>
      <xdr:row>3</xdr:row>
      <xdr:rowOff>0</xdr:rowOff>
    </xdr:to>
    <xdr:sp macro="" textlink="">
      <xdr:nvSpPr>
        <xdr:cNvPr id="6" name="Text Box 5">
          <a:extLst>
            <a:ext uri="{FF2B5EF4-FFF2-40B4-BE49-F238E27FC236}">
              <a16:creationId xmlns:a16="http://schemas.microsoft.com/office/drawing/2014/main" id="{00000000-0008-0000-0800-000006000000}"/>
            </a:ext>
          </a:extLst>
        </xdr:cNvPr>
        <xdr:cNvSpPr txBox="1">
          <a:spLocks noChangeArrowheads="1"/>
        </xdr:cNvSpPr>
      </xdr:nvSpPr>
      <xdr:spPr bwMode="auto">
        <a:xfrm>
          <a:off x="685800" y="6286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0</xdr:rowOff>
    </xdr:from>
    <xdr:to>
      <xdr:col>1</xdr:col>
      <xdr:colOff>0</xdr:colOff>
      <xdr:row>3</xdr:row>
      <xdr:rowOff>0</xdr:rowOff>
    </xdr:to>
    <xdr:sp macro="" textlink="">
      <xdr:nvSpPr>
        <xdr:cNvPr id="7" name="Text Box 6">
          <a:extLst>
            <a:ext uri="{FF2B5EF4-FFF2-40B4-BE49-F238E27FC236}">
              <a16:creationId xmlns:a16="http://schemas.microsoft.com/office/drawing/2014/main" id="{00000000-0008-0000-0800-000007000000}"/>
            </a:ext>
          </a:extLst>
        </xdr:cNvPr>
        <xdr:cNvSpPr txBox="1">
          <a:spLocks noChangeArrowheads="1"/>
        </xdr:cNvSpPr>
      </xdr:nvSpPr>
      <xdr:spPr bwMode="auto">
        <a:xfrm>
          <a:off x="685800" y="6286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0</xdr:rowOff>
    </xdr:from>
    <xdr:to>
      <xdr:col>1</xdr:col>
      <xdr:colOff>0</xdr:colOff>
      <xdr:row>3</xdr:row>
      <xdr:rowOff>0</xdr:rowOff>
    </xdr:to>
    <xdr:sp macro="" textlink="">
      <xdr:nvSpPr>
        <xdr:cNvPr id="8" name="Text Box 7">
          <a:extLst>
            <a:ext uri="{FF2B5EF4-FFF2-40B4-BE49-F238E27FC236}">
              <a16:creationId xmlns:a16="http://schemas.microsoft.com/office/drawing/2014/main" id="{00000000-0008-0000-0800-000008000000}"/>
            </a:ext>
          </a:extLst>
        </xdr:cNvPr>
        <xdr:cNvSpPr txBox="1">
          <a:spLocks noChangeArrowheads="1"/>
        </xdr:cNvSpPr>
      </xdr:nvSpPr>
      <xdr:spPr bwMode="auto">
        <a:xfrm>
          <a:off x="685800" y="6286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0</xdr:rowOff>
    </xdr:from>
    <xdr:to>
      <xdr:col>1</xdr:col>
      <xdr:colOff>0</xdr:colOff>
      <xdr:row>3</xdr:row>
      <xdr:rowOff>0</xdr:rowOff>
    </xdr:to>
    <xdr:sp macro="" textlink="">
      <xdr:nvSpPr>
        <xdr:cNvPr id="9" name="Text Box 9">
          <a:extLst>
            <a:ext uri="{FF2B5EF4-FFF2-40B4-BE49-F238E27FC236}">
              <a16:creationId xmlns:a16="http://schemas.microsoft.com/office/drawing/2014/main" id="{00000000-0008-0000-0800-000009000000}"/>
            </a:ext>
          </a:extLst>
        </xdr:cNvPr>
        <xdr:cNvSpPr txBox="1">
          <a:spLocks noChangeArrowheads="1"/>
        </xdr:cNvSpPr>
      </xdr:nvSpPr>
      <xdr:spPr bwMode="auto">
        <a:xfrm>
          <a:off x="685800" y="6286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0</xdr:rowOff>
    </xdr:from>
    <xdr:to>
      <xdr:col>1</xdr:col>
      <xdr:colOff>0</xdr:colOff>
      <xdr:row>3</xdr:row>
      <xdr:rowOff>0</xdr:rowOff>
    </xdr:to>
    <xdr:sp macro="" textlink="">
      <xdr:nvSpPr>
        <xdr:cNvPr id="10" name="Text Box 10">
          <a:extLst>
            <a:ext uri="{FF2B5EF4-FFF2-40B4-BE49-F238E27FC236}">
              <a16:creationId xmlns:a16="http://schemas.microsoft.com/office/drawing/2014/main" id="{00000000-0008-0000-0800-00000A000000}"/>
            </a:ext>
          </a:extLst>
        </xdr:cNvPr>
        <xdr:cNvSpPr txBox="1">
          <a:spLocks noChangeArrowheads="1"/>
        </xdr:cNvSpPr>
      </xdr:nvSpPr>
      <xdr:spPr bwMode="auto">
        <a:xfrm>
          <a:off x="685800" y="6286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0</xdr:rowOff>
    </xdr:from>
    <xdr:to>
      <xdr:col>1</xdr:col>
      <xdr:colOff>0</xdr:colOff>
      <xdr:row>3</xdr:row>
      <xdr:rowOff>0</xdr:rowOff>
    </xdr:to>
    <xdr:sp macro="" textlink="">
      <xdr:nvSpPr>
        <xdr:cNvPr id="11" name="Text Box 1">
          <a:extLst>
            <a:ext uri="{FF2B5EF4-FFF2-40B4-BE49-F238E27FC236}">
              <a16:creationId xmlns:a16="http://schemas.microsoft.com/office/drawing/2014/main" id="{00000000-0008-0000-0800-00000B000000}"/>
            </a:ext>
          </a:extLst>
        </xdr:cNvPr>
        <xdr:cNvSpPr txBox="1">
          <a:spLocks noChangeArrowheads="1"/>
        </xdr:cNvSpPr>
      </xdr:nvSpPr>
      <xdr:spPr bwMode="auto">
        <a:xfrm>
          <a:off x="2009775" y="8477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27432" anchor="ctr" upright="1"/>
        <a:lstStyle/>
        <a:p>
          <a:pPr algn="dist" rtl="0">
            <a:lnSpc>
              <a:spcPts val="1200"/>
            </a:lnSpc>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0</xdr:rowOff>
    </xdr:from>
    <xdr:to>
      <xdr:col>1</xdr:col>
      <xdr:colOff>0</xdr:colOff>
      <xdr:row>3</xdr:row>
      <xdr:rowOff>0</xdr:rowOff>
    </xdr:to>
    <xdr:sp macro="" textlink="">
      <xdr:nvSpPr>
        <xdr:cNvPr id="12" name="Text Box 2">
          <a:extLst>
            <a:ext uri="{FF2B5EF4-FFF2-40B4-BE49-F238E27FC236}">
              <a16:creationId xmlns:a16="http://schemas.microsoft.com/office/drawing/2014/main" id="{00000000-0008-0000-0800-00000C000000}"/>
            </a:ext>
          </a:extLst>
        </xdr:cNvPr>
        <xdr:cNvSpPr txBox="1">
          <a:spLocks noChangeArrowheads="1"/>
        </xdr:cNvSpPr>
      </xdr:nvSpPr>
      <xdr:spPr bwMode="auto">
        <a:xfrm>
          <a:off x="2009775" y="8477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0</xdr:rowOff>
    </xdr:from>
    <xdr:to>
      <xdr:col>1</xdr:col>
      <xdr:colOff>0</xdr:colOff>
      <xdr:row>3</xdr:row>
      <xdr:rowOff>0</xdr:rowOff>
    </xdr:to>
    <xdr:sp macro="" textlink="">
      <xdr:nvSpPr>
        <xdr:cNvPr id="13" name="Text Box 3">
          <a:extLst>
            <a:ext uri="{FF2B5EF4-FFF2-40B4-BE49-F238E27FC236}">
              <a16:creationId xmlns:a16="http://schemas.microsoft.com/office/drawing/2014/main" id="{00000000-0008-0000-0800-00000D000000}"/>
            </a:ext>
          </a:extLst>
        </xdr:cNvPr>
        <xdr:cNvSpPr txBox="1">
          <a:spLocks noChangeArrowheads="1"/>
        </xdr:cNvSpPr>
      </xdr:nvSpPr>
      <xdr:spPr bwMode="auto">
        <a:xfrm>
          <a:off x="2009775" y="8477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0</xdr:rowOff>
    </xdr:from>
    <xdr:to>
      <xdr:col>1</xdr:col>
      <xdr:colOff>0</xdr:colOff>
      <xdr:row>3</xdr:row>
      <xdr:rowOff>0</xdr:rowOff>
    </xdr:to>
    <xdr:sp macro="" textlink="">
      <xdr:nvSpPr>
        <xdr:cNvPr id="14" name="Text Box 4">
          <a:extLst>
            <a:ext uri="{FF2B5EF4-FFF2-40B4-BE49-F238E27FC236}">
              <a16:creationId xmlns:a16="http://schemas.microsoft.com/office/drawing/2014/main" id="{00000000-0008-0000-0800-00000E000000}"/>
            </a:ext>
          </a:extLst>
        </xdr:cNvPr>
        <xdr:cNvSpPr txBox="1">
          <a:spLocks noChangeArrowheads="1"/>
        </xdr:cNvSpPr>
      </xdr:nvSpPr>
      <xdr:spPr bwMode="auto">
        <a:xfrm>
          <a:off x="2009775" y="8477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0</xdr:rowOff>
    </xdr:from>
    <xdr:to>
      <xdr:col>1</xdr:col>
      <xdr:colOff>0</xdr:colOff>
      <xdr:row>3</xdr:row>
      <xdr:rowOff>0</xdr:rowOff>
    </xdr:to>
    <xdr:sp macro="" textlink="">
      <xdr:nvSpPr>
        <xdr:cNvPr id="15" name="Text Box 5">
          <a:extLst>
            <a:ext uri="{FF2B5EF4-FFF2-40B4-BE49-F238E27FC236}">
              <a16:creationId xmlns:a16="http://schemas.microsoft.com/office/drawing/2014/main" id="{00000000-0008-0000-0800-00000F000000}"/>
            </a:ext>
          </a:extLst>
        </xdr:cNvPr>
        <xdr:cNvSpPr txBox="1">
          <a:spLocks noChangeArrowheads="1"/>
        </xdr:cNvSpPr>
      </xdr:nvSpPr>
      <xdr:spPr bwMode="auto">
        <a:xfrm>
          <a:off x="2009775" y="8477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0</xdr:rowOff>
    </xdr:from>
    <xdr:to>
      <xdr:col>1</xdr:col>
      <xdr:colOff>0</xdr:colOff>
      <xdr:row>3</xdr:row>
      <xdr:rowOff>0</xdr:rowOff>
    </xdr:to>
    <xdr:sp macro="" textlink="">
      <xdr:nvSpPr>
        <xdr:cNvPr id="16" name="Text Box 6">
          <a:extLst>
            <a:ext uri="{FF2B5EF4-FFF2-40B4-BE49-F238E27FC236}">
              <a16:creationId xmlns:a16="http://schemas.microsoft.com/office/drawing/2014/main" id="{00000000-0008-0000-0800-000010000000}"/>
            </a:ext>
          </a:extLst>
        </xdr:cNvPr>
        <xdr:cNvSpPr txBox="1">
          <a:spLocks noChangeArrowheads="1"/>
        </xdr:cNvSpPr>
      </xdr:nvSpPr>
      <xdr:spPr bwMode="auto">
        <a:xfrm>
          <a:off x="2009775" y="8477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0</xdr:rowOff>
    </xdr:from>
    <xdr:to>
      <xdr:col>1</xdr:col>
      <xdr:colOff>0</xdr:colOff>
      <xdr:row>3</xdr:row>
      <xdr:rowOff>0</xdr:rowOff>
    </xdr:to>
    <xdr:sp macro="" textlink="">
      <xdr:nvSpPr>
        <xdr:cNvPr id="17" name="Text Box 7">
          <a:extLst>
            <a:ext uri="{FF2B5EF4-FFF2-40B4-BE49-F238E27FC236}">
              <a16:creationId xmlns:a16="http://schemas.microsoft.com/office/drawing/2014/main" id="{00000000-0008-0000-0800-000011000000}"/>
            </a:ext>
          </a:extLst>
        </xdr:cNvPr>
        <xdr:cNvSpPr txBox="1">
          <a:spLocks noChangeArrowheads="1"/>
        </xdr:cNvSpPr>
      </xdr:nvSpPr>
      <xdr:spPr bwMode="auto">
        <a:xfrm>
          <a:off x="2009775" y="8477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0</xdr:rowOff>
    </xdr:from>
    <xdr:to>
      <xdr:col>1</xdr:col>
      <xdr:colOff>0</xdr:colOff>
      <xdr:row>3</xdr:row>
      <xdr:rowOff>0</xdr:rowOff>
    </xdr:to>
    <xdr:sp macro="" textlink="">
      <xdr:nvSpPr>
        <xdr:cNvPr id="18" name="Text Box 9">
          <a:extLst>
            <a:ext uri="{FF2B5EF4-FFF2-40B4-BE49-F238E27FC236}">
              <a16:creationId xmlns:a16="http://schemas.microsoft.com/office/drawing/2014/main" id="{00000000-0008-0000-0800-000012000000}"/>
            </a:ext>
          </a:extLst>
        </xdr:cNvPr>
        <xdr:cNvSpPr txBox="1">
          <a:spLocks noChangeArrowheads="1"/>
        </xdr:cNvSpPr>
      </xdr:nvSpPr>
      <xdr:spPr bwMode="auto">
        <a:xfrm>
          <a:off x="2009775" y="8477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0</xdr:rowOff>
    </xdr:from>
    <xdr:to>
      <xdr:col>1</xdr:col>
      <xdr:colOff>0</xdr:colOff>
      <xdr:row>3</xdr:row>
      <xdr:rowOff>0</xdr:rowOff>
    </xdr:to>
    <xdr:sp macro="" textlink="">
      <xdr:nvSpPr>
        <xdr:cNvPr id="19" name="Text Box 10">
          <a:extLst>
            <a:ext uri="{FF2B5EF4-FFF2-40B4-BE49-F238E27FC236}">
              <a16:creationId xmlns:a16="http://schemas.microsoft.com/office/drawing/2014/main" id="{00000000-0008-0000-0800-000013000000}"/>
            </a:ext>
          </a:extLst>
        </xdr:cNvPr>
        <xdr:cNvSpPr txBox="1">
          <a:spLocks noChangeArrowheads="1"/>
        </xdr:cNvSpPr>
      </xdr:nvSpPr>
      <xdr:spPr bwMode="auto">
        <a:xfrm>
          <a:off x="2009775" y="8477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8</xdr:col>
      <xdr:colOff>0</xdr:colOff>
      <xdr:row>3</xdr:row>
      <xdr:rowOff>0</xdr:rowOff>
    </xdr:from>
    <xdr:to>
      <xdr:col>8</xdr:col>
      <xdr:colOff>0</xdr:colOff>
      <xdr:row>3</xdr:row>
      <xdr:rowOff>0</xdr:rowOff>
    </xdr:to>
    <xdr:sp macro="" textlink="">
      <xdr:nvSpPr>
        <xdr:cNvPr id="20" name="Text Box 1">
          <a:extLst>
            <a:ext uri="{FF2B5EF4-FFF2-40B4-BE49-F238E27FC236}">
              <a16:creationId xmlns:a16="http://schemas.microsoft.com/office/drawing/2014/main" id="{00000000-0008-0000-0800-000014000000}"/>
            </a:ext>
          </a:extLst>
        </xdr:cNvPr>
        <xdr:cNvSpPr txBox="1">
          <a:spLocks noChangeArrowheads="1"/>
        </xdr:cNvSpPr>
      </xdr:nvSpPr>
      <xdr:spPr bwMode="auto">
        <a:xfrm>
          <a:off x="6115050" y="8477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27432" anchor="ctr" upright="1"/>
        <a:lstStyle/>
        <a:p>
          <a:pPr algn="dist" rtl="0">
            <a:lnSpc>
              <a:spcPts val="1200"/>
            </a:lnSpc>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8</xdr:col>
      <xdr:colOff>0</xdr:colOff>
      <xdr:row>3</xdr:row>
      <xdr:rowOff>0</xdr:rowOff>
    </xdr:from>
    <xdr:to>
      <xdr:col>8</xdr:col>
      <xdr:colOff>0</xdr:colOff>
      <xdr:row>3</xdr:row>
      <xdr:rowOff>0</xdr:rowOff>
    </xdr:to>
    <xdr:sp macro="" textlink="">
      <xdr:nvSpPr>
        <xdr:cNvPr id="21" name="Text Box 2">
          <a:extLst>
            <a:ext uri="{FF2B5EF4-FFF2-40B4-BE49-F238E27FC236}">
              <a16:creationId xmlns:a16="http://schemas.microsoft.com/office/drawing/2014/main" id="{00000000-0008-0000-0800-000015000000}"/>
            </a:ext>
          </a:extLst>
        </xdr:cNvPr>
        <xdr:cNvSpPr txBox="1">
          <a:spLocks noChangeArrowheads="1"/>
        </xdr:cNvSpPr>
      </xdr:nvSpPr>
      <xdr:spPr bwMode="auto">
        <a:xfrm>
          <a:off x="6115050" y="8477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8</xdr:col>
      <xdr:colOff>0</xdr:colOff>
      <xdr:row>3</xdr:row>
      <xdr:rowOff>0</xdr:rowOff>
    </xdr:from>
    <xdr:to>
      <xdr:col>8</xdr:col>
      <xdr:colOff>0</xdr:colOff>
      <xdr:row>3</xdr:row>
      <xdr:rowOff>0</xdr:rowOff>
    </xdr:to>
    <xdr:sp macro="" textlink="">
      <xdr:nvSpPr>
        <xdr:cNvPr id="22" name="Text Box 3">
          <a:extLst>
            <a:ext uri="{FF2B5EF4-FFF2-40B4-BE49-F238E27FC236}">
              <a16:creationId xmlns:a16="http://schemas.microsoft.com/office/drawing/2014/main" id="{00000000-0008-0000-0800-000016000000}"/>
            </a:ext>
          </a:extLst>
        </xdr:cNvPr>
        <xdr:cNvSpPr txBox="1">
          <a:spLocks noChangeArrowheads="1"/>
        </xdr:cNvSpPr>
      </xdr:nvSpPr>
      <xdr:spPr bwMode="auto">
        <a:xfrm>
          <a:off x="6115050" y="8477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8</xdr:col>
      <xdr:colOff>0</xdr:colOff>
      <xdr:row>3</xdr:row>
      <xdr:rowOff>0</xdr:rowOff>
    </xdr:from>
    <xdr:to>
      <xdr:col>8</xdr:col>
      <xdr:colOff>0</xdr:colOff>
      <xdr:row>3</xdr:row>
      <xdr:rowOff>0</xdr:rowOff>
    </xdr:to>
    <xdr:sp macro="" textlink="">
      <xdr:nvSpPr>
        <xdr:cNvPr id="23" name="Text Box 4">
          <a:extLst>
            <a:ext uri="{FF2B5EF4-FFF2-40B4-BE49-F238E27FC236}">
              <a16:creationId xmlns:a16="http://schemas.microsoft.com/office/drawing/2014/main" id="{00000000-0008-0000-0800-000017000000}"/>
            </a:ext>
          </a:extLst>
        </xdr:cNvPr>
        <xdr:cNvSpPr txBox="1">
          <a:spLocks noChangeArrowheads="1"/>
        </xdr:cNvSpPr>
      </xdr:nvSpPr>
      <xdr:spPr bwMode="auto">
        <a:xfrm>
          <a:off x="6115050" y="8477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8</xdr:col>
      <xdr:colOff>0</xdr:colOff>
      <xdr:row>3</xdr:row>
      <xdr:rowOff>0</xdr:rowOff>
    </xdr:from>
    <xdr:to>
      <xdr:col>8</xdr:col>
      <xdr:colOff>0</xdr:colOff>
      <xdr:row>3</xdr:row>
      <xdr:rowOff>0</xdr:rowOff>
    </xdr:to>
    <xdr:sp macro="" textlink="">
      <xdr:nvSpPr>
        <xdr:cNvPr id="24" name="Text Box 5">
          <a:extLst>
            <a:ext uri="{FF2B5EF4-FFF2-40B4-BE49-F238E27FC236}">
              <a16:creationId xmlns:a16="http://schemas.microsoft.com/office/drawing/2014/main" id="{00000000-0008-0000-0800-000018000000}"/>
            </a:ext>
          </a:extLst>
        </xdr:cNvPr>
        <xdr:cNvSpPr txBox="1">
          <a:spLocks noChangeArrowheads="1"/>
        </xdr:cNvSpPr>
      </xdr:nvSpPr>
      <xdr:spPr bwMode="auto">
        <a:xfrm>
          <a:off x="6115050" y="8477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8</xdr:col>
      <xdr:colOff>0</xdr:colOff>
      <xdr:row>3</xdr:row>
      <xdr:rowOff>0</xdr:rowOff>
    </xdr:from>
    <xdr:to>
      <xdr:col>8</xdr:col>
      <xdr:colOff>0</xdr:colOff>
      <xdr:row>3</xdr:row>
      <xdr:rowOff>0</xdr:rowOff>
    </xdr:to>
    <xdr:sp macro="" textlink="">
      <xdr:nvSpPr>
        <xdr:cNvPr id="25" name="Text Box 6">
          <a:extLst>
            <a:ext uri="{FF2B5EF4-FFF2-40B4-BE49-F238E27FC236}">
              <a16:creationId xmlns:a16="http://schemas.microsoft.com/office/drawing/2014/main" id="{00000000-0008-0000-0800-000019000000}"/>
            </a:ext>
          </a:extLst>
        </xdr:cNvPr>
        <xdr:cNvSpPr txBox="1">
          <a:spLocks noChangeArrowheads="1"/>
        </xdr:cNvSpPr>
      </xdr:nvSpPr>
      <xdr:spPr bwMode="auto">
        <a:xfrm>
          <a:off x="6115050" y="8477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8</xdr:col>
      <xdr:colOff>0</xdr:colOff>
      <xdr:row>3</xdr:row>
      <xdr:rowOff>0</xdr:rowOff>
    </xdr:from>
    <xdr:to>
      <xdr:col>8</xdr:col>
      <xdr:colOff>0</xdr:colOff>
      <xdr:row>3</xdr:row>
      <xdr:rowOff>0</xdr:rowOff>
    </xdr:to>
    <xdr:sp macro="" textlink="">
      <xdr:nvSpPr>
        <xdr:cNvPr id="26" name="Text Box 7">
          <a:extLst>
            <a:ext uri="{FF2B5EF4-FFF2-40B4-BE49-F238E27FC236}">
              <a16:creationId xmlns:a16="http://schemas.microsoft.com/office/drawing/2014/main" id="{00000000-0008-0000-0800-00001A000000}"/>
            </a:ext>
          </a:extLst>
        </xdr:cNvPr>
        <xdr:cNvSpPr txBox="1">
          <a:spLocks noChangeArrowheads="1"/>
        </xdr:cNvSpPr>
      </xdr:nvSpPr>
      <xdr:spPr bwMode="auto">
        <a:xfrm>
          <a:off x="6115050" y="8477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8</xdr:col>
      <xdr:colOff>0</xdr:colOff>
      <xdr:row>3</xdr:row>
      <xdr:rowOff>0</xdr:rowOff>
    </xdr:from>
    <xdr:to>
      <xdr:col>8</xdr:col>
      <xdr:colOff>0</xdr:colOff>
      <xdr:row>3</xdr:row>
      <xdr:rowOff>0</xdr:rowOff>
    </xdr:to>
    <xdr:sp macro="" textlink="">
      <xdr:nvSpPr>
        <xdr:cNvPr id="27" name="Text Box 9">
          <a:extLst>
            <a:ext uri="{FF2B5EF4-FFF2-40B4-BE49-F238E27FC236}">
              <a16:creationId xmlns:a16="http://schemas.microsoft.com/office/drawing/2014/main" id="{00000000-0008-0000-0800-00001B000000}"/>
            </a:ext>
          </a:extLst>
        </xdr:cNvPr>
        <xdr:cNvSpPr txBox="1">
          <a:spLocks noChangeArrowheads="1"/>
        </xdr:cNvSpPr>
      </xdr:nvSpPr>
      <xdr:spPr bwMode="auto">
        <a:xfrm>
          <a:off x="6115050" y="8477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8</xdr:col>
      <xdr:colOff>0</xdr:colOff>
      <xdr:row>3</xdr:row>
      <xdr:rowOff>0</xdr:rowOff>
    </xdr:from>
    <xdr:to>
      <xdr:col>8</xdr:col>
      <xdr:colOff>0</xdr:colOff>
      <xdr:row>3</xdr:row>
      <xdr:rowOff>0</xdr:rowOff>
    </xdr:to>
    <xdr:sp macro="" textlink="">
      <xdr:nvSpPr>
        <xdr:cNvPr id="28" name="Text Box 10">
          <a:extLst>
            <a:ext uri="{FF2B5EF4-FFF2-40B4-BE49-F238E27FC236}">
              <a16:creationId xmlns:a16="http://schemas.microsoft.com/office/drawing/2014/main" id="{00000000-0008-0000-0800-00001C000000}"/>
            </a:ext>
          </a:extLst>
        </xdr:cNvPr>
        <xdr:cNvSpPr txBox="1">
          <a:spLocks noChangeArrowheads="1"/>
        </xdr:cNvSpPr>
      </xdr:nvSpPr>
      <xdr:spPr bwMode="auto">
        <a:xfrm>
          <a:off x="6115050" y="8477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3</xdr:row>
      <xdr:rowOff>104775</xdr:rowOff>
    </xdr:from>
    <xdr:to>
      <xdr:col>1</xdr:col>
      <xdr:colOff>0</xdr:colOff>
      <xdr:row>5</xdr:row>
      <xdr:rowOff>0</xdr:rowOff>
    </xdr:to>
    <xdr:sp macro="" textlink="">
      <xdr:nvSpPr>
        <xdr:cNvPr id="2" name="Text Box 1">
          <a:extLst>
            <a:ext uri="{FF2B5EF4-FFF2-40B4-BE49-F238E27FC236}">
              <a16:creationId xmlns:a16="http://schemas.microsoft.com/office/drawing/2014/main" id="{00000000-0008-0000-0900-000002000000}"/>
            </a:ext>
          </a:extLst>
        </xdr:cNvPr>
        <xdr:cNvSpPr txBox="1">
          <a:spLocks noChangeArrowheads="1"/>
        </xdr:cNvSpPr>
      </xdr:nvSpPr>
      <xdr:spPr bwMode="auto">
        <a:xfrm>
          <a:off x="685800" y="733425"/>
          <a:ext cx="0" cy="634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27432"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10737</xdr:rowOff>
    </xdr:from>
    <xdr:to>
      <xdr:col>1</xdr:col>
      <xdr:colOff>0</xdr:colOff>
      <xdr:row>3</xdr:row>
      <xdr:rowOff>257366</xdr:rowOff>
    </xdr:to>
    <xdr:sp macro="" textlink="">
      <xdr:nvSpPr>
        <xdr:cNvPr id="3" name="Text Box 2">
          <a:extLst>
            <a:ext uri="{FF2B5EF4-FFF2-40B4-BE49-F238E27FC236}">
              <a16:creationId xmlns:a16="http://schemas.microsoft.com/office/drawing/2014/main" id="{00000000-0008-0000-0900-000003000000}"/>
            </a:ext>
          </a:extLst>
        </xdr:cNvPr>
        <xdr:cNvSpPr txBox="1">
          <a:spLocks noChangeArrowheads="1"/>
        </xdr:cNvSpPr>
      </xdr:nvSpPr>
      <xdr:spPr bwMode="auto">
        <a:xfrm>
          <a:off x="685800" y="639387"/>
          <a:ext cx="0" cy="1990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10737</xdr:rowOff>
    </xdr:from>
    <xdr:to>
      <xdr:col>1</xdr:col>
      <xdr:colOff>0</xdr:colOff>
      <xdr:row>3</xdr:row>
      <xdr:rowOff>257366</xdr:rowOff>
    </xdr:to>
    <xdr:sp macro="" textlink="">
      <xdr:nvSpPr>
        <xdr:cNvPr id="4" name="Text Box 3">
          <a:extLst>
            <a:ext uri="{FF2B5EF4-FFF2-40B4-BE49-F238E27FC236}">
              <a16:creationId xmlns:a16="http://schemas.microsoft.com/office/drawing/2014/main" id="{00000000-0008-0000-0900-000004000000}"/>
            </a:ext>
          </a:extLst>
        </xdr:cNvPr>
        <xdr:cNvSpPr txBox="1">
          <a:spLocks noChangeArrowheads="1"/>
        </xdr:cNvSpPr>
      </xdr:nvSpPr>
      <xdr:spPr bwMode="auto">
        <a:xfrm>
          <a:off x="685800" y="639387"/>
          <a:ext cx="0" cy="1990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10737</xdr:rowOff>
    </xdr:from>
    <xdr:to>
      <xdr:col>1</xdr:col>
      <xdr:colOff>0</xdr:colOff>
      <xdr:row>3</xdr:row>
      <xdr:rowOff>257366</xdr:rowOff>
    </xdr:to>
    <xdr:sp macro="" textlink="">
      <xdr:nvSpPr>
        <xdr:cNvPr id="5" name="Text Box 4">
          <a:extLst>
            <a:ext uri="{FF2B5EF4-FFF2-40B4-BE49-F238E27FC236}">
              <a16:creationId xmlns:a16="http://schemas.microsoft.com/office/drawing/2014/main" id="{00000000-0008-0000-0900-000005000000}"/>
            </a:ext>
          </a:extLst>
        </xdr:cNvPr>
        <xdr:cNvSpPr txBox="1">
          <a:spLocks noChangeArrowheads="1"/>
        </xdr:cNvSpPr>
      </xdr:nvSpPr>
      <xdr:spPr bwMode="auto">
        <a:xfrm>
          <a:off x="685800" y="639387"/>
          <a:ext cx="0" cy="1990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10737</xdr:rowOff>
    </xdr:from>
    <xdr:to>
      <xdr:col>1</xdr:col>
      <xdr:colOff>0</xdr:colOff>
      <xdr:row>3</xdr:row>
      <xdr:rowOff>257366</xdr:rowOff>
    </xdr:to>
    <xdr:sp macro="" textlink="">
      <xdr:nvSpPr>
        <xdr:cNvPr id="6" name="Text Box 5">
          <a:extLst>
            <a:ext uri="{FF2B5EF4-FFF2-40B4-BE49-F238E27FC236}">
              <a16:creationId xmlns:a16="http://schemas.microsoft.com/office/drawing/2014/main" id="{00000000-0008-0000-0900-000006000000}"/>
            </a:ext>
          </a:extLst>
        </xdr:cNvPr>
        <xdr:cNvSpPr txBox="1">
          <a:spLocks noChangeArrowheads="1"/>
        </xdr:cNvSpPr>
      </xdr:nvSpPr>
      <xdr:spPr bwMode="auto">
        <a:xfrm>
          <a:off x="685800" y="639387"/>
          <a:ext cx="0" cy="1990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10737</xdr:rowOff>
    </xdr:from>
    <xdr:to>
      <xdr:col>1</xdr:col>
      <xdr:colOff>0</xdr:colOff>
      <xdr:row>3</xdr:row>
      <xdr:rowOff>257366</xdr:rowOff>
    </xdr:to>
    <xdr:sp macro="" textlink="">
      <xdr:nvSpPr>
        <xdr:cNvPr id="7" name="Text Box 6">
          <a:extLst>
            <a:ext uri="{FF2B5EF4-FFF2-40B4-BE49-F238E27FC236}">
              <a16:creationId xmlns:a16="http://schemas.microsoft.com/office/drawing/2014/main" id="{00000000-0008-0000-0900-000007000000}"/>
            </a:ext>
          </a:extLst>
        </xdr:cNvPr>
        <xdr:cNvSpPr txBox="1">
          <a:spLocks noChangeArrowheads="1"/>
        </xdr:cNvSpPr>
      </xdr:nvSpPr>
      <xdr:spPr bwMode="auto">
        <a:xfrm>
          <a:off x="685800" y="639387"/>
          <a:ext cx="0" cy="1990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10737</xdr:rowOff>
    </xdr:from>
    <xdr:to>
      <xdr:col>1</xdr:col>
      <xdr:colOff>0</xdr:colOff>
      <xdr:row>3</xdr:row>
      <xdr:rowOff>257366</xdr:rowOff>
    </xdr:to>
    <xdr:sp macro="" textlink="">
      <xdr:nvSpPr>
        <xdr:cNvPr id="8" name="Text Box 7">
          <a:extLst>
            <a:ext uri="{FF2B5EF4-FFF2-40B4-BE49-F238E27FC236}">
              <a16:creationId xmlns:a16="http://schemas.microsoft.com/office/drawing/2014/main" id="{00000000-0008-0000-0900-000008000000}"/>
            </a:ext>
          </a:extLst>
        </xdr:cNvPr>
        <xdr:cNvSpPr txBox="1">
          <a:spLocks noChangeArrowheads="1"/>
        </xdr:cNvSpPr>
      </xdr:nvSpPr>
      <xdr:spPr bwMode="auto">
        <a:xfrm>
          <a:off x="685800" y="639387"/>
          <a:ext cx="0" cy="1990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10737</xdr:rowOff>
    </xdr:from>
    <xdr:to>
      <xdr:col>1</xdr:col>
      <xdr:colOff>0</xdr:colOff>
      <xdr:row>3</xdr:row>
      <xdr:rowOff>257366</xdr:rowOff>
    </xdr:to>
    <xdr:sp macro="" textlink="">
      <xdr:nvSpPr>
        <xdr:cNvPr id="9" name="Text Box 8">
          <a:extLst>
            <a:ext uri="{FF2B5EF4-FFF2-40B4-BE49-F238E27FC236}">
              <a16:creationId xmlns:a16="http://schemas.microsoft.com/office/drawing/2014/main" id="{00000000-0008-0000-0900-000009000000}"/>
            </a:ext>
          </a:extLst>
        </xdr:cNvPr>
        <xdr:cNvSpPr txBox="1">
          <a:spLocks noChangeArrowheads="1"/>
        </xdr:cNvSpPr>
      </xdr:nvSpPr>
      <xdr:spPr bwMode="auto">
        <a:xfrm>
          <a:off x="685800" y="639387"/>
          <a:ext cx="0" cy="1990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10737</xdr:rowOff>
    </xdr:from>
    <xdr:to>
      <xdr:col>1</xdr:col>
      <xdr:colOff>0</xdr:colOff>
      <xdr:row>3</xdr:row>
      <xdr:rowOff>257366</xdr:rowOff>
    </xdr:to>
    <xdr:sp macro="" textlink="">
      <xdr:nvSpPr>
        <xdr:cNvPr id="10" name="Text Box 9">
          <a:extLst>
            <a:ext uri="{FF2B5EF4-FFF2-40B4-BE49-F238E27FC236}">
              <a16:creationId xmlns:a16="http://schemas.microsoft.com/office/drawing/2014/main" id="{00000000-0008-0000-0900-00000A000000}"/>
            </a:ext>
          </a:extLst>
        </xdr:cNvPr>
        <xdr:cNvSpPr txBox="1">
          <a:spLocks noChangeArrowheads="1"/>
        </xdr:cNvSpPr>
      </xdr:nvSpPr>
      <xdr:spPr bwMode="auto">
        <a:xfrm>
          <a:off x="685800" y="639387"/>
          <a:ext cx="0" cy="1990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10737</xdr:rowOff>
    </xdr:from>
    <xdr:to>
      <xdr:col>1</xdr:col>
      <xdr:colOff>0</xdr:colOff>
      <xdr:row>3</xdr:row>
      <xdr:rowOff>257366</xdr:rowOff>
    </xdr:to>
    <xdr:sp macro="" textlink="">
      <xdr:nvSpPr>
        <xdr:cNvPr id="11" name="Text Box 10">
          <a:extLst>
            <a:ext uri="{FF2B5EF4-FFF2-40B4-BE49-F238E27FC236}">
              <a16:creationId xmlns:a16="http://schemas.microsoft.com/office/drawing/2014/main" id="{00000000-0008-0000-0900-00000B000000}"/>
            </a:ext>
          </a:extLst>
        </xdr:cNvPr>
        <xdr:cNvSpPr txBox="1">
          <a:spLocks noChangeArrowheads="1"/>
        </xdr:cNvSpPr>
      </xdr:nvSpPr>
      <xdr:spPr bwMode="auto">
        <a:xfrm>
          <a:off x="685800" y="639387"/>
          <a:ext cx="0" cy="1990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10737</xdr:rowOff>
    </xdr:from>
    <xdr:to>
      <xdr:col>1</xdr:col>
      <xdr:colOff>0</xdr:colOff>
      <xdr:row>3</xdr:row>
      <xdr:rowOff>257366</xdr:rowOff>
    </xdr:to>
    <xdr:sp macro="" textlink="">
      <xdr:nvSpPr>
        <xdr:cNvPr id="12" name="Text Box 11">
          <a:extLst>
            <a:ext uri="{FF2B5EF4-FFF2-40B4-BE49-F238E27FC236}">
              <a16:creationId xmlns:a16="http://schemas.microsoft.com/office/drawing/2014/main" id="{00000000-0008-0000-0900-00000C000000}"/>
            </a:ext>
          </a:extLst>
        </xdr:cNvPr>
        <xdr:cNvSpPr txBox="1">
          <a:spLocks noChangeArrowheads="1"/>
        </xdr:cNvSpPr>
      </xdr:nvSpPr>
      <xdr:spPr bwMode="auto">
        <a:xfrm>
          <a:off x="685800" y="639387"/>
          <a:ext cx="0" cy="1990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104775</xdr:rowOff>
    </xdr:from>
    <xdr:to>
      <xdr:col>1</xdr:col>
      <xdr:colOff>0</xdr:colOff>
      <xdr:row>5</xdr:row>
      <xdr:rowOff>110950</xdr:rowOff>
    </xdr:to>
    <xdr:sp macro="" textlink="">
      <xdr:nvSpPr>
        <xdr:cNvPr id="13" name="Text Box 1">
          <a:extLst>
            <a:ext uri="{FF2B5EF4-FFF2-40B4-BE49-F238E27FC236}">
              <a16:creationId xmlns:a16="http://schemas.microsoft.com/office/drawing/2014/main" id="{00000000-0008-0000-0900-00000D000000}"/>
            </a:ext>
          </a:extLst>
        </xdr:cNvPr>
        <xdr:cNvSpPr txBox="1">
          <a:spLocks noChangeArrowheads="1"/>
        </xdr:cNvSpPr>
      </xdr:nvSpPr>
      <xdr:spPr bwMode="auto">
        <a:xfrm>
          <a:off x="2790825" y="952500"/>
          <a:ext cx="0" cy="987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27432"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10737</xdr:rowOff>
    </xdr:from>
    <xdr:to>
      <xdr:col>1</xdr:col>
      <xdr:colOff>0</xdr:colOff>
      <xdr:row>3</xdr:row>
      <xdr:rowOff>257366</xdr:rowOff>
    </xdr:to>
    <xdr:sp macro="" textlink="">
      <xdr:nvSpPr>
        <xdr:cNvPr id="14" name="Text Box 2">
          <a:extLst>
            <a:ext uri="{FF2B5EF4-FFF2-40B4-BE49-F238E27FC236}">
              <a16:creationId xmlns:a16="http://schemas.microsoft.com/office/drawing/2014/main" id="{00000000-0008-0000-0900-00000E000000}"/>
            </a:ext>
          </a:extLst>
        </xdr:cNvPr>
        <xdr:cNvSpPr txBox="1">
          <a:spLocks noChangeArrowheads="1"/>
        </xdr:cNvSpPr>
      </xdr:nvSpPr>
      <xdr:spPr bwMode="auto">
        <a:xfrm>
          <a:off x="2790825" y="858462"/>
          <a:ext cx="0" cy="2466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10737</xdr:rowOff>
    </xdr:from>
    <xdr:to>
      <xdr:col>1</xdr:col>
      <xdr:colOff>0</xdr:colOff>
      <xdr:row>3</xdr:row>
      <xdr:rowOff>257366</xdr:rowOff>
    </xdr:to>
    <xdr:sp macro="" textlink="">
      <xdr:nvSpPr>
        <xdr:cNvPr id="15" name="Text Box 3">
          <a:extLst>
            <a:ext uri="{FF2B5EF4-FFF2-40B4-BE49-F238E27FC236}">
              <a16:creationId xmlns:a16="http://schemas.microsoft.com/office/drawing/2014/main" id="{00000000-0008-0000-0900-00000F000000}"/>
            </a:ext>
          </a:extLst>
        </xdr:cNvPr>
        <xdr:cNvSpPr txBox="1">
          <a:spLocks noChangeArrowheads="1"/>
        </xdr:cNvSpPr>
      </xdr:nvSpPr>
      <xdr:spPr bwMode="auto">
        <a:xfrm>
          <a:off x="2790825" y="858462"/>
          <a:ext cx="0" cy="2466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10737</xdr:rowOff>
    </xdr:from>
    <xdr:to>
      <xdr:col>1</xdr:col>
      <xdr:colOff>0</xdr:colOff>
      <xdr:row>3</xdr:row>
      <xdr:rowOff>257366</xdr:rowOff>
    </xdr:to>
    <xdr:sp macro="" textlink="">
      <xdr:nvSpPr>
        <xdr:cNvPr id="16" name="Text Box 4">
          <a:extLst>
            <a:ext uri="{FF2B5EF4-FFF2-40B4-BE49-F238E27FC236}">
              <a16:creationId xmlns:a16="http://schemas.microsoft.com/office/drawing/2014/main" id="{00000000-0008-0000-0900-000010000000}"/>
            </a:ext>
          </a:extLst>
        </xdr:cNvPr>
        <xdr:cNvSpPr txBox="1">
          <a:spLocks noChangeArrowheads="1"/>
        </xdr:cNvSpPr>
      </xdr:nvSpPr>
      <xdr:spPr bwMode="auto">
        <a:xfrm>
          <a:off x="2790825" y="858462"/>
          <a:ext cx="0" cy="2466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10737</xdr:rowOff>
    </xdr:from>
    <xdr:to>
      <xdr:col>1</xdr:col>
      <xdr:colOff>0</xdr:colOff>
      <xdr:row>3</xdr:row>
      <xdr:rowOff>257366</xdr:rowOff>
    </xdr:to>
    <xdr:sp macro="" textlink="">
      <xdr:nvSpPr>
        <xdr:cNvPr id="17" name="Text Box 5">
          <a:extLst>
            <a:ext uri="{FF2B5EF4-FFF2-40B4-BE49-F238E27FC236}">
              <a16:creationId xmlns:a16="http://schemas.microsoft.com/office/drawing/2014/main" id="{00000000-0008-0000-0900-000011000000}"/>
            </a:ext>
          </a:extLst>
        </xdr:cNvPr>
        <xdr:cNvSpPr txBox="1">
          <a:spLocks noChangeArrowheads="1"/>
        </xdr:cNvSpPr>
      </xdr:nvSpPr>
      <xdr:spPr bwMode="auto">
        <a:xfrm>
          <a:off x="2790825" y="858462"/>
          <a:ext cx="0" cy="2466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10737</xdr:rowOff>
    </xdr:from>
    <xdr:to>
      <xdr:col>1</xdr:col>
      <xdr:colOff>0</xdr:colOff>
      <xdr:row>3</xdr:row>
      <xdr:rowOff>257366</xdr:rowOff>
    </xdr:to>
    <xdr:sp macro="" textlink="">
      <xdr:nvSpPr>
        <xdr:cNvPr id="18" name="Text Box 6">
          <a:extLst>
            <a:ext uri="{FF2B5EF4-FFF2-40B4-BE49-F238E27FC236}">
              <a16:creationId xmlns:a16="http://schemas.microsoft.com/office/drawing/2014/main" id="{00000000-0008-0000-0900-000012000000}"/>
            </a:ext>
          </a:extLst>
        </xdr:cNvPr>
        <xdr:cNvSpPr txBox="1">
          <a:spLocks noChangeArrowheads="1"/>
        </xdr:cNvSpPr>
      </xdr:nvSpPr>
      <xdr:spPr bwMode="auto">
        <a:xfrm>
          <a:off x="2790825" y="858462"/>
          <a:ext cx="0" cy="2466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10737</xdr:rowOff>
    </xdr:from>
    <xdr:to>
      <xdr:col>1</xdr:col>
      <xdr:colOff>0</xdr:colOff>
      <xdr:row>3</xdr:row>
      <xdr:rowOff>257366</xdr:rowOff>
    </xdr:to>
    <xdr:sp macro="" textlink="">
      <xdr:nvSpPr>
        <xdr:cNvPr id="19" name="Text Box 7">
          <a:extLst>
            <a:ext uri="{FF2B5EF4-FFF2-40B4-BE49-F238E27FC236}">
              <a16:creationId xmlns:a16="http://schemas.microsoft.com/office/drawing/2014/main" id="{00000000-0008-0000-0900-000013000000}"/>
            </a:ext>
          </a:extLst>
        </xdr:cNvPr>
        <xdr:cNvSpPr txBox="1">
          <a:spLocks noChangeArrowheads="1"/>
        </xdr:cNvSpPr>
      </xdr:nvSpPr>
      <xdr:spPr bwMode="auto">
        <a:xfrm>
          <a:off x="2790825" y="858462"/>
          <a:ext cx="0" cy="2466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10737</xdr:rowOff>
    </xdr:from>
    <xdr:to>
      <xdr:col>1</xdr:col>
      <xdr:colOff>0</xdr:colOff>
      <xdr:row>3</xdr:row>
      <xdr:rowOff>257366</xdr:rowOff>
    </xdr:to>
    <xdr:sp macro="" textlink="">
      <xdr:nvSpPr>
        <xdr:cNvPr id="20" name="Text Box 8">
          <a:extLst>
            <a:ext uri="{FF2B5EF4-FFF2-40B4-BE49-F238E27FC236}">
              <a16:creationId xmlns:a16="http://schemas.microsoft.com/office/drawing/2014/main" id="{00000000-0008-0000-0900-000014000000}"/>
            </a:ext>
          </a:extLst>
        </xdr:cNvPr>
        <xdr:cNvSpPr txBox="1">
          <a:spLocks noChangeArrowheads="1"/>
        </xdr:cNvSpPr>
      </xdr:nvSpPr>
      <xdr:spPr bwMode="auto">
        <a:xfrm>
          <a:off x="2790825" y="858462"/>
          <a:ext cx="0" cy="2466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10737</xdr:rowOff>
    </xdr:from>
    <xdr:to>
      <xdr:col>1</xdr:col>
      <xdr:colOff>0</xdr:colOff>
      <xdr:row>3</xdr:row>
      <xdr:rowOff>257366</xdr:rowOff>
    </xdr:to>
    <xdr:sp macro="" textlink="">
      <xdr:nvSpPr>
        <xdr:cNvPr id="21" name="Text Box 9">
          <a:extLst>
            <a:ext uri="{FF2B5EF4-FFF2-40B4-BE49-F238E27FC236}">
              <a16:creationId xmlns:a16="http://schemas.microsoft.com/office/drawing/2014/main" id="{00000000-0008-0000-0900-000015000000}"/>
            </a:ext>
          </a:extLst>
        </xdr:cNvPr>
        <xdr:cNvSpPr txBox="1">
          <a:spLocks noChangeArrowheads="1"/>
        </xdr:cNvSpPr>
      </xdr:nvSpPr>
      <xdr:spPr bwMode="auto">
        <a:xfrm>
          <a:off x="2790825" y="858462"/>
          <a:ext cx="0" cy="2466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10737</xdr:rowOff>
    </xdr:from>
    <xdr:to>
      <xdr:col>1</xdr:col>
      <xdr:colOff>0</xdr:colOff>
      <xdr:row>3</xdr:row>
      <xdr:rowOff>257366</xdr:rowOff>
    </xdr:to>
    <xdr:sp macro="" textlink="">
      <xdr:nvSpPr>
        <xdr:cNvPr id="22" name="Text Box 10">
          <a:extLst>
            <a:ext uri="{FF2B5EF4-FFF2-40B4-BE49-F238E27FC236}">
              <a16:creationId xmlns:a16="http://schemas.microsoft.com/office/drawing/2014/main" id="{00000000-0008-0000-0900-000016000000}"/>
            </a:ext>
          </a:extLst>
        </xdr:cNvPr>
        <xdr:cNvSpPr txBox="1">
          <a:spLocks noChangeArrowheads="1"/>
        </xdr:cNvSpPr>
      </xdr:nvSpPr>
      <xdr:spPr bwMode="auto">
        <a:xfrm>
          <a:off x="2790825" y="858462"/>
          <a:ext cx="0" cy="2466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10737</xdr:rowOff>
    </xdr:from>
    <xdr:to>
      <xdr:col>1</xdr:col>
      <xdr:colOff>0</xdr:colOff>
      <xdr:row>3</xdr:row>
      <xdr:rowOff>257366</xdr:rowOff>
    </xdr:to>
    <xdr:sp macro="" textlink="">
      <xdr:nvSpPr>
        <xdr:cNvPr id="23" name="Text Box 11">
          <a:extLst>
            <a:ext uri="{FF2B5EF4-FFF2-40B4-BE49-F238E27FC236}">
              <a16:creationId xmlns:a16="http://schemas.microsoft.com/office/drawing/2014/main" id="{00000000-0008-0000-0900-000017000000}"/>
            </a:ext>
          </a:extLst>
        </xdr:cNvPr>
        <xdr:cNvSpPr txBox="1">
          <a:spLocks noChangeArrowheads="1"/>
        </xdr:cNvSpPr>
      </xdr:nvSpPr>
      <xdr:spPr bwMode="auto">
        <a:xfrm>
          <a:off x="2790825" y="858462"/>
          <a:ext cx="0" cy="2466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8</xdr:col>
      <xdr:colOff>0</xdr:colOff>
      <xdr:row>3</xdr:row>
      <xdr:rowOff>0</xdr:rowOff>
    </xdr:from>
    <xdr:to>
      <xdr:col>8</xdr:col>
      <xdr:colOff>0</xdr:colOff>
      <xdr:row>3</xdr:row>
      <xdr:rowOff>0</xdr:rowOff>
    </xdr:to>
    <xdr:sp macro="" textlink="">
      <xdr:nvSpPr>
        <xdr:cNvPr id="24" name="Text Box 1">
          <a:extLst>
            <a:ext uri="{FF2B5EF4-FFF2-40B4-BE49-F238E27FC236}">
              <a16:creationId xmlns:a16="http://schemas.microsoft.com/office/drawing/2014/main" id="{00000000-0008-0000-0900-000018000000}"/>
            </a:ext>
          </a:extLst>
        </xdr:cNvPr>
        <xdr:cNvSpPr txBox="1">
          <a:spLocks noChangeArrowheads="1"/>
        </xdr:cNvSpPr>
      </xdr:nvSpPr>
      <xdr:spPr bwMode="auto">
        <a:xfrm>
          <a:off x="6677025" y="8477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27432" anchor="ctr" upright="1"/>
        <a:lstStyle/>
        <a:p>
          <a:pPr algn="dist" rtl="0">
            <a:lnSpc>
              <a:spcPts val="1200"/>
            </a:lnSpc>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8</xdr:col>
      <xdr:colOff>0</xdr:colOff>
      <xdr:row>3</xdr:row>
      <xdr:rowOff>0</xdr:rowOff>
    </xdr:from>
    <xdr:to>
      <xdr:col>8</xdr:col>
      <xdr:colOff>0</xdr:colOff>
      <xdr:row>3</xdr:row>
      <xdr:rowOff>0</xdr:rowOff>
    </xdr:to>
    <xdr:sp macro="" textlink="">
      <xdr:nvSpPr>
        <xdr:cNvPr id="25" name="Text Box 2">
          <a:extLst>
            <a:ext uri="{FF2B5EF4-FFF2-40B4-BE49-F238E27FC236}">
              <a16:creationId xmlns:a16="http://schemas.microsoft.com/office/drawing/2014/main" id="{00000000-0008-0000-0900-000019000000}"/>
            </a:ext>
          </a:extLst>
        </xdr:cNvPr>
        <xdr:cNvSpPr txBox="1">
          <a:spLocks noChangeArrowheads="1"/>
        </xdr:cNvSpPr>
      </xdr:nvSpPr>
      <xdr:spPr bwMode="auto">
        <a:xfrm>
          <a:off x="6677025" y="8477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8</xdr:col>
      <xdr:colOff>0</xdr:colOff>
      <xdr:row>3</xdr:row>
      <xdr:rowOff>0</xdr:rowOff>
    </xdr:from>
    <xdr:to>
      <xdr:col>8</xdr:col>
      <xdr:colOff>0</xdr:colOff>
      <xdr:row>3</xdr:row>
      <xdr:rowOff>0</xdr:rowOff>
    </xdr:to>
    <xdr:sp macro="" textlink="">
      <xdr:nvSpPr>
        <xdr:cNvPr id="26" name="Text Box 3">
          <a:extLst>
            <a:ext uri="{FF2B5EF4-FFF2-40B4-BE49-F238E27FC236}">
              <a16:creationId xmlns:a16="http://schemas.microsoft.com/office/drawing/2014/main" id="{00000000-0008-0000-0900-00001A000000}"/>
            </a:ext>
          </a:extLst>
        </xdr:cNvPr>
        <xdr:cNvSpPr txBox="1">
          <a:spLocks noChangeArrowheads="1"/>
        </xdr:cNvSpPr>
      </xdr:nvSpPr>
      <xdr:spPr bwMode="auto">
        <a:xfrm>
          <a:off x="6677025" y="8477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8</xdr:col>
      <xdr:colOff>0</xdr:colOff>
      <xdr:row>3</xdr:row>
      <xdr:rowOff>0</xdr:rowOff>
    </xdr:from>
    <xdr:to>
      <xdr:col>8</xdr:col>
      <xdr:colOff>0</xdr:colOff>
      <xdr:row>3</xdr:row>
      <xdr:rowOff>0</xdr:rowOff>
    </xdr:to>
    <xdr:sp macro="" textlink="">
      <xdr:nvSpPr>
        <xdr:cNvPr id="27" name="Text Box 4">
          <a:extLst>
            <a:ext uri="{FF2B5EF4-FFF2-40B4-BE49-F238E27FC236}">
              <a16:creationId xmlns:a16="http://schemas.microsoft.com/office/drawing/2014/main" id="{00000000-0008-0000-0900-00001B000000}"/>
            </a:ext>
          </a:extLst>
        </xdr:cNvPr>
        <xdr:cNvSpPr txBox="1">
          <a:spLocks noChangeArrowheads="1"/>
        </xdr:cNvSpPr>
      </xdr:nvSpPr>
      <xdr:spPr bwMode="auto">
        <a:xfrm>
          <a:off x="6677025" y="8477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8</xdr:col>
      <xdr:colOff>0</xdr:colOff>
      <xdr:row>3</xdr:row>
      <xdr:rowOff>0</xdr:rowOff>
    </xdr:from>
    <xdr:to>
      <xdr:col>8</xdr:col>
      <xdr:colOff>0</xdr:colOff>
      <xdr:row>3</xdr:row>
      <xdr:rowOff>0</xdr:rowOff>
    </xdr:to>
    <xdr:sp macro="" textlink="">
      <xdr:nvSpPr>
        <xdr:cNvPr id="28" name="Text Box 5">
          <a:extLst>
            <a:ext uri="{FF2B5EF4-FFF2-40B4-BE49-F238E27FC236}">
              <a16:creationId xmlns:a16="http://schemas.microsoft.com/office/drawing/2014/main" id="{00000000-0008-0000-0900-00001C000000}"/>
            </a:ext>
          </a:extLst>
        </xdr:cNvPr>
        <xdr:cNvSpPr txBox="1">
          <a:spLocks noChangeArrowheads="1"/>
        </xdr:cNvSpPr>
      </xdr:nvSpPr>
      <xdr:spPr bwMode="auto">
        <a:xfrm>
          <a:off x="6677025" y="8477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8</xdr:col>
      <xdr:colOff>0</xdr:colOff>
      <xdr:row>3</xdr:row>
      <xdr:rowOff>0</xdr:rowOff>
    </xdr:from>
    <xdr:to>
      <xdr:col>8</xdr:col>
      <xdr:colOff>0</xdr:colOff>
      <xdr:row>3</xdr:row>
      <xdr:rowOff>0</xdr:rowOff>
    </xdr:to>
    <xdr:sp macro="" textlink="">
      <xdr:nvSpPr>
        <xdr:cNvPr id="29" name="Text Box 6">
          <a:extLst>
            <a:ext uri="{FF2B5EF4-FFF2-40B4-BE49-F238E27FC236}">
              <a16:creationId xmlns:a16="http://schemas.microsoft.com/office/drawing/2014/main" id="{00000000-0008-0000-0900-00001D000000}"/>
            </a:ext>
          </a:extLst>
        </xdr:cNvPr>
        <xdr:cNvSpPr txBox="1">
          <a:spLocks noChangeArrowheads="1"/>
        </xdr:cNvSpPr>
      </xdr:nvSpPr>
      <xdr:spPr bwMode="auto">
        <a:xfrm>
          <a:off x="6677025" y="8477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8</xdr:col>
      <xdr:colOff>0</xdr:colOff>
      <xdr:row>3</xdr:row>
      <xdr:rowOff>0</xdr:rowOff>
    </xdr:from>
    <xdr:to>
      <xdr:col>8</xdr:col>
      <xdr:colOff>0</xdr:colOff>
      <xdr:row>3</xdr:row>
      <xdr:rowOff>0</xdr:rowOff>
    </xdr:to>
    <xdr:sp macro="" textlink="">
      <xdr:nvSpPr>
        <xdr:cNvPr id="30" name="Text Box 7">
          <a:extLst>
            <a:ext uri="{FF2B5EF4-FFF2-40B4-BE49-F238E27FC236}">
              <a16:creationId xmlns:a16="http://schemas.microsoft.com/office/drawing/2014/main" id="{00000000-0008-0000-0900-00001E000000}"/>
            </a:ext>
          </a:extLst>
        </xdr:cNvPr>
        <xdr:cNvSpPr txBox="1">
          <a:spLocks noChangeArrowheads="1"/>
        </xdr:cNvSpPr>
      </xdr:nvSpPr>
      <xdr:spPr bwMode="auto">
        <a:xfrm>
          <a:off x="6677025" y="8477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8</xdr:col>
      <xdr:colOff>0</xdr:colOff>
      <xdr:row>3</xdr:row>
      <xdr:rowOff>0</xdr:rowOff>
    </xdr:from>
    <xdr:to>
      <xdr:col>8</xdr:col>
      <xdr:colOff>0</xdr:colOff>
      <xdr:row>3</xdr:row>
      <xdr:rowOff>0</xdr:rowOff>
    </xdr:to>
    <xdr:sp macro="" textlink="">
      <xdr:nvSpPr>
        <xdr:cNvPr id="31" name="Text Box 9">
          <a:extLst>
            <a:ext uri="{FF2B5EF4-FFF2-40B4-BE49-F238E27FC236}">
              <a16:creationId xmlns:a16="http://schemas.microsoft.com/office/drawing/2014/main" id="{00000000-0008-0000-0900-00001F000000}"/>
            </a:ext>
          </a:extLst>
        </xdr:cNvPr>
        <xdr:cNvSpPr txBox="1">
          <a:spLocks noChangeArrowheads="1"/>
        </xdr:cNvSpPr>
      </xdr:nvSpPr>
      <xdr:spPr bwMode="auto">
        <a:xfrm>
          <a:off x="6677025" y="8477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8</xdr:col>
      <xdr:colOff>0</xdr:colOff>
      <xdr:row>3</xdr:row>
      <xdr:rowOff>0</xdr:rowOff>
    </xdr:from>
    <xdr:to>
      <xdr:col>8</xdr:col>
      <xdr:colOff>0</xdr:colOff>
      <xdr:row>3</xdr:row>
      <xdr:rowOff>0</xdr:rowOff>
    </xdr:to>
    <xdr:sp macro="" textlink="">
      <xdr:nvSpPr>
        <xdr:cNvPr id="32" name="Text Box 10">
          <a:extLst>
            <a:ext uri="{FF2B5EF4-FFF2-40B4-BE49-F238E27FC236}">
              <a16:creationId xmlns:a16="http://schemas.microsoft.com/office/drawing/2014/main" id="{00000000-0008-0000-0900-000020000000}"/>
            </a:ext>
          </a:extLst>
        </xdr:cNvPr>
        <xdr:cNvSpPr txBox="1">
          <a:spLocks noChangeArrowheads="1"/>
        </xdr:cNvSpPr>
      </xdr:nvSpPr>
      <xdr:spPr bwMode="auto">
        <a:xfrm>
          <a:off x="6677025" y="8477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3</xdr:row>
      <xdr:rowOff>10737</xdr:rowOff>
    </xdr:from>
    <xdr:to>
      <xdr:col>1</xdr:col>
      <xdr:colOff>0</xdr:colOff>
      <xdr:row>3</xdr:row>
      <xdr:rowOff>181184</xdr:rowOff>
    </xdr:to>
    <xdr:sp macro="" textlink="">
      <xdr:nvSpPr>
        <xdr:cNvPr id="2" name="Text Box 1">
          <a:extLst>
            <a:ext uri="{FF2B5EF4-FFF2-40B4-BE49-F238E27FC236}">
              <a16:creationId xmlns:a16="http://schemas.microsoft.com/office/drawing/2014/main" id="{00000000-0008-0000-0B00-000002000000}"/>
            </a:ext>
          </a:extLst>
        </xdr:cNvPr>
        <xdr:cNvSpPr txBox="1">
          <a:spLocks noChangeArrowheads="1"/>
        </xdr:cNvSpPr>
      </xdr:nvSpPr>
      <xdr:spPr bwMode="auto">
        <a:xfrm>
          <a:off x="685800" y="84893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27432"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10737</xdr:rowOff>
    </xdr:from>
    <xdr:to>
      <xdr:col>1</xdr:col>
      <xdr:colOff>0</xdr:colOff>
      <xdr:row>3</xdr:row>
      <xdr:rowOff>181184</xdr:rowOff>
    </xdr:to>
    <xdr:sp macro="" textlink="">
      <xdr:nvSpPr>
        <xdr:cNvPr id="3" name="Text Box 2">
          <a:extLst>
            <a:ext uri="{FF2B5EF4-FFF2-40B4-BE49-F238E27FC236}">
              <a16:creationId xmlns:a16="http://schemas.microsoft.com/office/drawing/2014/main" id="{00000000-0008-0000-0B00-000003000000}"/>
            </a:ext>
          </a:extLst>
        </xdr:cNvPr>
        <xdr:cNvSpPr txBox="1">
          <a:spLocks noChangeArrowheads="1"/>
        </xdr:cNvSpPr>
      </xdr:nvSpPr>
      <xdr:spPr bwMode="auto">
        <a:xfrm>
          <a:off x="685800" y="84893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10737</xdr:rowOff>
    </xdr:from>
    <xdr:to>
      <xdr:col>1</xdr:col>
      <xdr:colOff>0</xdr:colOff>
      <xdr:row>3</xdr:row>
      <xdr:rowOff>181184</xdr:rowOff>
    </xdr:to>
    <xdr:sp macro="" textlink="">
      <xdr:nvSpPr>
        <xdr:cNvPr id="4" name="Text Box 3">
          <a:extLst>
            <a:ext uri="{FF2B5EF4-FFF2-40B4-BE49-F238E27FC236}">
              <a16:creationId xmlns:a16="http://schemas.microsoft.com/office/drawing/2014/main" id="{00000000-0008-0000-0B00-000004000000}"/>
            </a:ext>
          </a:extLst>
        </xdr:cNvPr>
        <xdr:cNvSpPr txBox="1">
          <a:spLocks noChangeArrowheads="1"/>
        </xdr:cNvSpPr>
      </xdr:nvSpPr>
      <xdr:spPr bwMode="auto">
        <a:xfrm>
          <a:off x="685800" y="84893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10737</xdr:rowOff>
    </xdr:from>
    <xdr:to>
      <xdr:col>1</xdr:col>
      <xdr:colOff>0</xdr:colOff>
      <xdr:row>3</xdr:row>
      <xdr:rowOff>181184</xdr:rowOff>
    </xdr:to>
    <xdr:sp macro="" textlink="">
      <xdr:nvSpPr>
        <xdr:cNvPr id="5" name="Text Box 4">
          <a:extLst>
            <a:ext uri="{FF2B5EF4-FFF2-40B4-BE49-F238E27FC236}">
              <a16:creationId xmlns:a16="http://schemas.microsoft.com/office/drawing/2014/main" id="{00000000-0008-0000-0B00-000005000000}"/>
            </a:ext>
          </a:extLst>
        </xdr:cNvPr>
        <xdr:cNvSpPr txBox="1">
          <a:spLocks noChangeArrowheads="1"/>
        </xdr:cNvSpPr>
      </xdr:nvSpPr>
      <xdr:spPr bwMode="auto">
        <a:xfrm>
          <a:off x="685800" y="84893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10737</xdr:rowOff>
    </xdr:from>
    <xdr:to>
      <xdr:col>1</xdr:col>
      <xdr:colOff>0</xdr:colOff>
      <xdr:row>3</xdr:row>
      <xdr:rowOff>181184</xdr:rowOff>
    </xdr:to>
    <xdr:sp macro="" textlink="">
      <xdr:nvSpPr>
        <xdr:cNvPr id="6" name="Text Box 5">
          <a:extLst>
            <a:ext uri="{FF2B5EF4-FFF2-40B4-BE49-F238E27FC236}">
              <a16:creationId xmlns:a16="http://schemas.microsoft.com/office/drawing/2014/main" id="{00000000-0008-0000-0B00-000006000000}"/>
            </a:ext>
          </a:extLst>
        </xdr:cNvPr>
        <xdr:cNvSpPr txBox="1">
          <a:spLocks noChangeArrowheads="1"/>
        </xdr:cNvSpPr>
      </xdr:nvSpPr>
      <xdr:spPr bwMode="auto">
        <a:xfrm>
          <a:off x="685800" y="84893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14</xdr:col>
      <xdr:colOff>0</xdr:colOff>
      <xdr:row>3</xdr:row>
      <xdr:rowOff>10737</xdr:rowOff>
    </xdr:from>
    <xdr:to>
      <xdr:col>14</xdr:col>
      <xdr:colOff>0</xdr:colOff>
      <xdr:row>3</xdr:row>
      <xdr:rowOff>181184</xdr:rowOff>
    </xdr:to>
    <xdr:sp macro="" textlink="">
      <xdr:nvSpPr>
        <xdr:cNvPr id="7" name="Text Box 6">
          <a:extLst>
            <a:ext uri="{FF2B5EF4-FFF2-40B4-BE49-F238E27FC236}">
              <a16:creationId xmlns:a16="http://schemas.microsoft.com/office/drawing/2014/main" id="{00000000-0008-0000-0B00-000007000000}"/>
            </a:ext>
          </a:extLst>
        </xdr:cNvPr>
        <xdr:cNvSpPr txBox="1">
          <a:spLocks noChangeArrowheads="1"/>
        </xdr:cNvSpPr>
      </xdr:nvSpPr>
      <xdr:spPr bwMode="auto">
        <a:xfrm>
          <a:off x="9601200" y="84893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10737</xdr:rowOff>
    </xdr:from>
    <xdr:to>
      <xdr:col>1</xdr:col>
      <xdr:colOff>0</xdr:colOff>
      <xdr:row>3</xdr:row>
      <xdr:rowOff>181184</xdr:rowOff>
    </xdr:to>
    <xdr:sp macro="" textlink="">
      <xdr:nvSpPr>
        <xdr:cNvPr id="8" name="Text Box 7">
          <a:extLst>
            <a:ext uri="{FF2B5EF4-FFF2-40B4-BE49-F238E27FC236}">
              <a16:creationId xmlns:a16="http://schemas.microsoft.com/office/drawing/2014/main" id="{00000000-0008-0000-0B00-000008000000}"/>
            </a:ext>
          </a:extLst>
        </xdr:cNvPr>
        <xdr:cNvSpPr txBox="1">
          <a:spLocks noChangeArrowheads="1"/>
        </xdr:cNvSpPr>
      </xdr:nvSpPr>
      <xdr:spPr bwMode="auto">
        <a:xfrm>
          <a:off x="685800" y="84893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10737</xdr:rowOff>
    </xdr:from>
    <xdr:to>
      <xdr:col>1</xdr:col>
      <xdr:colOff>0</xdr:colOff>
      <xdr:row>3</xdr:row>
      <xdr:rowOff>181184</xdr:rowOff>
    </xdr:to>
    <xdr:sp macro="" textlink="">
      <xdr:nvSpPr>
        <xdr:cNvPr id="9" name="Text Box 8">
          <a:extLst>
            <a:ext uri="{FF2B5EF4-FFF2-40B4-BE49-F238E27FC236}">
              <a16:creationId xmlns:a16="http://schemas.microsoft.com/office/drawing/2014/main" id="{00000000-0008-0000-0B00-000009000000}"/>
            </a:ext>
          </a:extLst>
        </xdr:cNvPr>
        <xdr:cNvSpPr txBox="1">
          <a:spLocks noChangeArrowheads="1"/>
        </xdr:cNvSpPr>
      </xdr:nvSpPr>
      <xdr:spPr bwMode="auto">
        <a:xfrm>
          <a:off x="685800" y="84893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10737</xdr:rowOff>
    </xdr:from>
    <xdr:to>
      <xdr:col>1</xdr:col>
      <xdr:colOff>0</xdr:colOff>
      <xdr:row>3</xdr:row>
      <xdr:rowOff>181184</xdr:rowOff>
    </xdr:to>
    <xdr:sp macro="" textlink="">
      <xdr:nvSpPr>
        <xdr:cNvPr id="10" name="Text Box 10">
          <a:extLst>
            <a:ext uri="{FF2B5EF4-FFF2-40B4-BE49-F238E27FC236}">
              <a16:creationId xmlns:a16="http://schemas.microsoft.com/office/drawing/2014/main" id="{00000000-0008-0000-0B00-00000A000000}"/>
            </a:ext>
          </a:extLst>
        </xdr:cNvPr>
        <xdr:cNvSpPr txBox="1">
          <a:spLocks noChangeArrowheads="1"/>
        </xdr:cNvSpPr>
      </xdr:nvSpPr>
      <xdr:spPr bwMode="auto">
        <a:xfrm>
          <a:off x="685800" y="84893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10737</xdr:rowOff>
    </xdr:from>
    <xdr:to>
      <xdr:col>1</xdr:col>
      <xdr:colOff>0</xdr:colOff>
      <xdr:row>3</xdr:row>
      <xdr:rowOff>181184</xdr:rowOff>
    </xdr:to>
    <xdr:sp macro="" textlink="">
      <xdr:nvSpPr>
        <xdr:cNvPr id="11" name="Text Box 11">
          <a:extLst>
            <a:ext uri="{FF2B5EF4-FFF2-40B4-BE49-F238E27FC236}">
              <a16:creationId xmlns:a16="http://schemas.microsoft.com/office/drawing/2014/main" id="{00000000-0008-0000-0B00-00000B000000}"/>
            </a:ext>
          </a:extLst>
        </xdr:cNvPr>
        <xdr:cNvSpPr txBox="1">
          <a:spLocks noChangeArrowheads="1"/>
        </xdr:cNvSpPr>
      </xdr:nvSpPr>
      <xdr:spPr bwMode="auto">
        <a:xfrm>
          <a:off x="685800" y="84893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2</xdr:col>
      <xdr:colOff>0</xdr:colOff>
      <xdr:row>3</xdr:row>
      <xdr:rowOff>10737</xdr:rowOff>
    </xdr:from>
    <xdr:to>
      <xdr:col>2</xdr:col>
      <xdr:colOff>0</xdr:colOff>
      <xdr:row>3</xdr:row>
      <xdr:rowOff>181184</xdr:rowOff>
    </xdr:to>
    <xdr:sp macro="" textlink="">
      <xdr:nvSpPr>
        <xdr:cNvPr id="12" name="Text Box 12">
          <a:extLst>
            <a:ext uri="{FF2B5EF4-FFF2-40B4-BE49-F238E27FC236}">
              <a16:creationId xmlns:a16="http://schemas.microsoft.com/office/drawing/2014/main" id="{00000000-0008-0000-0B00-00000C000000}"/>
            </a:ext>
          </a:extLst>
        </xdr:cNvPr>
        <xdr:cNvSpPr txBox="1">
          <a:spLocks noChangeArrowheads="1"/>
        </xdr:cNvSpPr>
      </xdr:nvSpPr>
      <xdr:spPr bwMode="auto">
        <a:xfrm>
          <a:off x="1371600" y="84893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5</xdr:col>
      <xdr:colOff>0</xdr:colOff>
      <xdr:row>3</xdr:row>
      <xdr:rowOff>10737</xdr:rowOff>
    </xdr:from>
    <xdr:to>
      <xdr:col>5</xdr:col>
      <xdr:colOff>0</xdr:colOff>
      <xdr:row>3</xdr:row>
      <xdr:rowOff>181184</xdr:rowOff>
    </xdr:to>
    <xdr:sp macro="" textlink="">
      <xdr:nvSpPr>
        <xdr:cNvPr id="13" name="Text Box 13">
          <a:extLst>
            <a:ext uri="{FF2B5EF4-FFF2-40B4-BE49-F238E27FC236}">
              <a16:creationId xmlns:a16="http://schemas.microsoft.com/office/drawing/2014/main" id="{00000000-0008-0000-0B00-00000D000000}"/>
            </a:ext>
          </a:extLst>
        </xdr:cNvPr>
        <xdr:cNvSpPr txBox="1">
          <a:spLocks noChangeArrowheads="1"/>
        </xdr:cNvSpPr>
      </xdr:nvSpPr>
      <xdr:spPr bwMode="auto">
        <a:xfrm>
          <a:off x="3429000" y="84893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8</xdr:col>
      <xdr:colOff>0</xdr:colOff>
      <xdr:row>3</xdr:row>
      <xdr:rowOff>10737</xdr:rowOff>
    </xdr:from>
    <xdr:to>
      <xdr:col>8</xdr:col>
      <xdr:colOff>0</xdr:colOff>
      <xdr:row>3</xdr:row>
      <xdr:rowOff>181184</xdr:rowOff>
    </xdr:to>
    <xdr:sp macro="" textlink="">
      <xdr:nvSpPr>
        <xdr:cNvPr id="14" name="Text Box 14">
          <a:extLst>
            <a:ext uri="{FF2B5EF4-FFF2-40B4-BE49-F238E27FC236}">
              <a16:creationId xmlns:a16="http://schemas.microsoft.com/office/drawing/2014/main" id="{00000000-0008-0000-0B00-00000E000000}"/>
            </a:ext>
          </a:extLst>
        </xdr:cNvPr>
        <xdr:cNvSpPr txBox="1">
          <a:spLocks noChangeArrowheads="1"/>
        </xdr:cNvSpPr>
      </xdr:nvSpPr>
      <xdr:spPr bwMode="auto">
        <a:xfrm>
          <a:off x="5486400" y="84893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11</xdr:col>
      <xdr:colOff>0</xdr:colOff>
      <xdr:row>3</xdr:row>
      <xdr:rowOff>10737</xdr:rowOff>
    </xdr:from>
    <xdr:to>
      <xdr:col>11</xdr:col>
      <xdr:colOff>0</xdr:colOff>
      <xdr:row>3</xdr:row>
      <xdr:rowOff>181184</xdr:rowOff>
    </xdr:to>
    <xdr:sp macro="" textlink="">
      <xdr:nvSpPr>
        <xdr:cNvPr id="15" name="Text Box 15">
          <a:extLst>
            <a:ext uri="{FF2B5EF4-FFF2-40B4-BE49-F238E27FC236}">
              <a16:creationId xmlns:a16="http://schemas.microsoft.com/office/drawing/2014/main" id="{00000000-0008-0000-0B00-00000F000000}"/>
            </a:ext>
          </a:extLst>
        </xdr:cNvPr>
        <xdr:cNvSpPr txBox="1">
          <a:spLocks noChangeArrowheads="1"/>
        </xdr:cNvSpPr>
      </xdr:nvSpPr>
      <xdr:spPr bwMode="auto">
        <a:xfrm>
          <a:off x="7543800" y="84893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5</xdr:col>
      <xdr:colOff>0</xdr:colOff>
      <xdr:row>3</xdr:row>
      <xdr:rowOff>10737</xdr:rowOff>
    </xdr:from>
    <xdr:to>
      <xdr:col>5</xdr:col>
      <xdr:colOff>0</xdr:colOff>
      <xdr:row>3</xdr:row>
      <xdr:rowOff>181184</xdr:rowOff>
    </xdr:to>
    <xdr:sp macro="" textlink="">
      <xdr:nvSpPr>
        <xdr:cNvPr id="16" name="Text Box 16">
          <a:extLst>
            <a:ext uri="{FF2B5EF4-FFF2-40B4-BE49-F238E27FC236}">
              <a16:creationId xmlns:a16="http://schemas.microsoft.com/office/drawing/2014/main" id="{00000000-0008-0000-0B00-000010000000}"/>
            </a:ext>
          </a:extLst>
        </xdr:cNvPr>
        <xdr:cNvSpPr txBox="1">
          <a:spLocks noChangeArrowheads="1"/>
        </xdr:cNvSpPr>
      </xdr:nvSpPr>
      <xdr:spPr bwMode="auto">
        <a:xfrm>
          <a:off x="3429000" y="84893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8</xdr:col>
      <xdr:colOff>0</xdr:colOff>
      <xdr:row>3</xdr:row>
      <xdr:rowOff>10737</xdr:rowOff>
    </xdr:from>
    <xdr:to>
      <xdr:col>8</xdr:col>
      <xdr:colOff>0</xdr:colOff>
      <xdr:row>3</xdr:row>
      <xdr:rowOff>181184</xdr:rowOff>
    </xdr:to>
    <xdr:sp macro="" textlink="">
      <xdr:nvSpPr>
        <xdr:cNvPr id="17" name="Text Box 17">
          <a:extLst>
            <a:ext uri="{FF2B5EF4-FFF2-40B4-BE49-F238E27FC236}">
              <a16:creationId xmlns:a16="http://schemas.microsoft.com/office/drawing/2014/main" id="{00000000-0008-0000-0B00-000011000000}"/>
            </a:ext>
          </a:extLst>
        </xdr:cNvPr>
        <xdr:cNvSpPr txBox="1">
          <a:spLocks noChangeArrowheads="1"/>
        </xdr:cNvSpPr>
      </xdr:nvSpPr>
      <xdr:spPr bwMode="auto">
        <a:xfrm>
          <a:off x="5486400" y="84893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11</xdr:col>
      <xdr:colOff>0</xdr:colOff>
      <xdr:row>3</xdr:row>
      <xdr:rowOff>10737</xdr:rowOff>
    </xdr:from>
    <xdr:to>
      <xdr:col>11</xdr:col>
      <xdr:colOff>0</xdr:colOff>
      <xdr:row>3</xdr:row>
      <xdr:rowOff>181184</xdr:rowOff>
    </xdr:to>
    <xdr:sp macro="" textlink="">
      <xdr:nvSpPr>
        <xdr:cNvPr id="18" name="Text Box 18">
          <a:extLst>
            <a:ext uri="{FF2B5EF4-FFF2-40B4-BE49-F238E27FC236}">
              <a16:creationId xmlns:a16="http://schemas.microsoft.com/office/drawing/2014/main" id="{00000000-0008-0000-0B00-000012000000}"/>
            </a:ext>
          </a:extLst>
        </xdr:cNvPr>
        <xdr:cNvSpPr txBox="1">
          <a:spLocks noChangeArrowheads="1"/>
        </xdr:cNvSpPr>
      </xdr:nvSpPr>
      <xdr:spPr bwMode="auto">
        <a:xfrm>
          <a:off x="7543800" y="84893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14</xdr:col>
      <xdr:colOff>0</xdr:colOff>
      <xdr:row>3</xdr:row>
      <xdr:rowOff>10737</xdr:rowOff>
    </xdr:from>
    <xdr:to>
      <xdr:col>14</xdr:col>
      <xdr:colOff>0</xdr:colOff>
      <xdr:row>3</xdr:row>
      <xdr:rowOff>181184</xdr:rowOff>
    </xdr:to>
    <xdr:sp macro="" textlink="">
      <xdr:nvSpPr>
        <xdr:cNvPr id="19" name="Text Box 19">
          <a:extLst>
            <a:ext uri="{FF2B5EF4-FFF2-40B4-BE49-F238E27FC236}">
              <a16:creationId xmlns:a16="http://schemas.microsoft.com/office/drawing/2014/main" id="{00000000-0008-0000-0B00-000013000000}"/>
            </a:ext>
          </a:extLst>
        </xdr:cNvPr>
        <xdr:cNvSpPr txBox="1">
          <a:spLocks noChangeArrowheads="1"/>
        </xdr:cNvSpPr>
      </xdr:nvSpPr>
      <xdr:spPr bwMode="auto">
        <a:xfrm>
          <a:off x="9601200" y="84893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10737</xdr:rowOff>
    </xdr:from>
    <xdr:to>
      <xdr:col>1</xdr:col>
      <xdr:colOff>0</xdr:colOff>
      <xdr:row>3</xdr:row>
      <xdr:rowOff>181184</xdr:rowOff>
    </xdr:to>
    <xdr:sp macro="" textlink="">
      <xdr:nvSpPr>
        <xdr:cNvPr id="20" name="Text Box 1">
          <a:extLst>
            <a:ext uri="{FF2B5EF4-FFF2-40B4-BE49-F238E27FC236}">
              <a16:creationId xmlns:a16="http://schemas.microsoft.com/office/drawing/2014/main" id="{00000000-0008-0000-0B00-000014000000}"/>
            </a:ext>
          </a:extLst>
        </xdr:cNvPr>
        <xdr:cNvSpPr txBox="1">
          <a:spLocks noChangeArrowheads="1"/>
        </xdr:cNvSpPr>
      </xdr:nvSpPr>
      <xdr:spPr bwMode="auto">
        <a:xfrm>
          <a:off x="1943100" y="126803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27432"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10737</xdr:rowOff>
    </xdr:from>
    <xdr:to>
      <xdr:col>1</xdr:col>
      <xdr:colOff>0</xdr:colOff>
      <xdr:row>3</xdr:row>
      <xdr:rowOff>181184</xdr:rowOff>
    </xdr:to>
    <xdr:sp macro="" textlink="">
      <xdr:nvSpPr>
        <xdr:cNvPr id="21" name="Text Box 2">
          <a:extLst>
            <a:ext uri="{FF2B5EF4-FFF2-40B4-BE49-F238E27FC236}">
              <a16:creationId xmlns:a16="http://schemas.microsoft.com/office/drawing/2014/main" id="{00000000-0008-0000-0B00-000015000000}"/>
            </a:ext>
          </a:extLst>
        </xdr:cNvPr>
        <xdr:cNvSpPr txBox="1">
          <a:spLocks noChangeArrowheads="1"/>
        </xdr:cNvSpPr>
      </xdr:nvSpPr>
      <xdr:spPr bwMode="auto">
        <a:xfrm>
          <a:off x="1943100" y="126803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10737</xdr:rowOff>
    </xdr:from>
    <xdr:to>
      <xdr:col>1</xdr:col>
      <xdr:colOff>0</xdr:colOff>
      <xdr:row>3</xdr:row>
      <xdr:rowOff>181184</xdr:rowOff>
    </xdr:to>
    <xdr:sp macro="" textlink="">
      <xdr:nvSpPr>
        <xdr:cNvPr id="22" name="Text Box 3">
          <a:extLst>
            <a:ext uri="{FF2B5EF4-FFF2-40B4-BE49-F238E27FC236}">
              <a16:creationId xmlns:a16="http://schemas.microsoft.com/office/drawing/2014/main" id="{00000000-0008-0000-0B00-000016000000}"/>
            </a:ext>
          </a:extLst>
        </xdr:cNvPr>
        <xdr:cNvSpPr txBox="1">
          <a:spLocks noChangeArrowheads="1"/>
        </xdr:cNvSpPr>
      </xdr:nvSpPr>
      <xdr:spPr bwMode="auto">
        <a:xfrm>
          <a:off x="1943100" y="126803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10737</xdr:rowOff>
    </xdr:from>
    <xdr:to>
      <xdr:col>1</xdr:col>
      <xdr:colOff>0</xdr:colOff>
      <xdr:row>3</xdr:row>
      <xdr:rowOff>181184</xdr:rowOff>
    </xdr:to>
    <xdr:sp macro="" textlink="">
      <xdr:nvSpPr>
        <xdr:cNvPr id="23" name="Text Box 4">
          <a:extLst>
            <a:ext uri="{FF2B5EF4-FFF2-40B4-BE49-F238E27FC236}">
              <a16:creationId xmlns:a16="http://schemas.microsoft.com/office/drawing/2014/main" id="{00000000-0008-0000-0B00-000017000000}"/>
            </a:ext>
          </a:extLst>
        </xdr:cNvPr>
        <xdr:cNvSpPr txBox="1">
          <a:spLocks noChangeArrowheads="1"/>
        </xdr:cNvSpPr>
      </xdr:nvSpPr>
      <xdr:spPr bwMode="auto">
        <a:xfrm>
          <a:off x="1943100" y="126803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10737</xdr:rowOff>
    </xdr:from>
    <xdr:to>
      <xdr:col>1</xdr:col>
      <xdr:colOff>0</xdr:colOff>
      <xdr:row>3</xdr:row>
      <xdr:rowOff>181184</xdr:rowOff>
    </xdr:to>
    <xdr:sp macro="" textlink="">
      <xdr:nvSpPr>
        <xdr:cNvPr id="24" name="Text Box 5">
          <a:extLst>
            <a:ext uri="{FF2B5EF4-FFF2-40B4-BE49-F238E27FC236}">
              <a16:creationId xmlns:a16="http://schemas.microsoft.com/office/drawing/2014/main" id="{00000000-0008-0000-0B00-000018000000}"/>
            </a:ext>
          </a:extLst>
        </xdr:cNvPr>
        <xdr:cNvSpPr txBox="1">
          <a:spLocks noChangeArrowheads="1"/>
        </xdr:cNvSpPr>
      </xdr:nvSpPr>
      <xdr:spPr bwMode="auto">
        <a:xfrm>
          <a:off x="1943100" y="126803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14</xdr:col>
      <xdr:colOff>0</xdr:colOff>
      <xdr:row>3</xdr:row>
      <xdr:rowOff>10737</xdr:rowOff>
    </xdr:from>
    <xdr:to>
      <xdr:col>14</xdr:col>
      <xdr:colOff>0</xdr:colOff>
      <xdr:row>3</xdr:row>
      <xdr:rowOff>181184</xdr:rowOff>
    </xdr:to>
    <xdr:sp macro="" textlink="">
      <xdr:nvSpPr>
        <xdr:cNvPr id="25" name="Text Box 6">
          <a:extLst>
            <a:ext uri="{FF2B5EF4-FFF2-40B4-BE49-F238E27FC236}">
              <a16:creationId xmlns:a16="http://schemas.microsoft.com/office/drawing/2014/main" id="{00000000-0008-0000-0B00-000019000000}"/>
            </a:ext>
          </a:extLst>
        </xdr:cNvPr>
        <xdr:cNvSpPr txBox="1">
          <a:spLocks noChangeArrowheads="1"/>
        </xdr:cNvSpPr>
      </xdr:nvSpPr>
      <xdr:spPr bwMode="auto">
        <a:xfrm>
          <a:off x="11210925" y="126803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10737</xdr:rowOff>
    </xdr:from>
    <xdr:to>
      <xdr:col>1</xdr:col>
      <xdr:colOff>0</xdr:colOff>
      <xdr:row>3</xdr:row>
      <xdr:rowOff>181184</xdr:rowOff>
    </xdr:to>
    <xdr:sp macro="" textlink="">
      <xdr:nvSpPr>
        <xdr:cNvPr id="26" name="Text Box 7">
          <a:extLst>
            <a:ext uri="{FF2B5EF4-FFF2-40B4-BE49-F238E27FC236}">
              <a16:creationId xmlns:a16="http://schemas.microsoft.com/office/drawing/2014/main" id="{00000000-0008-0000-0B00-00001A000000}"/>
            </a:ext>
          </a:extLst>
        </xdr:cNvPr>
        <xdr:cNvSpPr txBox="1">
          <a:spLocks noChangeArrowheads="1"/>
        </xdr:cNvSpPr>
      </xdr:nvSpPr>
      <xdr:spPr bwMode="auto">
        <a:xfrm>
          <a:off x="1943100" y="126803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10737</xdr:rowOff>
    </xdr:from>
    <xdr:to>
      <xdr:col>1</xdr:col>
      <xdr:colOff>0</xdr:colOff>
      <xdr:row>3</xdr:row>
      <xdr:rowOff>181184</xdr:rowOff>
    </xdr:to>
    <xdr:sp macro="" textlink="">
      <xdr:nvSpPr>
        <xdr:cNvPr id="27" name="Text Box 8">
          <a:extLst>
            <a:ext uri="{FF2B5EF4-FFF2-40B4-BE49-F238E27FC236}">
              <a16:creationId xmlns:a16="http://schemas.microsoft.com/office/drawing/2014/main" id="{00000000-0008-0000-0B00-00001B000000}"/>
            </a:ext>
          </a:extLst>
        </xdr:cNvPr>
        <xdr:cNvSpPr txBox="1">
          <a:spLocks noChangeArrowheads="1"/>
        </xdr:cNvSpPr>
      </xdr:nvSpPr>
      <xdr:spPr bwMode="auto">
        <a:xfrm>
          <a:off x="1943100" y="126803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10737</xdr:rowOff>
    </xdr:from>
    <xdr:to>
      <xdr:col>1</xdr:col>
      <xdr:colOff>0</xdr:colOff>
      <xdr:row>3</xdr:row>
      <xdr:rowOff>181184</xdr:rowOff>
    </xdr:to>
    <xdr:sp macro="" textlink="">
      <xdr:nvSpPr>
        <xdr:cNvPr id="28" name="Text Box 10">
          <a:extLst>
            <a:ext uri="{FF2B5EF4-FFF2-40B4-BE49-F238E27FC236}">
              <a16:creationId xmlns:a16="http://schemas.microsoft.com/office/drawing/2014/main" id="{00000000-0008-0000-0B00-00001C000000}"/>
            </a:ext>
          </a:extLst>
        </xdr:cNvPr>
        <xdr:cNvSpPr txBox="1">
          <a:spLocks noChangeArrowheads="1"/>
        </xdr:cNvSpPr>
      </xdr:nvSpPr>
      <xdr:spPr bwMode="auto">
        <a:xfrm>
          <a:off x="1943100" y="126803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10737</xdr:rowOff>
    </xdr:from>
    <xdr:to>
      <xdr:col>1</xdr:col>
      <xdr:colOff>0</xdr:colOff>
      <xdr:row>3</xdr:row>
      <xdr:rowOff>181184</xdr:rowOff>
    </xdr:to>
    <xdr:sp macro="" textlink="">
      <xdr:nvSpPr>
        <xdr:cNvPr id="29" name="Text Box 11">
          <a:extLst>
            <a:ext uri="{FF2B5EF4-FFF2-40B4-BE49-F238E27FC236}">
              <a16:creationId xmlns:a16="http://schemas.microsoft.com/office/drawing/2014/main" id="{00000000-0008-0000-0B00-00001D000000}"/>
            </a:ext>
          </a:extLst>
        </xdr:cNvPr>
        <xdr:cNvSpPr txBox="1">
          <a:spLocks noChangeArrowheads="1"/>
        </xdr:cNvSpPr>
      </xdr:nvSpPr>
      <xdr:spPr bwMode="auto">
        <a:xfrm>
          <a:off x="1943100" y="126803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2</xdr:col>
      <xdr:colOff>0</xdr:colOff>
      <xdr:row>3</xdr:row>
      <xdr:rowOff>10737</xdr:rowOff>
    </xdr:from>
    <xdr:to>
      <xdr:col>2</xdr:col>
      <xdr:colOff>0</xdr:colOff>
      <xdr:row>3</xdr:row>
      <xdr:rowOff>181184</xdr:rowOff>
    </xdr:to>
    <xdr:sp macro="" textlink="">
      <xdr:nvSpPr>
        <xdr:cNvPr id="30" name="Text Box 12">
          <a:extLst>
            <a:ext uri="{FF2B5EF4-FFF2-40B4-BE49-F238E27FC236}">
              <a16:creationId xmlns:a16="http://schemas.microsoft.com/office/drawing/2014/main" id="{00000000-0008-0000-0B00-00001E000000}"/>
            </a:ext>
          </a:extLst>
        </xdr:cNvPr>
        <xdr:cNvSpPr txBox="1">
          <a:spLocks noChangeArrowheads="1"/>
        </xdr:cNvSpPr>
      </xdr:nvSpPr>
      <xdr:spPr bwMode="auto">
        <a:xfrm>
          <a:off x="2562225" y="126803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5</xdr:col>
      <xdr:colOff>0</xdr:colOff>
      <xdr:row>3</xdr:row>
      <xdr:rowOff>10737</xdr:rowOff>
    </xdr:from>
    <xdr:to>
      <xdr:col>5</xdr:col>
      <xdr:colOff>0</xdr:colOff>
      <xdr:row>3</xdr:row>
      <xdr:rowOff>181184</xdr:rowOff>
    </xdr:to>
    <xdr:sp macro="" textlink="">
      <xdr:nvSpPr>
        <xdr:cNvPr id="31" name="Text Box 13">
          <a:extLst>
            <a:ext uri="{FF2B5EF4-FFF2-40B4-BE49-F238E27FC236}">
              <a16:creationId xmlns:a16="http://schemas.microsoft.com/office/drawing/2014/main" id="{00000000-0008-0000-0B00-00001F000000}"/>
            </a:ext>
          </a:extLst>
        </xdr:cNvPr>
        <xdr:cNvSpPr txBox="1">
          <a:spLocks noChangeArrowheads="1"/>
        </xdr:cNvSpPr>
      </xdr:nvSpPr>
      <xdr:spPr bwMode="auto">
        <a:xfrm>
          <a:off x="4724400" y="126803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8</xdr:col>
      <xdr:colOff>0</xdr:colOff>
      <xdr:row>3</xdr:row>
      <xdr:rowOff>10737</xdr:rowOff>
    </xdr:from>
    <xdr:to>
      <xdr:col>8</xdr:col>
      <xdr:colOff>0</xdr:colOff>
      <xdr:row>3</xdr:row>
      <xdr:rowOff>181184</xdr:rowOff>
    </xdr:to>
    <xdr:sp macro="" textlink="">
      <xdr:nvSpPr>
        <xdr:cNvPr id="32" name="Text Box 14">
          <a:extLst>
            <a:ext uri="{FF2B5EF4-FFF2-40B4-BE49-F238E27FC236}">
              <a16:creationId xmlns:a16="http://schemas.microsoft.com/office/drawing/2014/main" id="{00000000-0008-0000-0B00-000020000000}"/>
            </a:ext>
          </a:extLst>
        </xdr:cNvPr>
        <xdr:cNvSpPr txBox="1">
          <a:spLocks noChangeArrowheads="1"/>
        </xdr:cNvSpPr>
      </xdr:nvSpPr>
      <xdr:spPr bwMode="auto">
        <a:xfrm>
          <a:off x="6886575" y="126803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11</xdr:col>
      <xdr:colOff>0</xdr:colOff>
      <xdr:row>3</xdr:row>
      <xdr:rowOff>10737</xdr:rowOff>
    </xdr:from>
    <xdr:to>
      <xdr:col>11</xdr:col>
      <xdr:colOff>0</xdr:colOff>
      <xdr:row>3</xdr:row>
      <xdr:rowOff>181184</xdr:rowOff>
    </xdr:to>
    <xdr:sp macro="" textlink="">
      <xdr:nvSpPr>
        <xdr:cNvPr id="33" name="Text Box 15">
          <a:extLst>
            <a:ext uri="{FF2B5EF4-FFF2-40B4-BE49-F238E27FC236}">
              <a16:creationId xmlns:a16="http://schemas.microsoft.com/office/drawing/2014/main" id="{00000000-0008-0000-0B00-000021000000}"/>
            </a:ext>
          </a:extLst>
        </xdr:cNvPr>
        <xdr:cNvSpPr txBox="1">
          <a:spLocks noChangeArrowheads="1"/>
        </xdr:cNvSpPr>
      </xdr:nvSpPr>
      <xdr:spPr bwMode="auto">
        <a:xfrm>
          <a:off x="9048750" y="126803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5</xdr:col>
      <xdr:colOff>0</xdr:colOff>
      <xdr:row>3</xdr:row>
      <xdr:rowOff>10737</xdr:rowOff>
    </xdr:from>
    <xdr:to>
      <xdr:col>5</xdr:col>
      <xdr:colOff>0</xdr:colOff>
      <xdr:row>3</xdr:row>
      <xdr:rowOff>181184</xdr:rowOff>
    </xdr:to>
    <xdr:sp macro="" textlink="">
      <xdr:nvSpPr>
        <xdr:cNvPr id="34" name="Text Box 16">
          <a:extLst>
            <a:ext uri="{FF2B5EF4-FFF2-40B4-BE49-F238E27FC236}">
              <a16:creationId xmlns:a16="http://schemas.microsoft.com/office/drawing/2014/main" id="{00000000-0008-0000-0B00-000022000000}"/>
            </a:ext>
          </a:extLst>
        </xdr:cNvPr>
        <xdr:cNvSpPr txBox="1">
          <a:spLocks noChangeArrowheads="1"/>
        </xdr:cNvSpPr>
      </xdr:nvSpPr>
      <xdr:spPr bwMode="auto">
        <a:xfrm>
          <a:off x="4724400" y="126803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8</xdr:col>
      <xdr:colOff>0</xdr:colOff>
      <xdr:row>3</xdr:row>
      <xdr:rowOff>10737</xdr:rowOff>
    </xdr:from>
    <xdr:to>
      <xdr:col>8</xdr:col>
      <xdr:colOff>0</xdr:colOff>
      <xdr:row>3</xdr:row>
      <xdr:rowOff>181184</xdr:rowOff>
    </xdr:to>
    <xdr:sp macro="" textlink="">
      <xdr:nvSpPr>
        <xdr:cNvPr id="35" name="Text Box 17">
          <a:extLst>
            <a:ext uri="{FF2B5EF4-FFF2-40B4-BE49-F238E27FC236}">
              <a16:creationId xmlns:a16="http://schemas.microsoft.com/office/drawing/2014/main" id="{00000000-0008-0000-0B00-000023000000}"/>
            </a:ext>
          </a:extLst>
        </xdr:cNvPr>
        <xdr:cNvSpPr txBox="1">
          <a:spLocks noChangeArrowheads="1"/>
        </xdr:cNvSpPr>
      </xdr:nvSpPr>
      <xdr:spPr bwMode="auto">
        <a:xfrm>
          <a:off x="6886575" y="126803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11</xdr:col>
      <xdr:colOff>0</xdr:colOff>
      <xdr:row>3</xdr:row>
      <xdr:rowOff>10737</xdr:rowOff>
    </xdr:from>
    <xdr:to>
      <xdr:col>11</xdr:col>
      <xdr:colOff>0</xdr:colOff>
      <xdr:row>3</xdr:row>
      <xdr:rowOff>181184</xdr:rowOff>
    </xdr:to>
    <xdr:sp macro="" textlink="">
      <xdr:nvSpPr>
        <xdr:cNvPr id="36" name="Text Box 18">
          <a:extLst>
            <a:ext uri="{FF2B5EF4-FFF2-40B4-BE49-F238E27FC236}">
              <a16:creationId xmlns:a16="http://schemas.microsoft.com/office/drawing/2014/main" id="{00000000-0008-0000-0B00-000024000000}"/>
            </a:ext>
          </a:extLst>
        </xdr:cNvPr>
        <xdr:cNvSpPr txBox="1">
          <a:spLocks noChangeArrowheads="1"/>
        </xdr:cNvSpPr>
      </xdr:nvSpPr>
      <xdr:spPr bwMode="auto">
        <a:xfrm>
          <a:off x="9048750" y="126803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14</xdr:col>
      <xdr:colOff>0</xdr:colOff>
      <xdr:row>3</xdr:row>
      <xdr:rowOff>10737</xdr:rowOff>
    </xdr:from>
    <xdr:to>
      <xdr:col>14</xdr:col>
      <xdr:colOff>0</xdr:colOff>
      <xdr:row>3</xdr:row>
      <xdr:rowOff>181184</xdr:rowOff>
    </xdr:to>
    <xdr:sp macro="" textlink="">
      <xdr:nvSpPr>
        <xdr:cNvPr id="37" name="Text Box 19">
          <a:extLst>
            <a:ext uri="{FF2B5EF4-FFF2-40B4-BE49-F238E27FC236}">
              <a16:creationId xmlns:a16="http://schemas.microsoft.com/office/drawing/2014/main" id="{00000000-0008-0000-0B00-000025000000}"/>
            </a:ext>
          </a:extLst>
        </xdr:cNvPr>
        <xdr:cNvSpPr txBox="1">
          <a:spLocks noChangeArrowheads="1"/>
        </xdr:cNvSpPr>
      </xdr:nvSpPr>
      <xdr:spPr bwMode="auto">
        <a:xfrm>
          <a:off x="11210925" y="126803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3</xdr:row>
      <xdr:rowOff>19050</xdr:rowOff>
    </xdr:from>
    <xdr:to>
      <xdr:col>1</xdr:col>
      <xdr:colOff>0</xdr:colOff>
      <xdr:row>3</xdr:row>
      <xdr:rowOff>257175</xdr:rowOff>
    </xdr:to>
    <xdr:sp macro="" textlink="">
      <xdr:nvSpPr>
        <xdr:cNvPr id="3" name="Text Box 2">
          <a:extLst>
            <a:ext uri="{FF2B5EF4-FFF2-40B4-BE49-F238E27FC236}">
              <a16:creationId xmlns:a16="http://schemas.microsoft.com/office/drawing/2014/main" id="{00000000-0008-0000-0C00-000003000000}"/>
            </a:ext>
          </a:extLst>
        </xdr:cNvPr>
        <xdr:cNvSpPr txBox="1">
          <a:spLocks noChangeArrowheads="1"/>
        </xdr:cNvSpPr>
      </xdr:nvSpPr>
      <xdr:spPr bwMode="auto">
        <a:xfrm>
          <a:off x="685800" y="857250"/>
          <a:ext cx="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27432"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19050</xdr:rowOff>
    </xdr:from>
    <xdr:to>
      <xdr:col>1</xdr:col>
      <xdr:colOff>0</xdr:colOff>
      <xdr:row>3</xdr:row>
      <xdr:rowOff>257175</xdr:rowOff>
    </xdr:to>
    <xdr:sp macro="" textlink="">
      <xdr:nvSpPr>
        <xdr:cNvPr id="4" name="Text Box 3">
          <a:extLst>
            <a:ext uri="{FF2B5EF4-FFF2-40B4-BE49-F238E27FC236}">
              <a16:creationId xmlns:a16="http://schemas.microsoft.com/office/drawing/2014/main" id="{00000000-0008-0000-0C00-000004000000}"/>
            </a:ext>
          </a:extLst>
        </xdr:cNvPr>
        <xdr:cNvSpPr txBox="1">
          <a:spLocks noChangeArrowheads="1"/>
        </xdr:cNvSpPr>
      </xdr:nvSpPr>
      <xdr:spPr bwMode="auto">
        <a:xfrm>
          <a:off x="685800" y="857250"/>
          <a:ext cx="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19050</xdr:rowOff>
    </xdr:from>
    <xdr:to>
      <xdr:col>1</xdr:col>
      <xdr:colOff>0</xdr:colOff>
      <xdr:row>3</xdr:row>
      <xdr:rowOff>257175</xdr:rowOff>
    </xdr:to>
    <xdr:sp macro="" textlink="">
      <xdr:nvSpPr>
        <xdr:cNvPr id="5" name="Text Box 4">
          <a:extLst>
            <a:ext uri="{FF2B5EF4-FFF2-40B4-BE49-F238E27FC236}">
              <a16:creationId xmlns:a16="http://schemas.microsoft.com/office/drawing/2014/main" id="{00000000-0008-0000-0C00-000005000000}"/>
            </a:ext>
          </a:extLst>
        </xdr:cNvPr>
        <xdr:cNvSpPr txBox="1">
          <a:spLocks noChangeArrowheads="1"/>
        </xdr:cNvSpPr>
      </xdr:nvSpPr>
      <xdr:spPr bwMode="auto">
        <a:xfrm>
          <a:off x="685800" y="857250"/>
          <a:ext cx="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19050</xdr:rowOff>
    </xdr:from>
    <xdr:to>
      <xdr:col>1</xdr:col>
      <xdr:colOff>0</xdr:colOff>
      <xdr:row>3</xdr:row>
      <xdr:rowOff>257175</xdr:rowOff>
    </xdr:to>
    <xdr:sp macro="" textlink="">
      <xdr:nvSpPr>
        <xdr:cNvPr id="6" name="Text Box 5">
          <a:extLst>
            <a:ext uri="{FF2B5EF4-FFF2-40B4-BE49-F238E27FC236}">
              <a16:creationId xmlns:a16="http://schemas.microsoft.com/office/drawing/2014/main" id="{00000000-0008-0000-0C00-000006000000}"/>
            </a:ext>
          </a:extLst>
        </xdr:cNvPr>
        <xdr:cNvSpPr txBox="1">
          <a:spLocks noChangeArrowheads="1"/>
        </xdr:cNvSpPr>
      </xdr:nvSpPr>
      <xdr:spPr bwMode="auto">
        <a:xfrm>
          <a:off x="685800" y="857250"/>
          <a:ext cx="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19050</xdr:rowOff>
    </xdr:from>
    <xdr:to>
      <xdr:col>1</xdr:col>
      <xdr:colOff>0</xdr:colOff>
      <xdr:row>3</xdr:row>
      <xdr:rowOff>257175</xdr:rowOff>
    </xdr:to>
    <xdr:sp macro="" textlink="">
      <xdr:nvSpPr>
        <xdr:cNvPr id="7" name="Text Box 6">
          <a:extLst>
            <a:ext uri="{FF2B5EF4-FFF2-40B4-BE49-F238E27FC236}">
              <a16:creationId xmlns:a16="http://schemas.microsoft.com/office/drawing/2014/main" id="{00000000-0008-0000-0C00-000007000000}"/>
            </a:ext>
          </a:extLst>
        </xdr:cNvPr>
        <xdr:cNvSpPr txBox="1">
          <a:spLocks noChangeArrowheads="1"/>
        </xdr:cNvSpPr>
      </xdr:nvSpPr>
      <xdr:spPr bwMode="auto">
        <a:xfrm>
          <a:off x="685800" y="857250"/>
          <a:ext cx="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19050</xdr:rowOff>
    </xdr:from>
    <xdr:to>
      <xdr:col>1</xdr:col>
      <xdr:colOff>0</xdr:colOff>
      <xdr:row>3</xdr:row>
      <xdr:rowOff>257175</xdr:rowOff>
    </xdr:to>
    <xdr:sp macro="" textlink="">
      <xdr:nvSpPr>
        <xdr:cNvPr id="8" name="Text Box 7">
          <a:extLst>
            <a:ext uri="{FF2B5EF4-FFF2-40B4-BE49-F238E27FC236}">
              <a16:creationId xmlns:a16="http://schemas.microsoft.com/office/drawing/2014/main" id="{00000000-0008-0000-0C00-000008000000}"/>
            </a:ext>
          </a:extLst>
        </xdr:cNvPr>
        <xdr:cNvSpPr txBox="1">
          <a:spLocks noChangeArrowheads="1"/>
        </xdr:cNvSpPr>
      </xdr:nvSpPr>
      <xdr:spPr bwMode="auto">
        <a:xfrm>
          <a:off x="685800" y="857250"/>
          <a:ext cx="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19050</xdr:rowOff>
    </xdr:from>
    <xdr:to>
      <xdr:col>1</xdr:col>
      <xdr:colOff>0</xdr:colOff>
      <xdr:row>3</xdr:row>
      <xdr:rowOff>257175</xdr:rowOff>
    </xdr:to>
    <xdr:sp macro="" textlink="">
      <xdr:nvSpPr>
        <xdr:cNvPr id="9" name="Text Box 8">
          <a:extLst>
            <a:ext uri="{FF2B5EF4-FFF2-40B4-BE49-F238E27FC236}">
              <a16:creationId xmlns:a16="http://schemas.microsoft.com/office/drawing/2014/main" id="{00000000-0008-0000-0C00-000009000000}"/>
            </a:ext>
          </a:extLst>
        </xdr:cNvPr>
        <xdr:cNvSpPr txBox="1">
          <a:spLocks noChangeArrowheads="1"/>
        </xdr:cNvSpPr>
      </xdr:nvSpPr>
      <xdr:spPr bwMode="auto">
        <a:xfrm>
          <a:off x="685800" y="857250"/>
          <a:ext cx="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19050</xdr:rowOff>
    </xdr:from>
    <xdr:to>
      <xdr:col>1</xdr:col>
      <xdr:colOff>0</xdr:colOff>
      <xdr:row>3</xdr:row>
      <xdr:rowOff>257175</xdr:rowOff>
    </xdr:to>
    <xdr:sp macro="" textlink="">
      <xdr:nvSpPr>
        <xdr:cNvPr id="10" name="Text Box 9">
          <a:extLst>
            <a:ext uri="{FF2B5EF4-FFF2-40B4-BE49-F238E27FC236}">
              <a16:creationId xmlns:a16="http://schemas.microsoft.com/office/drawing/2014/main" id="{00000000-0008-0000-0C00-00000A000000}"/>
            </a:ext>
          </a:extLst>
        </xdr:cNvPr>
        <xdr:cNvSpPr txBox="1">
          <a:spLocks noChangeArrowheads="1"/>
        </xdr:cNvSpPr>
      </xdr:nvSpPr>
      <xdr:spPr bwMode="auto">
        <a:xfrm>
          <a:off x="685800" y="857250"/>
          <a:ext cx="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19050</xdr:rowOff>
    </xdr:from>
    <xdr:to>
      <xdr:col>1</xdr:col>
      <xdr:colOff>0</xdr:colOff>
      <xdr:row>3</xdr:row>
      <xdr:rowOff>257175</xdr:rowOff>
    </xdr:to>
    <xdr:sp macro="" textlink="">
      <xdr:nvSpPr>
        <xdr:cNvPr id="11" name="Text Box 10">
          <a:extLst>
            <a:ext uri="{FF2B5EF4-FFF2-40B4-BE49-F238E27FC236}">
              <a16:creationId xmlns:a16="http://schemas.microsoft.com/office/drawing/2014/main" id="{00000000-0008-0000-0C00-00000B000000}"/>
            </a:ext>
          </a:extLst>
        </xdr:cNvPr>
        <xdr:cNvSpPr txBox="1">
          <a:spLocks noChangeArrowheads="1"/>
        </xdr:cNvSpPr>
      </xdr:nvSpPr>
      <xdr:spPr bwMode="auto">
        <a:xfrm>
          <a:off x="685800" y="857250"/>
          <a:ext cx="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19050</xdr:rowOff>
    </xdr:from>
    <xdr:to>
      <xdr:col>1</xdr:col>
      <xdr:colOff>0</xdr:colOff>
      <xdr:row>3</xdr:row>
      <xdr:rowOff>257175</xdr:rowOff>
    </xdr:to>
    <xdr:sp macro="" textlink="">
      <xdr:nvSpPr>
        <xdr:cNvPr id="12" name="Text Box 11">
          <a:extLst>
            <a:ext uri="{FF2B5EF4-FFF2-40B4-BE49-F238E27FC236}">
              <a16:creationId xmlns:a16="http://schemas.microsoft.com/office/drawing/2014/main" id="{00000000-0008-0000-0C00-00000C000000}"/>
            </a:ext>
          </a:extLst>
        </xdr:cNvPr>
        <xdr:cNvSpPr txBox="1">
          <a:spLocks noChangeArrowheads="1"/>
        </xdr:cNvSpPr>
      </xdr:nvSpPr>
      <xdr:spPr bwMode="auto">
        <a:xfrm>
          <a:off x="685800" y="857250"/>
          <a:ext cx="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14</xdr:col>
      <xdr:colOff>0</xdr:colOff>
      <xdr:row>3</xdr:row>
      <xdr:rowOff>19050</xdr:rowOff>
    </xdr:from>
    <xdr:to>
      <xdr:col>14</xdr:col>
      <xdr:colOff>0</xdr:colOff>
      <xdr:row>3</xdr:row>
      <xdr:rowOff>257175</xdr:rowOff>
    </xdr:to>
    <xdr:sp macro="" textlink="">
      <xdr:nvSpPr>
        <xdr:cNvPr id="13" name="Text Box 12">
          <a:extLst>
            <a:ext uri="{FF2B5EF4-FFF2-40B4-BE49-F238E27FC236}">
              <a16:creationId xmlns:a16="http://schemas.microsoft.com/office/drawing/2014/main" id="{00000000-0008-0000-0C00-00000D000000}"/>
            </a:ext>
          </a:extLst>
        </xdr:cNvPr>
        <xdr:cNvSpPr txBox="1">
          <a:spLocks noChangeArrowheads="1"/>
        </xdr:cNvSpPr>
      </xdr:nvSpPr>
      <xdr:spPr bwMode="auto">
        <a:xfrm>
          <a:off x="9601200" y="857250"/>
          <a:ext cx="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14</xdr:col>
      <xdr:colOff>0</xdr:colOff>
      <xdr:row>3</xdr:row>
      <xdr:rowOff>19050</xdr:rowOff>
    </xdr:from>
    <xdr:to>
      <xdr:col>14</xdr:col>
      <xdr:colOff>0</xdr:colOff>
      <xdr:row>3</xdr:row>
      <xdr:rowOff>257175</xdr:rowOff>
    </xdr:to>
    <xdr:sp macro="" textlink="">
      <xdr:nvSpPr>
        <xdr:cNvPr id="14" name="Text Box 13">
          <a:extLst>
            <a:ext uri="{FF2B5EF4-FFF2-40B4-BE49-F238E27FC236}">
              <a16:creationId xmlns:a16="http://schemas.microsoft.com/office/drawing/2014/main" id="{00000000-0008-0000-0C00-00000E000000}"/>
            </a:ext>
          </a:extLst>
        </xdr:cNvPr>
        <xdr:cNvSpPr txBox="1">
          <a:spLocks noChangeArrowheads="1"/>
        </xdr:cNvSpPr>
      </xdr:nvSpPr>
      <xdr:spPr bwMode="auto">
        <a:xfrm>
          <a:off x="9601200" y="857250"/>
          <a:ext cx="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19050</xdr:rowOff>
    </xdr:from>
    <xdr:to>
      <xdr:col>1</xdr:col>
      <xdr:colOff>0</xdr:colOff>
      <xdr:row>3</xdr:row>
      <xdr:rowOff>257175</xdr:rowOff>
    </xdr:to>
    <xdr:sp macro="" textlink="">
      <xdr:nvSpPr>
        <xdr:cNvPr id="15" name="Text Box 14">
          <a:extLst>
            <a:ext uri="{FF2B5EF4-FFF2-40B4-BE49-F238E27FC236}">
              <a16:creationId xmlns:a16="http://schemas.microsoft.com/office/drawing/2014/main" id="{00000000-0008-0000-0C00-00000F000000}"/>
            </a:ext>
          </a:extLst>
        </xdr:cNvPr>
        <xdr:cNvSpPr txBox="1">
          <a:spLocks noChangeArrowheads="1"/>
        </xdr:cNvSpPr>
      </xdr:nvSpPr>
      <xdr:spPr bwMode="auto">
        <a:xfrm>
          <a:off x="685800" y="857250"/>
          <a:ext cx="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19050</xdr:rowOff>
    </xdr:from>
    <xdr:to>
      <xdr:col>1</xdr:col>
      <xdr:colOff>0</xdr:colOff>
      <xdr:row>3</xdr:row>
      <xdr:rowOff>257175</xdr:rowOff>
    </xdr:to>
    <xdr:sp macro="" textlink="">
      <xdr:nvSpPr>
        <xdr:cNvPr id="16" name="Text Box 15">
          <a:extLst>
            <a:ext uri="{FF2B5EF4-FFF2-40B4-BE49-F238E27FC236}">
              <a16:creationId xmlns:a16="http://schemas.microsoft.com/office/drawing/2014/main" id="{00000000-0008-0000-0C00-000010000000}"/>
            </a:ext>
          </a:extLst>
        </xdr:cNvPr>
        <xdr:cNvSpPr txBox="1">
          <a:spLocks noChangeArrowheads="1"/>
        </xdr:cNvSpPr>
      </xdr:nvSpPr>
      <xdr:spPr bwMode="auto">
        <a:xfrm>
          <a:off x="685800" y="857250"/>
          <a:ext cx="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19050</xdr:rowOff>
    </xdr:from>
    <xdr:to>
      <xdr:col>1</xdr:col>
      <xdr:colOff>0</xdr:colOff>
      <xdr:row>3</xdr:row>
      <xdr:rowOff>257175</xdr:rowOff>
    </xdr:to>
    <xdr:sp macro="" textlink="">
      <xdr:nvSpPr>
        <xdr:cNvPr id="17" name="Text Box 16">
          <a:extLst>
            <a:ext uri="{FF2B5EF4-FFF2-40B4-BE49-F238E27FC236}">
              <a16:creationId xmlns:a16="http://schemas.microsoft.com/office/drawing/2014/main" id="{00000000-0008-0000-0C00-000011000000}"/>
            </a:ext>
          </a:extLst>
        </xdr:cNvPr>
        <xdr:cNvSpPr txBox="1">
          <a:spLocks noChangeArrowheads="1"/>
        </xdr:cNvSpPr>
      </xdr:nvSpPr>
      <xdr:spPr bwMode="auto">
        <a:xfrm>
          <a:off x="685800" y="857250"/>
          <a:ext cx="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19050</xdr:rowOff>
    </xdr:from>
    <xdr:to>
      <xdr:col>1</xdr:col>
      <xdr:colOff>0</xdr:colOff>
      <xdr:row>3</xdr:row>
      <xdr:rowOff>257175</xdr:rowOff>
    </xdr:to>
    <xdr:sp macro="" textlink="">
      <xdr:nvSpPr>
        <xdr:cNvPr id="18" name="Text Box 17">
          <a:extLst>
            <a:ext uri="{FF2B5EF4-FFF2-40B4-BE49-F238E27FC236}">
              <a16:creationId xmlns:a16="http://schemas.microsoft.com/office/drawing/2014/main" id="{00000000-0008-0000-0C00-000012000000}"/>
            </a:ext>
          </a:extLst>
        </xdr:cNvPr>
        <xdr:cNvSpPr txBox="1">
          <a:spLocks noChangeArrowheads="1"/>
        </xdr:cNvSpPr>
      </xdr:nvSpPr>
      <xdr:spPr bwMode="auto">
        <a:xfrm>
          <a:off x="685800" y="857250"/>
          <a:ext cx="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19050</xdr:rowOff>
    </xdr:from>
    <xdr:to>
      <xdr:col>1</xdr:col>
      <xdr:colOff>0</xdr:colOff>
      <xdr:row>3</xdr:row>
      <xdr:rowOff>257175</xdr:rowOff>
    </xdr:to>
    <xdr:sp macro="" textlink="">
      <xdr:nvSpPr>
        <xdr:cNvPr id="19" name="Text Box 18">
          <a:extLst>
            <a:ext uri="{FF2B5EF4-FFF2-40B4-BE49-F238E27FC236}">
              <a16:creationId xmlns:a16="http://schemas.microsoft.com/office/drawing/2014/main" id="{00000000-0008-0000-0C00-000013000000}"/>
            </a:ext>
          </a:extLst>
        </xdr:cNvPr>
        <xdr:cNvSpPr txBox="1">
          <a:spLocks noChangeArrowheads="1"/>
        </xdr:cNvSpPr>
      </xdr:nvSpPr>
      <xdr:spPr bwMode="auto">
        <a:xfrm>
          <a:off x="685800" y="857250"/>
          <a:ext cx="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19050</xdr:rowOff>
    </xdr:from>
    <xdr:to>
      <xdr:col>1</xdr:col>
      <xdr:colOff>0</xdr:colOff>
      <xdr:row>3</xdr:row>
      <xdr:rowOff>257175</xdr:rowOff>
    </xdr:to>
    <xdr:sp macro="" textlink="">
      <xdr:nvSpPr>
        <xdr:cNvPr id="20" name="Text Box 19">
          <a:extLst>
            <a:ext uri="{FF2B5EF4-FFF2-40B4-BE49-F238E27FC236}">
              <a16:creationId xmlns:a16="http://schemas.microsoft.com/office/drawing/2014/main" id="{00000000-0008-0000-0C00-000014000000}"/>
            </a:ext>
          </a:extLst>
        </xdr:cNvPr>
        <xdr:cNvSpPr txBox="1">
          <a:spLocks noChangeArrowheads="1"/>
        </xdr:cNvSpPr>
      </xdr:nvSpPr>
      <xdr:spPr bwMode="auto">
        <a:xfrm>
          <a:off x="685800" y="857250"/>
          <a:ext cx="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2</xdr:col>
      <xdr:colOff>0</xdr:colOff>
      <xdr:row>3</xdr:row>
      <xdr:rowOff>19050</xdr:rowOff>
    </xdr:from>
    <xdr:to>
      <xdr:col>2</xdr:col>
      <xdr:colOff>0</xdr:colOff>
      <xdr:row>3</xdr:row>
      <xdr:rowOff>257175</xdr:rowOff>
    </xdr:to>
    <xdr:sp macro="" textlink="">
      <xdr:nvSpPr>
        <xdr:cNvPr id="21" name="Text Box 20">
          <a:extLst>
            <a:ext uri="{FF2B5EF4-FFF2-40B4-BE49-F238E27FC236}">
              <a16:creationId xmlns:a16="http://schemas.microsoft.com/office/drawing/2014/main" id="{00000000-0008-0000-0C00-000015000000}"/>
            </a:ext>
          </a:extLst>
        </xdr:cNvPr>
        <xdr:cNvSpPr txBox="1">
          <a:spLocks noChangeArrowheads="1"/>
        </xdr:cNvSpPr>
      </xdr:nvSpPr>
      <xdr:spPr bwMode="auto">
        <a:xfrm>
          <a:off x="1371600" y="857250"/>
          <a:ext cx="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2</xdr:col>
      <xdr:colOff>0</xdr:colOff>
      <xdr:row>3</xdr:row>
      <xdr:rowOff>19050</xdr:rowOff>
    </xdr:from>
    <xdr:to>
      <xdr:col>2</xdr:col>
      <xdr:colOff>0</xdr:colOff>
      <xdr:row>3</xdr:row>
      <xdr:rowOff>257175</xdr:rowOff>
    </xdr:to>
    <xdr:sp macro="" textlink="">
      <xdr:nvSpPr>
        <xdr:cNvPr id="22" name="Text Box 21">
          <a:extLst>
            <a:ext uri="{FF2B5EF4-FFF2-40B4-BE49-F238E27FC236}">
              <a16:creationId xmlns:a16="http://schemas.microsoft.com/office/drawing/2014/main" id="{00000000-0008-0000-0C00-000016000000}"/>
            </a:ext>
          </a:extLst>
        </xdr:cNvPr>
        <xdr:cNvSpPr txBox="1">
          <a:spLocks noChangeArrowheads="1"/>
        </xdr:cNvSpPr>
      </xdr:nvSpPr>
      <xdr:spPr bwMode="auto">
        <a:xfrm>
          <a:off x="1371600" y="857250"/>
          <a:ext cx="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5</xdr:col>
      <xdr:colOff>0</xdr:colOff>
      <xdr:row>3</xdr:row>
      <xdr:rowOff>19050</xdr:rowOff>
    </xdr:from>
    <xdr:to>
      <xdr:col>5</xdr:col>
      <xdr:colOff>0</xdr:colOff>
      <xdr:row>3</xdr:row>
      <xdr:rowOff>257175</xdr:rowOff>
    </xdr:to>
    <xdr:sp macro="" textlink="">
      <xdr:nvSpPr>
        <xdr:cNvPr id="23" name="Text Box 22">
          <a:extLst>
            <a:ext uri="{FF2B5EF4-FFF2-40B4-BE49-F238E27FC236}">
              <a16:creationId xmlns:a16="http://schemas.microsoft.com/office/drawing/2014/main" id="{00000000-0008-0000-0C00-000017000000}"/>
            </a:ext>
          </a:extLst>
        </xdr:cNvPr>
        <xdr:cNvSpPr txBox="1">
          <a:spLocks noChangeArrowheads="1"/>
        </xdr:cNvSpPr>
      </xdr:nvSpPr>
      <xdr:spPr bwMode="auto">
        <a:xfrm>
          <a:off x="3429000" y="857250"/>
          <a:ext cx="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5</xdr:col>
      <xdr:colOff>0</xdr:colOff>
      <xdr:row>3</xdr:row>
      <xdr:rowOff>19050</xdr:rowOff>
    </xdr:from>
    <xdr:to>
      <xdr:col>5</xdr:col>
      <xdr:colOff>0</xdr:colOff>
      <xdr:row>3</xdr:row>
      <xdr:rowOff>257175</xdr:rowOff>
    </xdr:to>
    <xdr:sp macro="" textlink="">
      <xdr:nvSpPr>
        <xdr:cNvPr id="24" name="Text Box 23">
          <a:extLst>
            <a:ext uri="{FF2B5EF4-FFF2-40B4-BE49-F238E27FC236}">
              <a16:creationId xmlns:a16="http://schemas.microsoft.com/office/drawing/2014/main" id="{00000000-0008-0000-0C00-000018000000}"/>
            </a:ext>
          </a:extLst>
        </xdr:cNvPr>
        <xdr:cNvSpPr txBox="1">
          <a:spLocks noChangeArrowheads="1"/>
        </xdr:cNvSpPr>
      </xdr:nvSpPr>
      <xdr:spPr bwMode="auto">
        <a:xfrm>
          <a:off x="3429000" y="857250"/>
          <a:ext cx="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8</xdr:col>
      <xdr:colOff>0</xdr:colOff>
      <xdr:row>3</xdr:row>
      <xdr:rowOff>19050</xdr:rowOff>
    </xdr:from>
    <xdr:to>
      <xdr:col>8</xdr:col>
      <xdr:colOff>0</xdr:colOff>
      <xdr:row>3</xdr:row>
      <xdr:rowOff>257175</xdr:rowOff>
    </xdr:to>
    <xdr:sp macro="" textlink="">
      <xdr:nvSpPr>
        <xdr:cNvPr id="25" name="Text Box 24">
          <a:extLst>
            <a:ext uri="{FF2B5EF4-FFF2-40B4-BE49-F238E27FC236}">
              <a16:creationId xmlns:a16="http://schemas.microsoft.com/office/drawing/2014/main" id="{00000000-0008-0000-0C00-000019000000}"/>
            </a:ext>
          </a:extLst>
        </xdr:cNvPr>
        <xdr:cNvSpPr txBox="1">
          <a:spLocks noChangeArrowheads="1"/>
        </xdr:cNvSpPr>
      </xdr:nvSpPr>
      <xdr:spPr bwMode="auto">
        <a:xfrm>
          <a:off x="5486400" y="857250"/>
          <a:ext cx="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8</xdr:col>
      <xdr:colOff>0</xdr:colOff>
      <xdr:row>3</xdr:row>
      <xdr:rowOff>19050</xdr:rowOff>
    </xdr:from>
    <xdr:to>
      <xdr:col>8</xdr:col>
      <xdr:colOff>0</xdr:colOff>
      <xdr:row>3</xdr:row>
      <xdr:rowOff>257175</xdr:rowOff>
    </xdr:to>
    <xdr:sp macro="" textlink="">
      <xdr:nvSpPr>
        <xdr:cNvPr id="26" name="Text Box 25">
          <a:extLst>
            <a:ext uri="{FF2B5EF4-FFF2-40B4-BE49-F238E27FC236}">
              <a16:creationId xmlns:a16="http://schemas.microsoft.com/office/drawing/2014/main" id="{00000000-0008-0000-0C00-00001A000000}"/>
            </a:ext>
          </a:extLst>
        </xdr:cNvPr>
        <xdr:cNvSpPr txBox="1">
          <a:spLocks noChangeArrowheads="1"/>
        </xdr:cNvSpPr>
      </xdr:nvSpPr>
      <xdr:spPr bwMode="auto">
        <a:xfrm>
          <a:off x="5486400" y="857250"/>
          <a:ext cx="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11</xdr:col>
      <xdr:colOff>0</xdr:colOff>
      <xdr:row>3</xdr:row>
      <xdr:rowOff>19050</xdr:rowOff>
    </xdr:from>
    <xdr:to>
      <xdr:col>11</xdr:col>
      <xdr:colOff>0</xdr:colOff>
      <xdr:row>3</xdr:row>
      <xdr:rowOff>257175</xdr:rowOff>
    </xdr:to>
    <xdr:sp macro="" textlink="">
      <xdr:nvSpPr>
        <xdr:cNvPr id="27" name="Text Box 26">
          <a:extLst>
            <a:ext uri="{FF2B5EF4-FFF2-40B4-BE49-F238E27FC236}">
              <a16:creationId xmlns:a16="http://schemas.microsoft.com/office/drawing/2014/main" id="{00000000-0008-0000-0C00-00001B000000}"/>
            </a:ext>
          </a:extLst>
        </xdr:cNvPr>
        <xdr:cNvSpPr txBox="1">
          <a:spLocks noChangeArrowheads="1"/>
        </xdr:cNvSpPr>
      </xdr:nvSpPr>
      <xdr:spPr bwMode="auto">
        <a:xfrm>
          <a:off x="7543800" y="857250"/>
          <a:ext cx="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11</xdr:col>
      <xdr:colOff>0</xdr:colOff>
      <xdr:row>3</xdr:row>
      <xdr:rowOff>19050</xdr:rowOff>
    </xdr:from>
    <xdr:to>
      <xdr:col>11</xdr:col>
      <xdr:colOff>0</xdr:colOff>
      <xdr:row>3</xdr:row>
      <xdr:rowOff>257175</xdr:rowOff>
    </xdr:to>
    <xdr:sp macro="" textlink="">
      <xdr:nvSpPr>
        <xdr:cNvPr id="28" name="Text Box 27">
          <a:extLst>
            <a:ext uri="{FF2B5EF4-FFF2-40B4-BE49-F238E27FC236}">
              <a16:creationId xmlns:a16="http://schemas.microsoft.com/office/drawing/2014/main" id="{00000000-0008-0000-0C00-00001C000000}"/>
            </a:ext>
          </a:extLst>
        </xdr:cNvPr>
        <xdr:cNvSpPr txBox="1">
          <a:spLocks noChangeArrowheads="1"/>
        </xdr:cNvSpPr>
      </xdr:nvSpPr>
      <xdr:spPr bwMode="auto">
        <a:xfrm>
          <a:off x="7543800" y="857250"/>
          <a:ext cx="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5</xdr:col>
      <xdr:colOff>0</xdr:colOff>
      <xdr:row>3</xdr:row>
      <xdr:rowOff>19050</xdr:rowOff>
    </xdr:from>
    <xdr:to>
      <xdr:col>5</xdr:col>
      <xdr:colOff>0</xdr:colOff>
      <xdr:row>3</xdr:row>
      <xdr:rowOff>257175</xdr:rowOff>
    </xdr:to>
    <xdr:sp macro="" textlink="">
      <xdr:nvSpPr>
        <xdr:cNvPr id="29" name="Text Box 28">
          <a:extLst>
            <a:ext uri="{FF2B5EF4-FFF2-40B4-BE49-F238E27FC236}">
              <a16:creationId xmlns:a16="http://schemas.microsoft.com/office/drawing/2014/main" id="{00000000-0008-0000-0C00-00001D000000}"/>
            </a:ext>
          </a:extLst>
        </xdr:cNvPr>
        <xdr:cNvSpPr txBox="1">
          <a:spLocks noChangeArrowheads="1"/>
        </xdr:cNvSpPr>
      </xdr:nvSpPr>
      <xdr:spPr bwMode="auto">
        <a:xfrm>
          <a:off x="3429000" y="857250"/>
          <a:ext cx="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5</xdr:col>
      <xdr:colOff>0</xdr:colOff>
      <xdr:row>3</xdr:row>
      <xdr:rowOff>19050</xdr:rowOff>
    </xdr:from>
    <xdr:to>
      <xdr:col>5</xdr:col>
      <xdr:colOff>0</xdr:colOff>
      <xdr:row>3</xdr:row>
      <xdr:rowOff>257175</xdr:rowOff>
    </xdr:to>
    <xdr:sp macro="" textlink="">
      <xdr:nvSpPr>
        <xdr:cNvPr id="30" name="Text Box 29">
          <a:extLst>
            <a:ext uri="{FF2B5EF4-FFF2-40B4-BE49-F238E27FC236}">
              <a16:creationId xmlns:a16="http://schemas.microsoft.com/office/drawing/2014/main" id="{00000000-0008-0000-0C00-00001E000000}"/>
            </a:ext>
          </a:extLst>
        </xdr:cNvPr>
        <xdr:cNvSpPr txBox="1">
          <a:spLocks noChangeArrowheads="1"/>
        </xdr:cNvSpPr>
      </xdr:nvSpPr>
      <xdr:spPr bwMode="auto">
        <a:xfrm>
          <a:off x="3429000" y="857250"/>
          <a:ext cx="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8</xdr:col>
      <xdr:colOff>0</xdr:colOff>
      <xdr:row>3</xdr:row>
      <xdr:rowOff>19050</xdr:rowOff>
    </xdr:from>
    <xdr:to>
      <xdr:col>8</xdr:col>
      <xdr:colOff>0</xdr:colOff>
      <xdr:row>3</xdr:row>
      <xdr:rowOff>257175</xdr:rowOff>
    </xdr:to>
    <xdr:sp macro="" textlink="">
      <xdr:nvSpPr>
        <xdr:cNvPr id="31" name="Text Box 30">
          <a:extLst>
            <a:ext uri="{FF2B5EF4-FFF2-40B4-BE49-F238E27FC236}">
              <a16:creationId xmlns:a16="http://schemas.microsoft.com/office/drawing/2014/main" id="{00000000-0008-0000-0C00-00001F000000}"/>
            </a:ext>
          </a:extLst>
        </xdr:cNvPr>
        <xdr:cNvSpPr txBox="1">
          <a:spLocks noChangeArrowheads="1"/>
        </xdr:cNvSpPr>
      </xdr:nvSpPr>
      <xdr:spPr bwMode="auto">
        <a:xfrm>
          <a:off x="5486400" y="857250"/>
          <a:ext cx="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8</xdr:col>
      <xdr:colOff>0</xdr:colOff>
      <xdr:row>3</xdr:row>
      <xdr:rowOff>19050</xdr:rowOff>
    </xdr:from>
    <xdr:to>
      <xdr:col>8</xdr:col>
      <xdr:colOff>0</xdr:colOff>
      <xdr:row>3</xdr:row>
      <xdr:rowOff>257175</xdr:rowOff>
    </xdr:to>
    <xdr:sp macro="" textlink="">
      <xdr:nvSpPr>
        <xdr:cNvPr id="32" name="Text Box 31">
          <a:extLst>
            <a:ext uri="{FF2B5EF4-FFF2-40B4-BE49-F238E27FC236}">
              <a16:creationId xmlns:a16="http://schemas.microsoft.com/office/drawing/2014/main" id="{00000000-0008-0000-0C00-000020000000}"/>
            </a:ext>
          </a:extLst>
        </xdr:cNvPr>
        <xdr:cNvSpPr txBox="1">
          <a:spLocks noChangeArrowheads="1"/>
        </xdr:cNvSpPr>
      </xdr:nvSpPr>
      <xdr:spPr bwMode="auto">
        <a:xfrm>
          <a:off x="5486400" y="857250"/>
          <a:ext cx="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11</xdr:col>
      <xdr:colOff>0</xdr:colOff>
      <xdr:row>3</xdr:row>
      <xdr:rowOff>19050</xdr:rowOff>
    </xdr:from>
    <xdr:to>
      <xdr:col>11</xdr:col>
      <xdr:colOff>0</xdr:colOff>
      <xdr:row>3</xdr:row>
      <xdr:rowOff>257175</xdr:rowOff>
    </xdr:to>
    <xdr:sp macro="" textlink="">
      <xdr:nvSpPr>
        <xdr:cNvPr id="33" name="Text Box 32">
          <a:extLst>
            <a:ext uri="{FF2B5EF4-FFF2-40B4-BE49-F238E27FC236}">
              <a16:creationId xmlns:a16="http://schemas.microsoft.com/office/drawing/2014/main" id="{00000000-0008-0000-0C00-000021000000}"/>
            </a:ext>
          </a:extLst>
        </xdr:cNvPr>
        <xdr:cNvSpPr txBox="1">
          <a:spLocks noChangeArrowheads="1"/>
        </xdr:cNvSpPr>
      </xdr:nvSpPr>
      <xdr:spPr bwMode="auto">
        <a:xfrm>
          <a:off x="7543800" y="857250"/>
          <a:ext cx="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11</xdr:col>
      <xdr:colOff>0</xdr:colOff>
      <xdr:row>3</xdr:row>
      <xdr:rowOff>19050</xdr:rowOff>
    </xdr:from>
    <xdr:to>
      <xdr:col>11</xdr:col>
      <xdr:colOff>0</xdr:colOff>
      <xdr:row>3</xdr:row>
      <xdr:rowOff>257175</xdr:rowOff>
    </xdr:to>
    <xdr:sp macro="" textlink="">
      <xdr:nvSpPr>
        <xdr:cNvPr id="34" name="Text Box 33">
          <a:extLst>
            <a:ext uri="{FF2B5EF4-FFF2-40B4-BE49-F238E27FC236}">
              <a16:creationId xmlns:a16="http://schemas.microsoft.com/office/drawing/2014/main" id="{00000000-0008-0000-0C00-000022000000}"/>
            </a:ext>
          </a:extLst>
        </xdr:cNvPr>
        <xdr:cNvSpPr txBox="1">
          <a:spLocks noChangeArrowheads="1"/>
        </xdr:cNvSpPr>
      </xdr:nvSpPr>
      <xdr:spPr bwMode="auto">
        <a:xfrm>
          <a:off x="7543800" y="857250"/>
          <a:ext cx="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14</xdr:col>
      <xdr:colOff>0</xdr:colOff>
      <xdr:row>3</xdr:row>
      <xdr:rowOff>19050</xdr:rowOff>
    </xdr:from>
    <xdr:to>
      <xdr:col>14</xdr:col>
      <xdr:colOff>0</xdr:colOff>
      <xdr:row>3</xdr:row>
      <xdr:rowOff>257175</xdr:rowOff>
    </xdr:to>
    <xdr:sp macro="" textlink="">
      <xdr:nvSpPr>
        <xdr:cNvPr id="35" name="Text Box 34">
          <a:extLst>
            <a:ext uri="{FF2B5EF4-FFF2-40B4-BE49-F238E27FC236}">
              <a16:creationId xmlns:a16="http://schemas.microsoft.com/office/drawing/2014/main" id="{00000000-0008-0000-0C00-000023000000}"/>
            </a:ext>
          </a:extLst>
        </xdr:cNvPr>
        <xdr:cNvSpPr txBox="1">
          <a:spLocks noChangeArrowheads="1"/>
        </xdr:cNvSpPr>
      </xdr:nvSpPr>
      <xdr:spPr bwMode="auto">
        <a:xfrm>
          <a:off x="9601200" y="857250"/>
          <a:ext cx="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14</xdr:col>
      <xdr:colOff>0</xdr:colOff>
      <xdr:row>3</xdr:row>
      <xdr:rowOff>19050</xdr:rowOff>
    </xdr:from>
    <xdr:to>
      <xdr:col>14</xdr:col>
      <xdr:colOff>0</xdr:colOff>
      <xdr:row>3</xdr:row>
      <xdr:rowOff>257175</xdr:rowOff>
    </xdr:to>
    <xdr:sp macro="" textlink="">
      <xdr:nvSpPr>
        <xdr:cNvPr id="36" name="Text Box 35">
          <a:extLst>
            <a:ext uri="{FF2B5EF4-FFF2-40B4-BE49-F238E27FC236}">
              <a16:creationId xmlns:a16="http://schemas.microsoft.com/office/drawing/2014/main" id="{00000000-0008-0000-0C00-000024000000}"/>
            </a:ext>
          </a:extLst>
        </xdr:cNvPr>
        <xdr:cNvSpPr txBox="1">
          <a:spLocks noChangeArrowheads="1"/>
        </xdr:cNvSpPr>
      </xdr:nvSpPr>
      <xdr:spPr bwMode="auto">
        <a:xfrm>
          <a:off x="9601200" y="857250"/>
          <a:ext cx="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19050</xdr:rowOff>
    </xdr:from>
    <xdr:to>
      <xdr:col>1</xdr:col>
      <xdr:colOff>0</xdr:colOff>
      <xdr:row>3</xdr:row>
      <xdr:rowOff>257175</xdr:rowOff>
    </xdr:to>
    <xdr:sp macro="" textlink="">
      <xdr:nvSpPr>
        <xdr:cNvPr id="37" name="Text Box 2">
          <a:extLst>
            <a:ext uri="{FF2B5EF4-FFF2-40B4-BE49-F238E27FC236}">
              <a16:creationId xmlns:a16="http://schemas.microsoft.com/office/drawing/2014/main" id="{00000000-0008-0000-0C00-000025000000}"/>
            </a:ext>
          </a:extLst>
        </xdr:cNvPr>
        <xdr:cNvSpPr txBox="1">
          <a:spLocks noChangeArrowheads="1"/>
        </xdr:cNvSpPr>
      </xdr:nvSpPr>
      <xdr:spPr bwMode="auto">
        <a:xfrm>
          <a:off x="2552700" y="1228725"/>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27432"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19050</xdr:rowOff>
    </xdr:from>
    <xdr:to>
      <xdr:col>1</xdr:col>
      <xdr:colOff>0</xdr:colOff>
      <xdr:row>3</xdr:row>
      <xdr:rowOff>257175</xdr:rowOff>
    </xdr:to>
    <xdr:sp macro="" textlink="">
      <xdr:nvSpPr>
        <xdr:cNvPr id="38" name="Text Box 3">
          <a:extLst>
            <a:ext uri="{FF2B5EF4-FFF2-40B4-BE49-F238E27FC236}">
              <a16:creationId xmlns:a16="http://schemas.microsoft.com/office/drawing/2014/main" id="{00000000-0008-0000-0C00-000026000000}"/>
            </a:ext>
          </a:extLst>
        </xdr:cNvPr>
        <xdr:cNvSpPr txBox="1">
          <a:spLocks noChangeArrowheads="1"/>
        </xdr:cNvSpPr>
      </xdr:nvSpPr>
      <xdr:spPr bwMode="auto">
        <a:xfrm>
          <a:off x="2552700" y="1228725"/>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19050</xdr:rowOff>
    </xdr:from>
    <xdr:to>
      <xdr:col>1</xdr:col>
      <xdr:colOff>0</xdr:colOff>
      <xdr:row>3</xdr:row>
      <xdr:rowOff>257175</xdr:rowOff>
    </xdr:to>
    <xdr:sp macro="" textlink="">
      <xdr:nvSpPr>
        <xdr:cNvPr id="39" name="Text Box 4">
          <a:extLst>
            <a:ext uri="{FF2B5EF4-FFF2-40B4-BE49-F238E27FC236}">
              <a16:creationId xmlns:a16="http://schemas.microsoft.com/office/drawing/2014/main" id="{00000000-0008-0000-0C00-000027000000}"/>
            </a:ext>
          </a:extLst>
        </xdr:cNvPr>
        <xdr:cNvSpPr txBox="1">
          <a:spLocks noChangeArrowheads="1"/>
        </xdr:cNvSpPr>
      </xdr:nvSpPr>
      <xdr:spPr bwMode="auto">
        <a:xfrm>
          <a:off x="2552700" y="1228725"/>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19050</xdr:rowOff>
    </xdr:from>
    <xdr:to>
      <xdr:col>1</xdr:col>
      <xdr:colOff>0</xdr:colOff>
      <xdr:row>3</xdr:row>
      <xdr:rowOff>257175</xdr:rowOff>
    </xdr:to>
    <xdr:sp macro="" textlink="">
      <xdr:nvSpPr>
        <xdr:cNvPr id="40" name="Text Box 5">
          <a:extLst>
            <a:ext uri="{FF2B5EF4-FFF2-40B4-BE49-F238E27FC236}">
              <a16:creationId xmlns:a16="http://schemas.microsoft.com/office/drawing/2014/main" id="{00000000-0008-0000-0C00-000028000000}"/>
            </a:ext>
          </a:extLst>
        </xdr:cNvPr>
        <xdr:cNvSpPr txBox="1">
          <a:spLocks noChangeArrowheads="1"/>
        </xdr:cNvSpPr>
      </xdr:nvSpPr>
      <xdr:spPr bwMode="auto">
        <a:xfrm>
          <a:off x="2552700" y="1228725"/>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19050</xdr:rowOff>
    </xdr:from>
    <xdr:to>
      <xdr:col>1</xdr:col>
      <xdr:colOff>0</xdr:colOff>
      <xdr:row>3</xdr:row>
      <xdr:rowOff>257175</xdr:rowOff>
    </xdr:to>
    <xdr:sp macro="" textlink="">
      <xdr:nvSpPr>
        <xdr:cNvPr id="41" name="Text Box 6">
          <a:extLst>
            <a:ext uri="{FF2B5EF4-FFF2-40B4-BE49-F238E27FC236}">
              <a16:creationId xmlns:a16="http://schemas.microsoft.com/office/drawing/2014/main" id="{00000000-0008-0000-0C00-000029000000}"/>
            </a:ext>
          </a:extLst>
        </xdr:cNvPr>
        <xdr:cNvSpPr txBox="1">
          <a:spLocks noChangeArrowheads="1"/>
        </xdr:cNvSpPr>
      </xdr:nvSpPr>
      <xdr:spPr bwMode="auto">
        <a:xfrm>
          <a:off x="2552700" y="1228725"/>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19050</xdr:rowOff>
    </xdr:from>
    <xdr:to>
      <xdr:col>1</xdr:col>
      <xdr:colOff>0</xdr:colOff>
      <xdr:row>3</xdr:row>
      <xdr:rowOff>257175</xdr:rowOff>
    </xdr:to>
    <xdr:sp macro="" textlink="">
      <xdr:nvSpPr>
        <xdr:cNvPr id="42" name="Text Box 7">
          <a:extLst>
            <a:ext uri="{FF2B5EF4-FFF2-40B4-BE49-F238E27FC236}">
              <a16:creationId xmlns:a16="http://schemas.microsoft.com/office/drawing/2014/main" id="{00000000-0008-0000-0C00-00002A000000}"/>
            </a:ext>
          </a:extLst>
        </xdr:cNvPr>
        <xdr:cNvSpPr txBox="1">
          <a:spLocks noChangeArrowheads="1"/>
        </xdr:cNvSpPr>
      </xdr:nvSpPr>
      <xdr:spPr bwMode="auto">
        <a:xfrm>
          <a:off x="2552700" y="1228725"/>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19050</xdr:rowOff>
    </xdr:from>
    <xdr:to>
      <xdr:col>1</xdr:col>
      <xdr:colOff>0</xdr:colOff>
      <xdr:row>3</xdr:row>
      <xdr:rowOff>257175</xdr:rowOff>
    </xdr:to>
    <xdr:sp macro="" textlink="">
      <xdr:nvSpPr>
        <xdr:cNvPr id="43" name="Text Box 8">
          <a:extLst>
            <a:ext uri="{FF2B5EF4-FFF2-40B4-BE49-F238E27FC236}">
              <a16:creationId xmlns:a16="http://schemas.microsoft.com/office/drawing/2014/main" id="{00000000-0008-0000-0C00-00002B000000}"/>
            </a:ext>
          </a:extLst>
        </xdr:cNvPr>
        <xdr:cNvSpPr txBox="1">
          <a:spLocks noChangeArrowheads="1"/>
        </xdr:cNvSpPr>
      </xdr:nvSpPr>
      <xdr:spPr bwMode="auto">
        <a:xfrm>
          <a:off x="2552700" y="1228725"/>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19050</xdr:rowOff>
    </xdr:from>
    <xdr:to>
      <xdr:col>1</xdr:col>
      <xdr:colOff>0</xdr:colOff>
      <xdr:row>3</xdr:row>
      <xdr:rowOff>257175</xdr:rowOff>
    </xdr:to>
    <xdr:sp macro="" textlink="">
      <xdr:nvSpPr>
        <xdr:cNvPr id="44" name="Text Box 9">
          <a:extLst>
            <a:ext uri="{FF2B5EF4-FFF2-40B4-BE49-F238E27FC236}">
              <a16:creationId xmlns:a16="http://schemas.microsoft.com/office/drawing/2014/main" id="{00000000-0008-0000-0C00-00002C000000}"/>
            </a:ext>
          </a:extLst>
        </xdr:cNvPr>
        <xdr:cNvSpPr txBox="1">
          <a:spLocks noChangeArrowheads="1"/>
        </xdr:cNvSpPr>
      </xdr:nvSpPr>
      <xdr:spPr bwMode="auto">
        <a:xfrm>
          <a:off x="2552700" y="1228725"/>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19050</xdr:rowOff>
    </xdr:from>
    <xdr:to>
      <xdr:col>1</xdr:col>
      <xdr:colOff>0</xdr:colOff>
      <xdr:row>3</xdr:row>
      <xdr:rowOff>257175</xdr:rowOff>
    </xdr:to>
    <xdr:sp macro="" textlink="">
      <xdr:nvSpPr>
        <xdr:cNvPr id="45" name="Text Box 10">
          <a:extLst>
            <a:ext uri="{FF2B5EF4-FFF2-40B4-BE49-F238E27FC236}">
              <a16:creationId xmlns:a16="http://schemas.microsoft.com/office/drawing/2014/main" id="{00000000-0008-0000-0C00-00002D000000}"/>
            </a:ext>
          </a:extLst>
        </xdr:cNvPr>
        <xdr:cNvSpPr txBox="1">
          <a:spLocks noChangeArrowheads="1"/>
        </xdr:cNvSpPr>
      </xdr:nvSpPr>
      <xdr:spPr bwMode="auto">
        <a:xfrm>
          <a:off x="2552700" y="1228725"/>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19050</xdr:rowOff>
    </xdr:from>
    <xdr:to>
      <xdr:col>1</xdr:col>
      <xdr:colOff>0</xdr:colOff>
      <xdr:row>3</xdr:row>
      <xdr:rowOff>257175</xdr:rowOff>
    </xdr:to>
    <xdr:sp macro="" textlink="">
      <xdr:nvSpPr>
        <xdr:cNvPr id="46" name="Text Box 11">
          <a:extLst>
            <a:ext uri="{FF2B5EF4-FFF2-40B4-BE49-F238E27FC236}">
              <a16:creationId xmlns:a16="http://schemas.microsoft.com/office/drawing/2014/main" id="{00000000-0008-0000-0C00-00002E000000}"/>
            </a:ext>
          </a:extLst>
        </xdr:cNvPr>
        <xdr:cNvSpPr txBox="1">
          <a:spLocks noChangeArrowheads="1"/>
        </xdr:cNvSpPr>
      </xdr:nvSpPr>
      <xdr:spPr bwMode="auto">
        <a:xfrm>
          <a:off x="2552700" y="1228725"/>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14</xdr:col>
      <xdr:colOff>0</xdr:colOff>
      <xdr:row>3</xdr:row>
      <xdr:rowOff>19050</xdr:rowOff>
    </xdr:from>
    <xdr:to>
      <xdr:col>14</xdr:col>
      <xdr:colOff>0</xdr:colOff>
      <xdr:row>3</xdr:row>
      <xdr:rowOff>257175</xdr:rowOff>
    </xdr:to>
    <xdr:sp macro="" textlink="">
      <xdr:nvSpPr>
        <xdr:cNvPr id="47" name="Text Box 12">
          <a:extLst>
            <a:ext uri="{FF2B5EF4-FFF2-40B4-BE49-F238E27FC236}">
              <a16:creationId xmlns:a16="http://schemas.microsoft.com/office/drawing/2014/main" id="{00000000-0008-0000-0C00-00002F000000}"/>
            </a:ext>
          </a:extLst>
        </xdr:cNvPr>
        <xdr:cNvSpPr txBox="1">
          <a:spLocks noChangeArrowheads="1"/>
        </xdr:cNvSpPr>
      </xdr:nvSpPr>
      <xdr:spPr bwMode="auto">
        <a:xfrm>
          <a:off x="11668125" y="1228725"/>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14</xdr:col>
      <xdr:colOff>0</xdr:colOff>
      <xdr:row>3</xdr:row>
      <xdr:rowOff>19050</xdr:rowOff>
    </xdr:from>
    <xdr:to>
      <xdr:col>14</xdr:col>
      <xdr:colOff>0</xdr:colOff>
      <xdr:row>3</xdr:row>
      <xdr:rowOff>257175</xdr:rowOff>
    </xdr:to>
    <xdr:sp macro="" textlink="">
      <xdr:nvSpPr>
        <xdr:cNvPr id="48" name="Text Box 13">
          <a:extLst>
            <a:ext uri="{FF2B5EF4-FFF2-40B4-BE49-F238E27FC236}">
              <a16:creationId xmlns:a16="http://schemas.microsoft.com/office/drawing/2014/main" id="{00000000-0008-0000-0C00-000030000000}"/>
            </a:ext>
          </a:extLst>
        </xdr:cNvPr>
        <xdr:cNvSpPr txBox="1">
          <a:spLocks noChangeArrowheads="1"/>
        </xdr:cNvSpPr>
      </xdr:nvSpPr>
      <xdr:spPr bwMode="auto">
        <a:xfrm>
          <a:off x="11668125" y="1228725"/>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19050</xdr:rowOff>
    </xdr:from>
    <xdr:to>
      <xdr:col>1</xdr:col>
      <xdr:colOff>0</xdr:colOff>
      <xdr:row>3</xdr:row>
      <xdr:rowOff>257175</xdr:rowOff>
    </xdr:to>
    <xdr:sp macro="" textlink="">
      <xdr:nvSpPr>
        <xdr:cNvPr id="49" name="Text Box 14">
          <a:extLst>
            <a:ext uri="{FF2B5EF4-FFF2-40B4-BE49-F238E27FC236}">
              <a16:creationId xmlns:a16="http://schemas.microsoft.com/office/drawing/2014/main" id="{00000000-0008-0000-0C00-000031000000}"/>
            </a:ext>
          </a:extLst>
        </xdr:cNvPr>
        <xdr:cNvSpPr txBox="1">
          <a:spLocks noChangeArrowheads="1"/>
        </xdr:cNvSpPr>
      </xdr:nvSpPr>
      <xdr:spPr bwMode="auto">
        <a:xfrm>
          <a:off x="2552700" y="1228725"/>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19050</xdr:rowOff>
    </xdr:from>
    <xdr:to>
      <xdr:col>1</xdr:col>
      <xdr:colOff>0</xdr:colOff>
      <xdr:row>3</xdr:row>
      <xdr:rowOff>257175</xdr:rowOff>
    </xdr:to>
    <xdr:sp macro="" textlink="">
      <xdr:nvSpPr>
        <xdr:cNvPr id="50" name="Text Box 15">
          <a:extLst>
            <a:ext uri="{FF2B5EF4-FFF2-40B4-BE49-F238E27FC236}">
              <a16:creationId xmlns:a16="http://schemas.microsoft.com/office/drawing/2014/main" id="{00000000-0008-0000-0C00-000032000000}"/>
            </a:ext>
          </a:extLst>
        </xdr:cNvPr>
        <xdr:cNvSpPr txBox="1">
          <a:spLocks noChangeArrowheads="1"/>
        </xdr:cNvSpPr>
      </xdr:nvSpPr>
      <xdr:spPr bwMode="auto">
        <a:xfrm>
          <a:off x="2552700" y="1228725"/>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19050</xdr:rowOff>
    </xdr:from>
    <xdr:to>
      <xdr:col>1</xdr:col>
      <xdr:colOff>0</xdr:colOff>
      <xdr:row>3</xdr:row>
      <xdr:rowOff>257175</xdr:rowOff>
    </xdr:to>
    <xdr:sp macro="" textlink="">
      <xdr:nvSpPr>
        <xdr:cNvPr id="51" name="Text Box 16">
          <a:extLst>
            <a:ext uri="{FF2B5EF4-FFF2-40B4-BE49-F238E27FC236}">
              <a16:creationId xmlns:a16="http://schemas.microsoft.com/office/drawing/2014/main" id="{00000000-0008-0000-0C00-000033000000}"/>
            </a:ext>
          </a:extLst>
        </xdr:cNvPr>
        <xdr:cNvSpPr txBox="1">
          <a:spLocks noChangeArrowheads="1"/>
        </xdr:cNvSpPr>
      </xdr:nvSpPr>
      <xdr:spPr bwMode="auto">
        <a:xfrm>
          <a:off x="2552700" y="1228725"/>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19050</xdr:rowOff>
    </xdr:from>
    <xdr:to>
      <xdr:col>1</xdr:col>
      <xdr:colOff>0</xdr:colOff>
      <xdr:row>3</xdr:row>
      <xdr:rowOff>257175</xdr:rowOff>
    </xdr:to>
    <xdr:sp macro="" textlink="">
      <xdr:nvSpPr>
        <xdr:cNvPr id="52" name="Text Box 17">
          <a:extLst>
            <a:ext uri="{FF2B5EF4-FFF2-40B4-BE49-F238E27FC236}">
              <a16:creationId xmlns:a16="http://schemas.microsoft.com/office/drawing/2014/main" id="{00000000-0008-0000-0C00-000034000000}"/>
            </a:ext>
          </a:extLst>
        </xdr:cNvPr>
        <xdr:cNvSpPr txBox="1">
          <a:spLocks noChangeArrowheads="1"/>
        </xdr:cNvSpPr>
      </xdr:nvSpPr>
      <xdr:spPr bwMode="auto">
        <a:xfrm>
          <a:off x="2552700" y="1228725"/>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19050</xdr:rowOff>
    </xdr:from>
    <xdr:to>
      <xdr:col>1</xdr:col>
      <xdr:colOff>0</xdr:colOff>
      <xdr:row>3</xdr:row>
      <xdr:rowOff>257175</xdr:rowOff>
    </xdr:to>
    <xdr:sp macro="" textlink="">
      <xdr:nvSpPr>
        <xdr:cNvPr id="53" name="Text Box 18">
          <a:extLst>
            <a:ext uri="{FF2B5EF4-FFF2-40B4-BE49-F238E27FC236}">
              <a16:creationId xmlns:a16="http://schemas.microsoft.com/office/drawing/2014/main" id="{00000000-0008-0000-0C00-000035000000}"/>
            </a:ext>
          </a:extLst>
        </xdr:cNvPr>
        <xdr:cNvSpPr txBox="1">
          <a:spLocks noChangeArrowheads="1"/>
        </xdr:cNvSpPr>
      </xdr:nvSpPr>
      <xdr:spPr bwMode="auto">
        <a:xfrm>
          <a:off x="2552700" y="1228725"/>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19050</xdr:rowOff>
    </xdr:from>
    <xdr:to>
      <xdr:col>1</xdr:col>
      <xdr:colOff>0</xdr:colOff>
      <xdr:row>3</xdr:row>
      <xdr:rowOff>257175</xdr:rowOff>
    </xdr:to>
    <xdr:sp macro="" textlink="">
      <xdr:nvSpPr>
        <xdr:cNvPr id="54" name="Text Box 19">
          <a:extLst>
            <a:ext uri="{FF2B5EF4-FFF2-40B4-BE49-F238E27FC236}">
              <a16:creationId xmlns:a16="http://schemas.microsoft.com/office/drawing/2014/main" id="{00000000-0008-0000-0C00-000036000000}"/>
            </a:ext>
          </a:extLst>
        </xdr:cNvPr>
        <xdr:cNvSpPr txBox="1">
          <a:spLocks noChangeArrowheads="1"/>
        </xdr:cNvSpPr>
      </xdr:nvSpPr>
      <xdr:spPr bwMode="auto">
        <a:xfrm>
          <a:off x="2552700" y="1228725"/>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2</xdr:col>
      <xdr:colOff>0</xdr:colOff>
      <xdr:row>3</xdr:row>
      <xdr:rowOff>19050</xdr:rowOff>
    </xdr:from>
    <xdr:to>
      <xdr:col>2</xdr:col>
      <xdr:colOff>0</xdr:colOff>
      <xdr:row>3</xdr:row>
      <xdr:rowOff>257175</xdr:rowOff>
    </xdr:to>
    <xdr:sp macro="" textlink="">
      <xdr:nvSpPr>
        <xdr:cNvPr id="55" name="Text Box 20">
          <a:extLst>
            <a:ext uri="{FF2B5EF4-FFF2-40B4-BE49-F238E27FC236}">
              <a16:creationId xmlns:a16="http://schemas.microsoft.com/office/drawing/2014/main" id="{00000000-0008-0000-0C00-000037000000}"/>
            </a:ext>
          </a:extLst>
        </xdr:cNvPr>
        <xdr:cNvSpPr txBox="1">
          <a:spLocks noChangeArrowheads="1"/>
        </xdr:cNvSpPr>
      </xdr:nvSpPr>
      <xdr:spPr bwMode="auto">
        <a:xfrm>
          <a:off x="3171825" y="1228725"/>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2</xdr:col>
      <xdr:colOff>0</xdr:colOff>
      <xdr:row>3</xdr:row>
      <xdr:rowOff>19050</xdr:rowOff>
    </xdr:from>
    <xdr:to>
      <xdr:col>2</xdr:col>
      <xdr:colOff>0</xdr:colOff>
      <xdr:row>3</xdr:row>
      <xdr:rowOff>257175</xdr:rowOff>
    </xdr:to>
    <xdr:sp macro="" textlink="">
      <xdr:nvSpPr>
        <xdr:cNvPr id="56" name="Text Box 21">
          <a:extLst>
            <a:ext uri="{FF2B5EF4-FFF2-40B4-BE49-F238E27FC236}">
              <a16:creationId xmlns:a16="http://schemas.microsoft.com/office/drawing/2014/main" id="{00000000-0008-0000-0C00-000038000000}"/>
            </a:ext>
          </a:extLst>
        </xdr:cNvPr>
        <xdr:cNvSpPr txBox="1">
          <a:spLocks noChangeArrowheads="1"/>
        </xdr:cNvSpPr>
      </xdr:nvSpPr>
      <xdr:spPr bwMode="auto">
        <a:xfrm>
          <a:off x="3171825" y="1228725"/>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5</xdr:col>
      <xdr:colOff>0</xdr:colOff>
      <xdr:row>3</xdr:row>
      <xdr:rowOff>19050</xdr:rowOff>
    </xdr:from>
    <xdr:to>
      <xdr:col>5</xdr:col>
      <xdr:colOff>0</xdr:colOff>
      <xdr:row>3</xdr:row>
      <xdr:rowOff>257175</xdr:rowOff>
    </xdr:to>
    <xdr:sp macro="" textlink="">
      <xdr:nvSpPr>
        <xdr:cNvPr id="57" name="Text Box 22">
          <a:extLst>
            <a:ext uri="{FF2B5EF4-FFF2-40B4-BE49-F238E27FC236}">
              <a16:creationId xmlns:a16="http://schemas.microsoft.com/office/drawing/2014/main" id="{00000000-0008-0000-0C00-000039000000}"/>
            </a:ext>
          </a:extLst>
        </xdr:cNvPr>
        <xdr:cNvSpPr txBox="1">
          <a:spLocks noChangeArrowheads="1"/>
        </xdr:cNvSpPr>
      </xdr:nvSpPr>
      <xdr:spPr bwMode="auto">
        <a:xfrm>
          <a:off x="5295900" y="1228725"/>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5</xdr:col>
      <xdr:colOff>0</xdr:colOff>
      <xdr:row>3</xdr:row>
      <xdr:rowOff>19050</xdr:rowOff>
    </xdr:from>
    <xdr:to>
      <xdr:col>5</xdr:col>
      <xdr:colOff>0</xdr:colOff>
      <xdr:row>3</xdr:row>
      <xdr:rowOff>257175</xdr:rowOff>
    </xdr:to>
    <xdr:sp macro="" textlink="">
      <xdr:nvSpPr>
        <xdr:cNvPr id="58" name="Text Box 23">
          <a:extLst>
            <a:ext uri="{FF2B5EF4-FFF2-40B4-BE49-F238E27FC236}">
              <a16:creationId xmlns:a16="http://schemas.microsoft.com/office/drawing/2014/main" id="{00000000-0008-0000-0C00-00003A000000}"/>
            </a:ext>
          </a:extLst>
        </xdr:cNvPr>
        <xdr:cNvSpPr txBox="1">
          <a:spLocks noChangeArrowheads="1"/>
        </xdr:cNvSpPr>
      </xdr:nvSpPr>
      <xdr:spPr bwMode="auto">
        <a:xfrm>
          <a:off x="5295900" y="1228725"/>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8</xdr:col>
      <xdr:colOff>0</xdr:colOff>
      <xdr:row>3</xdr:row>
      <xdr:rowOff>19050</xdr:rowOff>
    </xdr:from>
    <xdr:to>
      <xdr:col>8</xdr:col>
      <xdr:colOff>0</xdr:colOff>
      <xdr:row>3</xdr:row>
      <xdr:rowOff>257175</xdr:rowOff>
    </xdr:to>
    <xdr:sp macro="" textlink="">
      <xdr:nvSpPr>
        <xdr:cNvPr id="59" name="Text Box 24">
          <a:extLst>
            <a:ext uri="{FF2B5EF4-FFF2-40B4-BE49-F238E27FC236}">
              <a16:creationId xmlns:a16="http://schemas.microsoft.com/office/drawing/2014/main" id="{00000000-0008-0000-0C00-00003B000000}"/>
            </a:ext>
          </a:extLst>
        </xdr:cNvPr>
        <xdr:cNvSpPr txBox="1">
          <a:spLocks noChangeArrowheads="1"/>
        </xdr:cNvSpPr>
      </xdr:nvSpPr>
      <xdr:spPr bwMode="auto">
        <a:xfrm>
          <a:off x="7419975" y="1228725"/>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8</xdr:col>
      <xdr:colOff>0</xdr:colOff>
      <xdr:row>3</xdr:row>
      <xdr:rowOff>19050</xdr:rowOff>
    </xdr:from>
    <xdr:to>
      <xdr:col>8</xdr:col>
      <xdr:colOff>0</xdr:colOff>
      <xdr:row>3</xdr:row>
      <xdr:rowOff>257175</xdr:rowOff>
    </xdr:to>
    <xdr:sp macro="" textlink="">
      <xdr:nvSpPr>
        <xdr:cNvPr id="60" name="Text Box 25">
          <a:extLst>
            <a:ext uri="{FF2B5EF4-FFF2-40B4-BE49-F238E27FC236}">
              <a16:creationId xmlns:a16="http://schemas.microsoft.com/office/drawing/2014/main" id="{00000000-0008-0000-0C00-00003C000000}"/>
            </a:ext>
          </a:extLst>
        </xdr:cNvPr>
        <xdr:cNvSpPr txBox="1">
          <a:spLocks noChangeArrowheads="1"/>
        </xdr:cNvSpPr>
      </xdr:nvSpPr>
      <xdr:spPr bwMode="auto">
        <a:xfrm>
          <a:off x="7419975" y="1228725"/>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11</xdr:col>
      <xdr:colOff>0</xdr:colOff>
      <xdr:row>3</xdr:row>
      <xdr:rowOff>19050</xdr:rowOff>
    </xdr:from>
    <xdr:to>
      <xdr:col>11</xdr:col>
      <xdr:colOff>0</xdr:colOff>
      <xdr:row>3</xdr:row>
      <xdr:rowOff>257175</xdr:rowOff>
    </xdr:to>
    <xdr:sp macro="" textlink="">
      <xdr:nvSpPr>
        <xdr:cNvPr id="61" name="Text Box 26">
          <a:extLst>
            <a:ext uri="{FF2B5EF4-FFF2-40B4-BE49-F238E27FC236}">
              <a16:creationId xmlns:a16="http://schemas.microsoft.com/office/drawing/2014/main" id="{00000000-0008-0000-0C00-00003D000000}"/>
            </a:ext>
          </a:extLst>
        </xdr:cNvPr>
        <xdr:cNvSpPr txBox="1">
          <a:spLocks noChangeArrowheads="1"/>
        </xdr:cNvSpPr>
      </xdr:nvSpPr>
      <xdr:spPr bwMode="auto">
        <a:xfrm>
          <a:off x="9544050" y="1228725"/>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11</xdr:col>
      <xdr:colOff>0</xdr:colOff>
      <xdr:row>3</xdr:row>
      <xdr:rowOff>19050</xdr:rowOff>
    </xdr:from>
    <xdr:to>
      <xdr:col>11</xdr:col>
      <xdr:colOff>0</xdr:colOff>
      <xdr:row>3</xdr:row>
      <xdr:rowOff>257175</xdr:rowOff>
    </xdr:to>
    <xdr:sp macro="" textlink="">
      <xdr:nvSpPr>
        <xdr:cNvPr id="62" name="Text Box 27">
          <a:extLst>
            <a:ext uri="{FF2B5EF4-FFF2-40B4-BE49-F238E27FC236}">
              <a16:creationId xmlns:a16="http://schemas.microsoft.com/office/drawing/2014/main" id="{00000000-0008-0000-0C00-00003E000000}"/>
            </a:ext>
          </a:extLst>
        </xdr:cNvPr>
        <xdr:cNvSpPr txBox="1">
          <a:spLocks noChangeArrowheads="1"/>
        </xdr:cNvSpPr>
      </xdr:nvSpPr>
      <xdr:spPr bwMode="auto">
        <a:xfrm>
          <a:off x="9544050" y="1228725"/>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5</xdr:col>
      <xdr:colOff>0</xdr:colOff>
      <xdr:row>3</xdr:row>
      <xdr:rowOff>19050</xdr:rowOff>
    </xdr:from>
    <xdr:to>
      <xdr:col>5</xdr:col>
      <xdr:colOff>0</xdr:colOff>
      <xdr:row>3</xdr:row>
      <xdr:rowOff>257175</xdr:rowOff>
    </xdr:to>
    <xdr:sp macro="" textlink="">
      <xdr:nvSpPr>
        <xdr:cNvPr id="63" name="Text Box 28">
          <a:extLst>
            <a:ext uri="{FF2B5EF4-FFF2-40B4-BE49-F238E27FC236}">
              <a16:creationId xmlns:a16="http://schemas.microsoft.com/office/drawing/2014/main" id="{00000000-0008-0000-0C00-00003F000000}"/>
            </a:ext>
          </a:extLst>
        </xdr:cNvPr>
        <xdr:cNvSpPr txBox="1">
          <a:spLocks noChangeArrowheads="1"/>
        </xdr:cNvSpPr>
      </xdr:nvSpPr>
      <xdr:spPr bwMode="auto">
        <a:xfrm>
          <a:off x="5295900" y="1228725"/>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5</xdr:col>
      <xdr:colOff>0</xdr:colOff>
      <xdr:row>3</xdr:row>
      <xdr:rowOff>19050</xdr:rowOff>
    </xdr:from>
    <xdr:to>
      <xdr:col>5</xdr:col>
      <xdr:colOff>0</xdr:colOff>
      <xdr:row>3</xdr:row>
      <xdr:rowOff>257175</xdr:rowOff>
    </xdr:to>
    <xdr:sp macro="" textlink="">
      <xdr:nvSpPr>
        <xdr:cNvPr id="64" name="Text Box 29">
          <a:extLst>
            <a:ext uri="{FF2B5EF4-FFF2-40B4-BE49-F238E27FC236}">
              <a16:creationId xmlns:a16="http://schemas.microsoft.com/office/drawing/2014/main" id="{00000000-0008-0000-0C00-000040000000}"/>
            </a:ext>
          </a:extLst>
        </xdr:cNvPr>
        <xdr:cNvSpPr txBox="1">
          <a:spLocks noChangeArrowheads="1"/>
        </xdr:cNvSpPr>
      </xdr:nvSpPr>
      <xdr:spPr bwMode="auto">
        <a:xfrm>
          <a:off x="5295900" y="1228725"/>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8</xdr:col>
      <xdr:colOff>0</xdr:colOff>
      <xdr:row>3</xdr:row>
      <xdr:rowOff>19050</xdr:rowOff>
    </xdr:from>
    <xdr:to>
      <xdr:col>8</xdr:col>
      <xdr:colOff>0</xdr:colOff>
      <xdr:row>3</xdr:row>
      <xdr:rowOff>257175</xdr:rowOff>
    </xdr:to>
    <xdr:sp macro="" textlink="">
      <xdr:nvSpPr>
        <xdr:cNvPr id="65" name="Text Box 30">
          <a:extLst>
            <a:ext uri="{FF2B5EF4-FFF2-40B4-BE49-F238E27FC236}">
              <a16:creationId xmlns:a16="http://schemas.microsoft.com/office/drawing/2014/main" id="{00000000-0008-0000-0C00-000041000000}"/>
            </a:ext>
          </a:extLst>
        </xdr:cNvPr>
        <xdr:cNvSpPr txBox="1">
          <a:spLocks noChangeArrowheads="1"/>
        </xdr:cNvSpPr>
      </xdr:nvSpPr>
      <xdr:spPr bwMode="auto">
        <a:xfrm>
          <a:off x="7419975" y="1228725"/>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8</xdr:col>
      <xdr:colOff>0</xdr:colOff>
      <xdr:row>3</xdr:row>
      <xdr:rowOff>19050</xdr:rowOff>
    </xdr:from>
    <xdr:to>
      <xdr:col>8</xdr:col>
      <xdr:colOff>0</xdr:colOff>
      <xdr:row>3</xdr:row>
      <xdr:rowOff>257175</xdr:rowOff>
    </xdr:to>
    <xdr:sp macro="" textlink="">
      <xdr:nvSpPr>
        <xdr:cNvPr id="66" name="Text Box 31">
          <a:extLst>
            <a:ext uri="{FF2B5EF4-FFF2-40B4-BE49-F238E27FC236}">
              <a16:creationId xmlns:a16="http://schemas.microsoft.com/office/drawing/2014/main" id="{00000000-0008-0000-0C00-000042000000}"/>
            </a:ext>
          </a:extLst>
        </xdr:cNvPr>
        <xdr:cNvSpPr txBox="1">
          <a:spLocks noChangeArrowheads="1"/>
        </xdr:cNvSpPr>
      </xdr:nvSpPr>
      <xdr:spPr bwMode="auto">
        <a:xfrm>
          <a:off x="7419975" y="1228725"/>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11</xdr:col>
      <xdr:colOff>0</xdr:colOff>
      <xdr:row>3</xdr:row>
      <xdr:rowOff>19050</xdr:rowOff>
    </xdr:from>
    <xdr:to>
      <xdr:col>11</xdr:col>
      <xdr:colOff>0</xdr:colOff>
      <xdr:row>3</xdr:row>
      <xdr:rowOff>257175</xdr:rowOff>
    </xdr:to>
    <xdr:sp macro="" textlink="">
      <xdr:nvSpPr>
        <xdr:cNvPr id="67" name="Text Box 32">
          <a:extLst>
            <a:ext uri="{FF2B5EF4-FFF2-40B4-BE49-F238E27FC236}">
              <a16:creationId xmlns:a16="http://schemas.microsoft.com/office/drawing/2014/main" id="{00000000-0008-0000-0C00-000043000000}"/>
            </a:ext>
          </a:extLst>
        </xdr:cNvPr>
        <xdr:cNvSpPr txBox="1">
          <a:spLocks noChangeArrowheads="1"/>
        </xdr:cNvSpPr>
      </xdr:nvSpPr>
      <xdr:spPr bwMode="auto">
        <a:xfrm>
          <a:off x="9544050" y="1228725"/>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11</xdr:col>
      <xdr:colOff>0</xdr:colOff>
      <xdr:row>3</xdr:row>
      <xdr:rowOff>19050</xdr:rowOff>
    </xdr:from>
    <xdr:to>
      <xdr:col>11</xdr:col>
      <xdr:colOff>0</xdr:colOff>
      <xdr:row>3</xdr:row>
      <xdr:rowOff>257175</xdr:rowOff>
    </xdr:to>
    <xdr:sp macro="" textlink="">
      <xdr:nvSpPr>
        <xdr:cNvPr id="68" name="Text Box 33">
          <a:extLst>
            <a:ext uri="{FF2B5EF4-FFF2-40B4-BE49-F238E27FC236}">
              <a16:creationId xmlns:a16="http://schemas.microsoft.com/office/drawing/2014/main" id="{00000000-0008-0000-0C00-000044000000}"/>
            </a:ext>
          </a:extLst>
        </xdr:cNvPr>
        <xdr:cNvSpPr txBox="1">
          <a:spLocks noChangeArrowheads="1"/>
        </xdr:cNvSpPr>
      </xdr:nvSpPr>
      <xdr:spPr bwMode="auto">
        <a:xfrm>
          <a:off x="9544050" y="1228725"/>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14</xdr:col>
      <xdr:colOff>0</xdr:colOff>
      <xdr:row>3</xdr:row>
      <xdr:rowOff>19050</xdr:rowOff>
    </xdr:from>
    <xdr:to>
      <xdr:col>14</xdr:col>
      <xdr:colOff>0</xdr:colOff>
      <xdr:row>3</xdr:row>
      <xdr:rowOff>257175</xdr:rowOff>
    </xdr:to>
    <xdr:sp macro="" textlink="">
      <xdr:nvSpPr>
        <xdr:cNvPr id="69" name="Text Box 34">
          <a:extLst>
            <a:ext uri="{FF2B5EF4-FFF2-40B4-BE49-F238E27FC236}">
              <a16:creationId xmlns:a16="http://schemas.microsoft.com/office/drawing/2014/main" id="{00000000-0008-0000-0C00-000045000000}"/>
            </a:ext>
          </a:extLst>
        </xdr:cNvPr>
        <xdr:cNvSpPr txBox="1">
          <a:spLocks noChangeArrowheads="1"/>
        </xdr:cNvSpPr>
      </xdr:nvSpPr>
      <xdr:spPr bwMode="auto">
        <a:xfrm>
          <a:off x="11668125" y="1228725"/>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14</xdr:col>
      <xdr:colOff>0</xdr:colOff>
      <xdr:row>3</xdr:row>
      <xdr:rowOff>19050</xdr:rowOff>
    </xdr:from>
    <xdr:to>
      <xdr:col>14</xdr:col>
      <xdr:colOff>0</xdr:colOff>
      <xdr:row>3</xdr:row>
      <xdr:rowOff>257175</xdr:rowOff>
    </xdr:to>
    <xdr:sp macro="" textlink="">
      <xdr:nvSpPr>
        <xdr:cNvPr id="70" name="Text Box 35">
          <a:extLst>
            <a:ext uri="{FF2B5EF4-FFF2-40B4-BE49-F238E27FC236}">
              <a16:creationId xmlns:a16="http://schemas.microsoft.com/office/drawing/2014/main" id="{00000000-0008-0000-0C00-000046000000}"/>
            </a:ext>
          </a:extLst>
        </xdr:cNvPr>
        <xdr:cNvSpPr txBox="1">
          <a:spLocks noChangeArrowheads="1"/>
        </xdr:cNvSpPr>
      </xdr:nvSpPr>
      <xdr:spPr bwMode="auto">
        <a:xfrm>
          <a:off x="11668125" y="1228725"/>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14</xdr:col>
      <xdr:colOff>0</xdr:colOff>
      <xdr:row>3</xdr:row>
      <xdr:rowOff>19050</xdr:rowOff>
    </xdr:from>
    <xdr:to>
      <xdr:col>14</xdr:col>
      <xdr:colOff>0</xdr:colOff>
      <xdr:row>3</xdr:row>
      <xdr:rowOff>257175</xdr:rowOff>
    </xdr:to>
    <xdr:sp macro="" textlink="">
      <xdr:nvSpPr>
        <xdr:cNvPr id="71" name="Text Box 12">
          <a:extLst>
            <a:ext uri="{FF2B5EF4-FFF2-40B4-BE49-F238E27FC236}">
              <a16:creationId xmlns:a16="http://schemas.microsoft.com/office/drawing/2014/main" id="{00000000-0008-0000-0C00-000047000000}"/>
            </a:ext>
          </a:extLst>
        </xdr:cNvPr>
        <xdr:cNvSpPr txBox="1">
          <a:spLocks noChangeArrowheads="1"/>
        </xdr:cNvSpPr>
      </xdr:nvSpPr>
      <xdr:spPr bwMode="auto">
        <a:xfrm>
          <a:off x="11668125" y="1228725"/>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14</xdr:col>
      <xdr:colOff>0</xdr:colOff>
      <xdr:row>3</xdr:row>
      <xdr:rowOff>19050</xdr:rowOff>
    </xdr:from>
    <xdr:to>
      <xdr:col>14</xdr:col>
      <xdr:colOff>0</xdr:colOff>
      <xdr:row>3</xdr:row>
      <xdr:rowOff>257175</xdr:rowOff>
    </xdr:to>
    <xdr:sp macro="" textlink="">
      <xdr:nvSpPr>
        <xdr:cNvPr id="72" name="Text Box 13">
          <a:extLst>
            <a:ext uri="{FF2B5EF4-FFF2-40B4-BE49-F238E27FC236}">
              <a16:creationId xmlns:a16="http://schemas.microsoft.com/office/drawing/2014/main" id="{00000000-0008-0000-0C00-000048000000}"/>
            </a:ext>
          </a:extLst>
        </xdr:cNvPr>
        <xdr:cNvSpPr txBox="1">
          <a:spLocks noChangeArrowheads="1"/>
        </xdr:cNvSpPr>
      </xdr:nvSpPr>
      <xdr:spPr bwMode="auto">
        <a:xfrm>
          <a:off x="11668125" y="1228725"/>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2</xdr:col>
      <xdr:colOff>0</xdr:colOff>
      <xdr:row>3</xdr:row>
      <xdr:rowOff>19050</xdr:rowOff>
    </xdr:from>
    <xdr:to>
      <xdr:col>2</xdr:col>
      <xdr:colOff>0</xdr:colOff>
      <xdr:row>3</xdr:row>
      <xdr:rowOff>257175</xdr:rowOff>
    </xdr:to>
    <xdr:sp macro="" textlink="">
      <xdr:nvSpPr>
        <xdr:cNvPr id="73" name="Text Box 20">
          <a:extLst>
            <a:ext uri="{FF2B5EF4-FFF2-40B4-BE49-F238E27FC236}">
              <a16:creationId xmlns:a16="http://schemas.microsoft.com/office/drawing/2014/main" id="{00000000-0008-0000-0C00-000049000000}"/>
            </a:ext>
          </a:extLst>
        </xdr:cNvPr>
        <xdr:cNvSpPr txBox="1">
          <a:spLocks noChangeArrowheads="1"/>
        </xdr:cNvSpPr>
      </xdr:nvSpPr>
      <xdr:spPr bwMode="auto">
        <a:xfrm>
          <a:off x="3171825" y="1228725"/>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2</xdr:col>
      <xdr:colOff>0</xdr:colOff>
      <xdr:row>3</xdr:row>
      <xdr:rowOff>19050</xdr:rowOff>
    </xdr:from>
    <xdr:to>
      <xdr:col>2</xdr:col>
      <xdr:colOff>0</xdr:colOff>
      <xdr:row>3</xdr:row>
      <xdr:rowOff>257175</xdr:rowOff>
    </xdr:to>
    <xdr:sp macro="" textlink="">
      <xdr:nvSpPr>
        <xdr:cNvPr id="74" name="Text Box 21">
          <a:extLst>
            <a:ext uri="{FF2B5EF4-FFF2-40B4-BE49-F238E27FC236}">
              <a16:creationId xmlns:a16="http://schemas.microsoft.com/office/drawing/2014/main" id="{00000000-0008-0000-0C00-00004A000000}"/>
            </a:ext>
          </a:extLst>
        </xdr:cNvPr>
        <xdr:cNvSpPr txBox="1">
          <a:spLocks noChangeArrowheads="1"/>
        </xdr:cNvSpPr>
      </xdr:nvSpPr>
      <xdr:spPr bwMode="auto">
        <a:xfrm>
          <a:off x="3171825" y="1228725"/>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5</xdr:col>
      <xdr:colOff>0</xdr:colOff>
      <xdr:row>3</xdr:row>
      <xdr:rowOff>19050</xdr:rowOff>
    </xdr:from>
    <xdr:to>
      <xdr:col>5</xdr:col>
      <xdr:colOff>0</xdr:colOff>
      <xdr:row>3</xdr:row>
      <xdr:rowOff>257175</xdr:rowOff>
    </xdr:to>
    <xdr:sp macro="" textlink="">
      <xdr:nvSpPr>
        <xdr:cNvPr id="75" name="Text Box 22">
          <a:extLst>
            <a:ext uri="{FF2B5EF4-FFF2-40B4-BE49-F238E27FC236}">
              <a16:creationId xmlns:a16="http://schemas.microsoft.com/office/drawing/2014/main" id="{00000000-0008-0000-0C00-00004B000000}"/>
            </a:ext>
          </a:extLst>
        </xdr:cNvPr>
        <xdr:cNvSpPr txBox="1">
          <a:spLocks noChangeArrowheads="1"/>
        </xdr:cNvSpPr>
      </xdr:nvSpPr>
      <xdr:spPr bwMode="auto">
        <a:xfrm>
          <a:off x="5295900" y="1228725"/>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5</xdr:col>
      <xdr:colOff>0</xdr:colOff>
      <xdr:row>3</xdr:row>
      <xdr:rowOff>19050</xdr:rowOff>
    </xdr:from>
    <xdr:to>
      <xdr:col>5</xdr:col>
      <xdr:colOff>0</xdr:colOff>
      <xdr:row>3</xdr:row>
      <xdr:rowOff>257175</xdr:rowOff>
    </xdr:to>
    <xdr:sp macro="" textlink="">
      <xdr:nvSpPr>
        <xdr:cNvPr id="76" name="Text Box 23">
          <a:extLst>
            <a:ext uri="{FF2B5EF4-FFF2-40B4-BE49-F238E27FC236}">
              <a16:creationId xmlns:a16="http://schemas.microsoft.com/office/drawing/2014/main" id="{00000000-0008-0000-0C00-00004C000000}"/>
            </a:ext>
          </a:extLst>
        </xdr:cNvPr>
        <xdr:cNvSpPr txBox="1">
          <a:spLocks noChangeArrowheads="1"/>
        </xdr:cNvSpPr>
      </xdr:nvSpPr>
      <xdr:spPr bwMode="auto">
        <a:xfrm>
          <a:off x="5295900" y="1228725"/>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8</xdr:col>
      <xdr:colOff>0</xdr:colOff>
      <xdr:row>3</xdr:row>
      <xdr:rowOff>19050</xdr:rowOff>
    </xdr:from>
    <xdr:to>
      <xdr:col>8</xdr:col>
      <xdr:colOff>0</xdr:colOff>
      <xdr:row>3</xdr:row>
      <xdr:rowOff>257175</xdr:rowOff>
    </xdr:to>
    <xdr:sp macro="" textlink="">
      <xdr:nvSpPr>
        <xdr:cNvPr id="77" name="Text Box 24">
          <a:extLst>
            <a:ext uri="{FF2B5EF4-FFF2-40B4-BE49-F238E27FC236}">
              <a16:creationId xmlns:a16="http://schemas.microsoft.com/office/drawing/2014/main" id="{00000000-0008-0000-0C00-00004D000000}"/>
            </a:ext>
          </a:extLst>
        </xdr:cNvPr>
        <xdr:cNvSpPr txBox="1">
          <a:spLocks noChangeArrowheads="1"/>
        </xdr:cNvSpPr>
      </xdr:nvSpPr>
      <xdr:spPr bwMode="auto">
        <a:xfrm>
          <a:off x="7419975" y="1228725"/>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8</xdr:col>
      <xdr:colOff>0</xdr:colOff>
      <xdr:row>3</xdr:row>
      <xdr:rowOff>19050</xdr:rowOff>
    </xdr:from>
    <xdr:to>
      <xdr:col>8</xdr:col>
      <xdr:colOff>0</xdr:colOff>
      <xdr:row>3</xdr:row>
      <xdr:rowOff>257175</xdr:rowOff>
    </xdr:to>
    <xdr:sp macro="" textlink="">
      <xdr:nvSpPr>
        <xdr:cNvPr id="78" name="Text Box 25">
          <a:extLst>
            <a:ext uri="{FF2B5EF4-FFF2-40B4-BE49-F238E27FC236}">
              <a16:creationId xmlns:a16="http://schemas.microsoft.com/office/drawing/2014/main" id="{00000000-0008-0000-0C00-00004E000000}"/>
            </a:ext>
          </a:extLst>
        </xdr:cNvPr>
        <xdr:cNvSpPr txBox="1">
          <a:spLocks noChangeArrowheads="1"/>
        </xdr:cNvSpPr>
      </xdr:nvSpPr>
      <xdr:spPr bwMode="auto">
        <a:xfrm>
          <a:off x="7419975" y="1228725"/>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11</xdr:col>
      <xdr:colOff>0</xdr:colOff>
      <xdr:row>3</xdr:row>
      <xdr:rowOff>19050</xdr:rowOff>
    </xdr:from>
    <xdr:to>
      <xdr:col>11</xdr:col>
      <xdr:colOff>0</xdr:colOff>
      <xdr:row>3</xdr:row>
      <xdr:rowOff>257175</xdr:rowOff>
    </xdr:to>
    <xdr:sp macro="" textlink="">
      <xdr:nvSpPr>
        <xdr:cNvPr id="79" name="Text Box 26">
          <a:extLst>
            <a:ext uri="{FF2B5EF4-FFF2-40B4-BE49-F238E27FC236}">
              <a16:creationId xmlns:a16="http://schemas.microsoft.com/office/drawing/2014/main" id="{00000000-0008-0000-0C00-00004F000000}"/>
            </a:ext>
          </a:extLst>
        </xdr:cNvPr>
        <xdr:cNvSpPr txBox="1">
          <a:spLocks noChangeArrowheads="1"/>
        </xdr:cNvSpPr>
      </xdr:nvSpPr>
      <xdr:spPr bwMode="auto">
        <a:xfrm>
          <a:off x="9544050" y="1228725"/>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11</xdr:col>
      <xdr:colOff>0</xdr:colOff>
      <xdr:row>3</xdr:row>
      <xdr:rowOff>19050</xdr:rowOff>
    </xdr:from>
    <xdr:to>
      <xdr:col>11</xdr:col>
      <xdr:colOff>0</xdr:colOff>
      <xdr:row>3</xdr:row>
      <xdr:rowOff>257175</xdr:rowOff>
    </xdr:to>
    <xdr:sp macro="" textlink="">
      <xdr:nvSpPr>
        <xdr:cNvPr id="80" name="Text Box 27">
          <a:extLst>
            <a:ext uri="{FF2B5EF4-FFF2-40B4-BE49-F238E27FC236}">
              <a16:creationId xmlns:a16="http://schemas.microsoft.com/office/drawing/2014/main" id="{00000000-0008-0000-0C00-000050000000}"/>
            </a:ext>
          </a:extLst>
        </xdr:cNvPr>
        <xdr:cNvSpPr txBox="1">
          <a:spLocks noChangeArrowheads="1"/>
        </xdr:cNvSpPr>
      </xdr:nvSpPr>
      <xdr:spPr bwMode="auto">
        <a:xfrm>
          <a:off x="9544050" y="1228725"/>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5</xdr:col>
      <xdr:colOff>0</xdr:colOff>
      <xdr:row>3</xdr:row>
      <xdr:rowOff>19050</xdr:rowOff>
    </xdr:from>
    <xdr:to>
      <xdr:col>5</xdr:col>
      <xdr:colOff>0</xdr:colOff>
      <xdr:row>3</xdr:row>
      <xdr:rowOff>257175</xdr:rowOff>
    </xdr:to>
    <xdr:sp macro="" textlink="">
      <xdr:nvSpPr>
        <xdr:cNvPr id="81" name="Text Box 28">
          <a:extLst>
            <a:ext uri="{FF2B5EF4-FFF2-40B4-BE49-F238E27FC236}">
              <a16:creationId xmlns:a16="http://schemas.microsoft.com/office/drawing/2014/main" id="{00000000-0008-0000-0C00-000051000000}"/>
            </a:ext>
          </a:extLst>
        </xdr:cNvPr>
        <xdr:cNvSpPr txBox="1">
          <a:spLocks noChangeArrowheads="1"/>
        </xdr:cNvSpPr>
      </xdr:nvSpPr>
      <xdr:spPr bwMode="auto">
        <a:xfrm>
          <a:off x="5295900" y="1228725"/>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5</xdr:col>
      <xdr:colOff>0</xdr:colOff>
      <xdr:row>3</xdr:row>
      <xdr:rowOff>19050</xdr:rowOff>
    </xdr:from>
    <xdr:to>
      <xdr:col>5</xdr:col>
      <xdr:colOff>0</xdr:colOff>
      <xdr:row>3</xdr:row>
      <xdr:rowOff>257175</xdr:rowOff>
    </xdr:to>
    <xdr:sp macro="" textlink="">
      <xdr:nvSpPr>
        <xdr:cNvPr id="82" name="Text Box 29">
          <a:extLst>
            <a:ext uri="{FF2B5EF4-FFF2-40B4-BE49-F238E27FC236}">
              <a16:creationId xmlns:a16="http://schemas.microsoft.com/office/drawing/2014/main" id="{00000000-0008-0000-0C00-000052000000}"/>
            </a:ext>
          </a:extLst>
        </xdr:cNvPr>
        <xdr:cNvSpPr txBox="1">
          <a:spLocks noChangeArrowheads="1"/>
        </xdr:cNvSpPr>
      </xdr:nvSpPr>
      <xdr:spPr bwMode="auto">
        <a:xfrm>
          <a:off x="5295900" y="1228725"/>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8</xdr:col>
      <xdr:colOff>0</xdr:colOff>
      <xdr:row>3</xdr:row>
      <xdr:rowOff>19050</xdr:rowOff>
    </xdr:from>
    <xdr:to>
      <xdr:col>8</xdr:col>
      <xdr:colOff>0</xdr:colOff>
      <xdr:row>3</xdr:row>
      <xdr:rowOff>257175</xdr:rowOff>
    </xdr:to>
    <xdr:sp macro="" textlink="">
      <xdr:nvSpPr>
        <xdr:cNvPr id="83" name="Text Box 30">
          <a:extLst>
            <a:ext uri="{FF2B5EF4-FFF2-40B4-BE49-F238E27FC236}">
              <a16:creationId xmlns:a16="http://schemas.microsoft.com/office/drawing/2014/main" id="{00000000-0008-0000-0C00-000053000000}"/>
            </a:ext>
          </a:extLst>
        </xdr:cNvPr>
        <xdr:cNvSpPr txBox="1">
          <a:spLocks noChangeArrowheads="1"/>
        </xdr:cNvSpPr>
      </xdr:nvSpPr>
      <xdr:spPr bwMode="auto">
        <a:xfrm>
          <a:off x="7419975" y="1228725"/>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8</xdr:col>
      <xdr:colOff>0</xdr:colOff>
      <xdr:row>3</xdr:row>
      <xdr:rowOff>19050</xdr:rowOff>
    </xdr:from>
    <xdr:to>
      <xdr:col>8</xdr:col>
      <xdr:colOff>0</xdr:colOff>
      <xdr:row>3</xdr:row>
      <xdr:rowOff>257175</xdr:rowOff>
    </xdr:to>
    <xdr:sp macro="" textlink="">
      <xdr:nvSpPr>
        <xdr:cNvPr id="84" name="Text Box 31">
          <a:extLst>
            <a:ext uri="{FF2B5EF4-FFF2-40B4-BE49-F238E27FC236}">
              <a16:creationId xmlns:a16="http://schemas.microsoft.com/office/drawing/2014/main" id="{00000000-0008-0000-0C00-000054000000}"/>
            </a:ext>
          </a:extLst>
        </xdr:cNvPr>
        <xdr:cNvSpPr txBox="1">
          <a:spLocks noChangeArrowheads="1"/>
        </xdr:cNvSpPr>
      </xdr:nvSpPr>
      <xdr:spPr bwMode="auto">
        <a:xfrm>
          <a:off x="7419975" y="1228725"/>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11</xdr:col>
      <xdr:colOff>0</xdr:colOff>
      <xdr:row>3</xdr:row>
      <xdr:rowOff>19050</xdr:rowOff>
    </xdr:from>
    <xdr:to>
      <xdr:col>11</xdr:col>
      <xdr:colOff>0</xdr:colOff>
      <xdr:row>3</xdr:row>
      <xdr:rowOff>257175</xdr:rowOff>
    </xdr:to>
    <xdr:sp macro="" textlink="">
      <xdr:nvSpPr>
        <xdr:cNvPr id="85" name="Text Box 32">
          <a:extLst>
            <a:ext uri="{FF2B5EF4-FFF2-40B4-BE49-F238E27FC236}">
              <a16:creationId xmlns:a16="http://schemas.microsoft.com/office/drawing/2014/main" id="{00000000-0008-0000-0C00-000055000000}"/>
            </a:ext>
          </a:extLst>
        </xdr:cNvPr>
        <xdr:cNvSpPr txBox="1">
          <a:spLocks noChangeArrowheads="1"/>
        </xdr:cNvSpPr>
      </xdr:nvSpPr>
      <xdr:spPr bwMode="auto">
        <a:xfrm>
          <a:off x="9544050" y="1228725"/>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11</xdr:col>
      <xdr:colOff>0</xdr:colOff>
      <xdr:row>3</xdr:row>
      <xdr:rowOff>19050</xdr:rowOff>
    </xdr:from>
    <xdr:to>
      <xdr:col>11</xdr:col>
      <xdr:colOff>0</xdr:colOff>
      <xdr:row>3</xdr:row>
      <xdr:rowOff>257175</xdr:rowOff>
    </xdr:to>
    <xdr:sp macro="" textlink="">
      <xdr:nvSpPr>
        <xdr:cNvPr id="86" name="Text Box 33">
          <a:extLst>
            <a:ext uri="{FF2B5EF4-FFF2-40B4-BE49-F238E27FC236}">
              <a16:creationId xmlns:a16="http://schemas.microsoft.com/office/drawing/2014/main" id="{00000000-0008-0000-0C00-000056000000}"/>
            </a:ext>
          </a:extLst>
        </xdr:cNvPr>
        <xdr:cNvSpPr txBox="1">
          <a:spLocks noChangeArrowheads="1"/>
        </xdr:cNvSpPr>
      </xdr:nvSpPr>
      <xdr:spPr bwMode="auto">
        <a:xfrm>
          <a:off x="9544050" y="1228725"/>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14</xdr:col>
      <xdr:colOff>0</xdr:colOff>
      <xdr:row>3</xdr:row>
      <xdr:rowOff>19050</xdr:rowOff>
    </xdr:from>
    <xdr:to>
      <xdr:col>14</xdr:col>
      <xdr:colOff>0</xdr:colOff>
      <xdr:row>3</xdr:row>
      <xdr:rowOff>257175</xdr:rowOff>
    </xdr:to>
    <xdr:sp macro="" textlink="">
      <xdr:nvSpPr>
        <xdr:cNvPr id="87" name="Text Box 34">
          <a:extLst>
            <a:ext uri="{FF2B5EF4-FFF2-40B4-BE49-F238E27FC236}">
              <a16:creationId xmlns:a16="http://schemas.microsoft.com/office/drawing/2014/main" id="{00000000-0008-0000-0C00-000057000000}"/>
            </a:ext>
          </a:extLst>
        </xdr:cNvPr>
        <xdr:cNvSpPr txBox="1">
          <a:spLocks noChangeArrowheads="1"/>
        </xdr:cNvSpPr>
      </xdr:nvSpPr>
      <xdr:spPr bwMode="auto">
        <a:xfrm>
          <a:off x="11668125" y="1228725"/>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14</xdr:col>
      <xdr:colOff>0</xdr:colOff>
      <xdr:row>3</xdr:row>
      <xdr:rowOff>19050</xdr:rowOff>
    </xdr:from>
    <xdr:to>
      <xdr:col>14</xdr:col>
      <xdr:colOff>0</xdr:colOff>
      <xdr:row>3</xdr:row>
      <xdr:rowOff>257175</xdr:rowOff>
    </xdr:to>
    <xdr:sp macro="" textlink="">
      <xdr:nvSpPr>
        <xdr:cNvPr id="88" name="Text Box 35">
          <a:extLst>
            <a:ext uri="{FF2B5EF4-FFF2-40B4-BE49-F238E27FC236}">
              <a16:creationId xmlns:a16="http://schemas.microsoft.com/office/drawing/2014/main" id="{00000000-0008-0000-0C00-000058000000}"/>
            </a:ext>
          </a:extLst>
        </xdr:cNvPr>
        <xdr:cNvSpPr txBox="1">
          <a:spLocks noChangeArrowheads="1"/>
        </xdr:cNvSpPr>
      </xdr:nvSpPr>
      <xdr:spPr bwMode="auto">
        <a:xfrm>
          <a:off x="11668125" y="1228725"/>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371475</xdr:colOff>
      <xdr:row>17</xdr:row>
      <xdr:rowOff>0</xdr:rowOff>
    </xdr:from>
    <xdr:to>
      <xdr:col>0</xdr:col>
      <xdr:colOff>466725</xdr:colOff>
      <xdr:row>17</xdr:row>
      <xdr:rowOff>0</xdr:rowOff>
    </xdr:to>
    <xdr:sp macro="" textlink="">
      <xdr:nvSpPr>
        <xdr:cNvPr id="2" name="AutoShape 1">
          <a:extLst>
            <a:ext uri="{FF2B5EF4-FFF2-40B4-BE49-F238E27FC236}">
              <a16:creationId xmlns:a16="http://schemas.microsoft.com/office/drawing/2014/main" id="{00000000-0008-0000-0F00-000002000000}"/>
            </a:ext>
          </a:extLst>
        </xdr:cNvPr>
        <xdr:cNvSpPr>
          <a:spLocks/>
        </xdr:cNvSpPr>
      </xdr:nvSpPr>
      <xdr:spPr bwMode="auto">
        <a:xfrm>
          <a:off x="371475" y="4400550"/>
          <a:ext cx="95250" cy="0"/>
        </a:xfrm>
        <a:prstGeom prst="leftBrace">
          <a:avLst>
            <a:gd name="adj1" fmla="val -2147483648"/>
            <a:gd name="adj2" fmla="val 50000"/>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0</xdr:col>
      <xdr:colOff>371475</xdr:colOff>
      <xdr:row>17</xdr:row>
      <xdr:rowOff>0</xdr:rowOff>
    </xdr:from>
    <xdr:to>
      <xdr:col>0</xdr:col>
      <xdr:colOff>466725</xdr:colOff>
      <xdr:row>17</xdr:row>
      <xdr:rowOff>0</xdr:rowOff>
    </xdr:to>
    <xdr:sp macro="" textlink="">
      <xdr:nvSpPr>
        <xdr:cNvPr id="3" name="AutoShape 2">
          <a:extLst>
            <a:ext uri="{FF2B5EF4-FFF2-40B4-BE49-F238E27FC236}">
              <a16:creationId xmlns:a16="http://schemas.microsoft.com/office/drawing/2014/main" id="{00000000-0008-0000-0F00-000003000000}"/>
            </a:ext>
          </a:extLst>
        </xdr:cNvPr>
        <xdr:cNvSpPr>
          <a:spLocks/>
        </xdr:cNvSpPr>
      </xdr:nvSpPr>
      <xdr:spPr bwMode="auto">
        <a:xfrm>
          <a:off x="371475" y="4400550"/>
          <a:ext cx="95250" cy="0"/>
        </a:xfrm>
        <a:prstGeom prst="leftBrace">
          <a:avLst>
            <a:gd name="adj1" fmla="val -2147483648"/>
            <a:gd name="adj2" fmla="val 50000"/>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0</xdr:col>
      <xdr:colOff>371475</xdr:colOff>
      <xdr:row>17</xdr:row>
      <xdr:rowOff>0</xdr:rowOff>
    </xdr:from>
    <xdr:to>
      <xdr:col>0</xdr:col>
      <xdr:colOff>466725</xdr:colOff>
      <xdr:row>17</xdr:row>
      <xdr:rowOff>0</xdr:rowOff>
    </xdr:to>
    <xdr:sp macro="" textlink="">
      <xdr:nvSpPr>
        <xdr:cNvPr id="4" name="AutoShape 1">
          <a:extLst>
            <a:ext uri="{FF2B5EF4-FFF2-40B4-BE49-F238E27FC236}">
              <a16:creationId xmlns:a16="http://schemas.microsoft.com/office/drawing/2014/main" id="{00000000-0008-0000-0F00-000004000000}"/>
            </a:ext>
          </a:extLst>
        </xdr:cNvPr>
        <xdr:cNvSpPr>
          <a:spLocks/>
        </xdr:cNvSpPr>
      </xdr:nvSpPr>
      <xdr:spPr bwMode="auto">
        <a:xfrm>
          <a:off x="371475" y="5638800"/>
          <a:ext cx="95250" cy="0"/>
        </a:xfrm>
        <a:prstGeom prst="leftBrace">
          <a:avLst>
            <a:gd name="adj1" fmla="val -2147483648"/>
            <a:gd name="adj2" fmla="val 50000"/>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0</xdr:col>
      <xdr:colOff>371475</xdr:colOff>
      <xdr:row>17</xdr:row>
      <xdr:rowOff>0</xdr:rowOff>
    </xdr:from>
    <xdr:to>
      <xdr:col>0</xdr:col>
      <xdr:colOff>466725</xdr:colOff>
      <xdr:row>17</xdr:row>
      <xdr:rowOff>0</xdr:rowOff>
    </xdr:to>
    <xdr:sp macro="" textlink="">
      <xdr:nvSpPr>
        <xdr:cNvPr id="5" name="AutoShape 2">
          <a:extLst>
            <a:ext uri="{FF2B5EF4-FFF2-40B4-BE49-F238E27FC236}">
              <a16:creationId xmlns:a16="http://schemas.microsoft.com/office/drawing/2014/main" id="{00000000-0008-0000-0F00-000005000000}"/>
            </a:ext>
          </a:extLst>
        </xdr:cNvPr>
        <xdr:cNvSpPr>
          <a:spLocks/>
        </xdr:cNvSpPr>
      </xdr:nvSpPr>
      <xdr:spPr bwMode="auto">
        <a:xfrm>
          <a:off x="371475" y="5638800"/>
          <a:ext cx="95250" cy="0"/>
        </a:xfrm>
        <a:prstGeom prst="leftBrace">
          <a:avLst>
            <a:gd name="adj1" fmla="val -2147483648"/>
            <a:gd name="adj2" fmla="val 50000"/>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0</xdr:colOff>
      <xdr:row>3</xdr:row>
      <xdr:rowOff>19050</xdr:rowOff>
    </xdr:from>
    <xdr:to>
      <xdr:col>10</xdr:col>
      <xdr:colOff>0</xdr:colOff>
      <xdr:row>7</xdr:row>
      <xdr:rowOff>190500</xdr:rowOff>
    </xdr:to>
    <xdr:sp macro="" textlink="">
      <xdr:nvSpPr>
        <xdr:cNvPr id="2" name="Text Box 1">
          <a:extLst>
            <a:ext uri="{FF2B5EF4-FFF2-40B4-BE49-F238E27FC236}">
              <a16:creationId xmlns:a16="http://schemas.microsoft.com/office/drawing/2014/main" id="{00000000-0008-0000-1200-000002000000}"/>
            </a:ext>
          </a:extLst>
        </xdr:cNvPr>
        <xdr:cNvSpPr txBox="1">
          <a:spLocks noChangeArrowheads="1"/>
        </xdr:cNvSpPr>
      </xdr:nvSpPr>
      <xdr:spPr bwMode="auto">
        <a:xfrm>
          <a:off x="7543800" y="647700"/>
          <a:ext cx="0" cy="1009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dist" rtl="0">
            <a:defRPr sz="1000"/>
          </a:pPr>
          <a:r>
            <a:rPr lang="zh-TW" altLang="en-US" sz="1200" b="0" i="0" u="none" strike="noStrike" baseline="0">
              <a:solidFill>
                <a:srgbClr val="000000"/>
              </a:solidFill>
              <a:latin typeface="新細明體"/>
              <a:ea typeface="新細明體"/>
            </a:rPr>
            <a:t>年別</a:t>
          </a:r>
          <a:endParaRPr lang="zh-TW" altLang="en-US"/>
        </a:p>
      </xdr:txBody>
    </xdr:sp>
    <xdr:clientData/>
  </xdr:twoCellAnchor>
  <xdr:twoCellAnchor>
    <xdr:from>
      <xdr:col>1</xdr:col>
      <xdr:colOff>19050</xdr:colOff>
      <xdr:row>28</xdr:row>
      <xdr:rowOff>95250</xdr:rowOff>
    </xdr:from>
    <xdr:to>
      <xdr:col>1</xdr:col>
      <xdr:colOff>95250</xdr:colOff>
      <xdr:row>29</xdr:row>
      <xdr:rowOff>152400</xdr:rowOff>
    </xdr:to>
    <xdr:sp macro="" textlink="">
      <xdr:nvSpPr>
        <xdr:cNvPr id="3" name="AutoShape 47">
          <a:extLst>
            <a:ext uri="{FF2B5EF4-FFF2-40B4-BE49-F238E27FC236}">
              <a16:creationId xmlns:a16="http://schemas.microsoft.com/office/drawing/2014/main" id="{00000000-0008-0000-1200-000003000000}"/>
            </a:ext>
          </a:extLst>
        </xdr:cNvPr>
        <xdr:cNvSpPr>
          <a:spLocks/>
        </xdr:cNvSpPr>
      </xdr:nvSpPr>
      <xdr:spPr bwMode="auto">
        <a:xfrm>
          <a:off x="428625" y="6229350"/>
          <a:ext cx="76200" cy="247650"/>
        </a:xfrm>
        <a:prstGeom prst="leftBrace">
          <a:avLst>
            <a:gd name="adj1" fmla="val 4413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19050</xdr:colOff>
      <xdr:row>10</xdr:row>
      <xdr:rowOff>85725</xdr:rowOff>
    </xdr:from>
    <xdr:to>
      <xdr:col>1</xdr:col>
      <xdr:colOff>95250</xdr:colOff>
      <xdr:row>11</xdr:row>
      <xdr:rowOff>123825</xdr:rowOff>
    </xdr:to>
    <xdr:sp macro="" textlink="">
      <xdr:nvSpPr>
        <xdr:cNvPr id="7" name="AutoShape 47">
          <a:extLst>
            <a:ext uri="{FF2B5EF4-FFF2-40B4-BE49-F238E27FC236}">
              <a16:creationId xmlns:a16="http://schemas.microsoft.com/office/drawing/2014/main" id="{00000000-0008-0000-1200-000007000000}"/>
            </a:ext>
          </a:extLst>
        </xdr:cNvPr>
        <xdr:cNvSpPr>
          <a:spLocks/>
        </xdr:cNvSpPr>
      </xdr:nvSpPr>
      <xdr:spPr bwMode="auto">
        <a:xfrm>
          <a:off x="428625" y="2790825"/>
          <a:ext cx="76200" cy="228600"/>
        </a:xfrm>
        <a:prstGeom prst="leftBrace">
          <a:avLst>
            <a:gd name="adj1" fmla="val 250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19050</xdr:colOff>
      <xdr:row>12</xdr:row>
      <xdr:rowOff>85725</xdr:rowOff>
    </xdr:from>
    <xdr:to>
      <xdr:col>1</xdr:col>
      <xdr:colOff>95250</xdr:colOff>
      <xdr:row>13</xdr:row>
      <xdr:rowOff>123825</xdr:rowOff>
    </xdr:to>
    <xdr:sp macro="" textlink="">
      <xdr:nvSpPr>
        <xdr:cNvPr id="8" name="AutoShape 47">
          <a:extLst>
            <a:ext uri="{FF2B5EF4-FFF2-40B4-BE49-F238E27FC236}">
              <a16:creationId xmlns:a16="http://schemas.microsoft.com/office/drawing/2014/main" id="{00000000-0008-0000-1200-000008000000}"/>
            </a:ext>
          </a:extLst>
        </xdr:cNvPr>
        <xdr:cNvSpPr>
          <a:spLocks/>
        </xdr:cNvSpPr>
      </xdr:nvSpPr>
      <xdr:spPr bwMode="auto">
        <a:xfrm>
          <a:off x="428625" y="3171825"/>
          <a:ext cx="76200" cy="228600"/>
        </a:xfrm>
        <a:prstGeom prst="leftBrace">
          <a:avLst>
            <a:gd name="adj1" fmla="val 250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19050</xdr:colOff>
      <xdr:row>16</xdr:row>
      <xdr:rowOff>85725</xdr:rowOff>
    </xdr:from>
    <xdr:to>
      <xdr:col>1</xdr:col>
      <xdr:colOff>95250</xdr:colOff>
      <xdr:row>17</xdr:row>
      <xdr:rowOff>123825</xdr:rowOff>
    </xdr:to>
    <xdr:sp macro="" textlink="">
      <xdr:nvSpPr>
        <xdr:cNvPr id="10" name="AutoShape 47">
          <a:extLst>
            <a:ext uri="{FF2B5EF4-FFF2-40B4-BE49-F238E27FC236}">
              <a16:creationId xmlns:a16="http://schemas.microsoft.com/office/drawing/2014/main" id="{00000000-0008-0000-1200-00000A000000}"/>
            </a:ext>
          </a:extLst>
        </xdr:cNvPr>
        <xdr:cNvSpPr>
          <a:spLocks/>
        </xdr:cNvSpPr>
      </xdr:nvSpPr>
      <xdr:spPr bwMode="auto">
        <a:xfrm>
          <a:off x="428625" y="3933825"/>
          <a:ext cx="76200" cy="228600"/>
        </a:xfrm>
        <a:prstGeom prst="leftBrace">
          <a:avLst>
            <a:gd name="adj1" fmla="val 250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19050</xdr:colOff>
      <xdr:row>18</xdr:row>
      <xdr:rowOff>85725</xdr:rowOff>
    </xdr:from>
    <xdr:to>
      <xdr:col>1</xdr:col>
      <xdr:colOff>95250</xdr:colOff>
      <xdr:row>19</xdr:row>
      <xdr:rowOff>123825</xdr:rowOff>
    </xdr:to>
    <xdr:sp macro="" textlink="">
      <xdr:nvSpPr>
        <xdr:cNvPr id="11" name="AutoShape 47">
          <a:extLst>
            <a:ext uri="{FF2B5EF4-FFF2-40B4-BE49-F238E27FC236}">
              <a16:creationId xmlns:a16="http://schemas.microsoft.com/office/drawing/2014/main" id="{00000000-0008-0000-1200-00000B000000}"/>
            </a:ext>
          </a:extLst>
        </xdr:cNvPr>
        <xdr:cNvSpPr>
          <a:spLocks/>
        </xdr:cNvSpPr>
      </xdr:nvSpPr>
      <xdr:spPr bwMode="auto">
        <a:xfrm>
          <a:off x="428625" y="4314825"/>
          <a:ext cx="76200" cy="228600"/>
        </a:xfrm>
        <a:prstGeom prst="leftBrace">
          <a:avLst>
            <a:gd name="adj1" fmla="val 250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19050</xdr:colOff>
      <xdr:row>20</xdr:row>
      <xdr:rowOff>85725</xdr:rowOff>
    </xdr:from>
    <xdr:to>
      <xdr:col>1</xdr:col>
      <xdr:colOff>95250</xdr:colOff>
      <xdr:row>21</xdr:row>
      <xdr:rowOff>123825</xdr:rowOff>
    </xdr:to>
    <xdr:sp macro="" textlink="">
      <xdr:nvSpPr>
        <xdr:cNvPr id="12" name="AutoShape 47">
          <a:extLst>
            <a:ext uri="{FF2B5EF4-FFF2-40B4-BE49-F238E27FC236}">
              <a16:creationId xmlns:a16="http://schemas.microsoft.com/office/drawing/2014/main" id="{00000000-0008-0000-1200-00000C000000}"/>
            </a:ext>
          </a:extLst>
        </xdr:cNvPr>
        <xdr:cNvSpPr>
          <a:spLocks/>
        </xdr:cNvSpPr>
      </xdr:nvSpPr>
      <xdr:spPr bwMode="auto">
        <a:xfrm>
          <a:off x="428625" y="4695825"/>
          <a:ext cx="76200" cy="228600"/>
        </a:xfrm>
        <a:prstGeom prst="leftBrace">
          <a:avLst>
            <a:gd name="adj1" fmla="val 250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19050</xdr:colOff>
      <xdr:row>22</xdr:row>
      <xdr:rowOff>85725</xdr:rowOff>
    </xdr:from>
    <xdr:to>
      <xdr:col>1</xdr:col>
      <xdr:colOff>95250</xdr:colOff>
      <xdr:row>23</xdr:row>
      <xdr:rowOff>123825</xdr:rowOff>
    </xdr:to>
    <xdr:sp macro="" textlink="">
      <xdr:nvSpPr>
        <xdr:cNvPr id="13" name="AutoShape 47">
          <a:extLst>
            <a:ext uri="{FF2B5EF4-FFF2-40B4-BE49-F238E27FC236}">
              <a16:creationId xmlns:a16="http://schemas.microsoft.com/office/drawing/2014/main" id="{00000000-0008-0000-1200-00000D000000}"/>
            </a:ext>
          </a:extLst>
        </xdr:cNvPr>
        <xdr:cNvSpPr>
          <a:spLocks/>
        </xdr:cNvSpPr>
      </xdr:nvSpPr>
      <xdr:spPr bwMode="auto">
        <a:xfrm>
          <a:off x="428625" y="5076825"/>
          <a:ext cx="76200" cy="228600"/>
        </a:xfrm>
        <a:prstGeom prst="leftBrace">
          <a:avLst>
            <a:gd name="adj1" fmla="val 250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19050</xdr:colOff>
      <xdr:row>24</xdr:row>
      <xdr:rowOff>85725</xdr:rowOff>
    </xdr:from>
    <xdr:to>
      <xdr:col>1</xdr:col>
      <xdr:colOff>95250</xdr:colOff>
      <xdr:row>25</xdr:row>
      <xdr:rowOff>123825</xdr:rowOff>
    </xdr:to>
    <xdr:sp macro="" textlink="">
      <xdr:nvSpPr>
        <xdr:cNvPr id="14" name="AutoShape 47">
          <a:extLst>
            <a:ext uri="{FF2B5EF4-FFF2-40B4-BE49-F238E27FC236}">
              <a16:creationId xmlns:a16="http://schemas.microsoft.com/office/drawing/2014/main" id="{00000000-0008-0000-1200-00000E000000}"/>
            </a:ext>
          </a:extLst>
        </xdr:cNvPr>
        <xdr:cNvSpPr>
          <a:spLocks/>
        </xdr:cNvSpPr>
      </xdr:nvSpPr>
      <xdr:spPr bwMode="auto">
        <a:xfrm>
          <a:off x="428625" y="5457825"/>
          <a:ext cx="76200" cy="228600"/>
        </a:xfrm>
        <a:prstGeom prst="leftBrace">
          <a:avLst>
            <a:gd name="adj1" fmla="val 250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3</xdr:row>
      <xdr:rowOff>19050</xdr:rowOff>
    </xdr:from>
    <xdr:to>
      <xdr:col>10</xdr:col>
      <xdr:colOff>0</xdr:colOff>
      <xdr:row>7</xdr:row>
      <xdr:rowOff>190500</xdr:rowOff>
    </xdr:to>
    <xdr:sp macro="" textlink="">
      <xdr:nvSpPr>
        <xdr:cNvPr id="16" name="Text Box 1">
          <a:extLst>
            <a:ext uri="{FF2B5EF4-FFF2-40B4-BE49-F238E27FC236}">
              <a16:creationId xmlns:a16="http://schemas.microsoft.com/office/drawing/2014/main" id="{00000000-0008-0000-1200-000010000000}"/>
            </a:ext>
          </a:extLst>
        </xdr:cNvPr>
        <xdr:cNvSpPr txBox="1">
          <a:spLocks noChangeArrowheads="1"/>
        </xdr:cNvSpPr>
      </xdr:nvSpPr>
      <xdr:spPr bwMode="auto">
        <a:xfrm>
          <a:off x="5476875" y="771525"/>
          <a:ext cx="0" cy="1085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dist" rtl="0">
            <a:defRPr sz="1000"/>
          </a:pPr>
          <a:r>
            <a:rPr lang="zh-TW" altLang="en-US" sz="1200" b="0" i="0" u="none" strike="noStrike" baseline="0">
              <a:solidFill>
                <a:srgbClr val="000000"/>
              </a:solidFill>
              <a:latin typeface="新細明體"/>
              <a:ea typeface="新細明體"/>
            </a:rPr>
            <a:t>年別</a:t>
          </a:r>
          <a:endParaRPr lang="zh-TW" altLang="en-US"/>
        </a:p>
      </xdr:txBody>
    </xdr:sp>
    <xdr:clientData/>
  </xdr:twoCellAnchor>
  <xdr:twoCellAnchor>
    <xdr:from>
      <xdr:col>1</xdr:col>
      <xdr:colOff>19050</xdr:colOff>
      <xdr:row>14</xdr:row>
      <xdr:rowOff>85725</xdr:rowOff>
    </xdr:from>
    <xdr:to>
      <xdr:col>1</xdr:col>
      <xdr:colOff>95250</xdr:colOff>
      <xdr:row>15</xdr:row>
      <xdr:rowOff>123825</xdr:rowOff>
    </xdr:to>
    <xdr:sp macro="" textlink="">
      <xdr:nvSpPr>
        <xdr:cNvPr id="23" name="AutoShape 47">
          <a:extLst>
            <a:ext uri="{FF2B5EF4-FFF2-40B4-BE49-F238E27FC236}">
              <a16:creationId xmlns:a16="http://schemas.microsoft.com/office/drawing/2014/main" id="{00000000-0008-0000-1200-000017000000}"/>
            </a:ext>
          </a:extLst>
        </xdr:cNvPr>
        <xdr:cNvSpPr>
          <a:spLocks/>
        </xdr:cNvSpPr>
      </xdr:nvSpPr>
      <xdr:spPr bwMode="auto">
        <a:xfrm>
          <a:off x="428625" y="3248025"/>
          <a:ext cx="76200" cy="228600"/>
        </a:xfrm>
        <a:prstGeom prst="leftBrace">
          <a:avLst>
            <a:gd name="adj1" fmla="val 250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19050</xdr:colOff>
      <xdr:row>26</xdr:row>
      <xdr:rowOff>85725</xdr:rowOff>
    </xdr:from>
    <xdr:to>
      <xdr:col>1</xdr:col>
      <xdr:colOff>95250</xdr:colOff>
      <xdr:row>27</xdr:row>
      <xdr:rowOff>123825</xdr:rowOff>
    </xdr:to>
    <xdr:sp macro="" textlink="">
      <xdr:nvSpPr>
        <xdr:cNvPr id="29" name="AutoShape 47">
          <a:extLst>
            <a:ext uri="{FF2B5EF4-FFF2-40B4-BE49-F238E27FC236}">
              <a16:creationId xmlns:a16="http://schemas.microsoft.com/office/drawing/2014/main" id="{00000000-0008-0000-1200-00001D000000}"/>
            </a:ext>
          </a:extLst>
        </xdr:cNvPr>
        <xdr:cNvSpPr>
          <a:spLocks/>
        </xdr:cNvSpPr>
      </xdr:nvSpPr>
      <xdr:spPr bwMode="auto">
        <a:xfrm>
          <a:off x="428625" y="5534025"/>
          <a:ext cx="76200" cy="228600"/>
        </a:xfrm>
        <a:prstGeom prst="leftBrace">
          <a:avLst>
            <a:gd name="adj1" fmla="val 250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C7EDCC"/>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
    <tabColor theme="8" tint="0.59999389629810485"/>
    <pageSetUpPr fitToPage="1"/>
  </sheetPr>
  <dimension ref="A1:L13"/>
  <sheetViews>
    <sheetView showGridLines="0" zoomScaleNormal="100" workbookViewId="0">
      <selection activeCell="O2" sqref="O2"/>
    </sheetView>
  </sheetViews>
  <sheetFormatPr defaultColWidth="9" defaultRowHeight="15.75"/>
  <cols>
    <col min="1" max="1" width="6.875" style="33" customWidth="1"/>
    <col min="2" max="2" width="23" style="33" customWidth="1"/>
    <col min="3" max="12" width="8.625" style="33" customWidth="1"/>
    <col min="13" max="16384" width="9" style="33"/>
  </cols>
  <sheetData>
    <row r="1" spans="1:12" s="144" customFormat="1" ht="30.6" customHeight="1">
      <c r="A1" s="1179" t="s">
        <v>723</v>
      </c>
      <c r="B1" s="1179"/>
      <c r="C1" s="1179"/>
      <c r="D1" s="1179"/>
      <c r="E1" s="1179"/>
      <c r="F1" s="1179"/>
      <c r="G1" s="1179"/>
      <c r="H1" s="1179"/>
      <c r="I1" s="1179"/>
      <c r="J1" s="1179"/>
      <c r="K1" s="1179"/>
      <c r="L1" s="1179"/>
    </row>
    <row r="2" spans="1:12" ht="30" customHeight="1">
      <c r="A2" s="119"/>
      <c r="B2" s="119"/>
      <c r="C2" s="1180" t="s">
        <v>724</v>
      </c>
      <c r="D2" s="1180"/>
      <c r="E2" s="1181" t="s">
        <v>725</v>
      </c>
      <c r="F2" s="1180"/>
      <c r="G2" s="1181" t="s">
        <v>261</v>
      </c>
      <c r="H2" s="1180"/>
      <c r="I2" s="1181" t="s">
        <v>726</v>
      </c>
      <c r="J2" s="1180"/>
      <c r="K2" s="1181" t="s">
        <v>324</v>
      </c>
      <c r="L2" s="1180"/>
    </row>
    <row r="3" spans="1:12" ht="30" customHeight="1">
      <c r="A3" s="112"/>
      <c r="B3" s="112"/>
      <c r="C3" s="567" t="s">
        <v>727</v>
      </c>
      <c r="D3" s="343" t="s">
        <v>0</v>
      </c>
      <c r="E3" s="362" t="s">
        <v>50</v>
      </c>
      <c r="F3" s="343" t="s">
        <v>0</v>
      </c>
      <c r="G3" s="362" t="s">
        <v>727</v>
      </c>
      <c r="H3" s="343" t="s">
        <v>0</v>
      </c>
      <c r="I3" s="362" t="s">
        <v>727</v>
      </c>
      <c r="J3" s="343" t="s">
        <v>0</v>
      </c>
      <c r="K3" s="362" t="s">
        <v>50</v>
      </c>
      <c r="L3" s="343" t="s">
        <v>0</v>
      </c>
    </row>
    <row r="4" spans="1:12" ht="45" customHeight="1">
      <c r="A4" s="1177" t="s">
        <v>728</v>
      </c>
      <c r="B4" s="1178"/>
      <c r="C4" s="541">
        <f>SUM(C5:C11)</f>
        <v>432161</v>
      </c>
      <c r="D4" s="443">
        <f t="shared" ref="D4:L4" si="0">SUM(D5:D11)</f>
        <v>100</v>
      </c>
      <c r="E4" s="541">
        <f t="shared" si="0"/>
        <v>459220</v>
      </c>
      <c r="F4" s="540">
        <f t="shared" si="0"/>
        <v>100</v>
      </c>
      <c r="G4" s="541">
        <f t="shared" si="0"/>
        <v>482428</v>
      </c>
      <c r="H4" s="443">
        <f t="shared" si="0"/>
        <v>100</v>
      </c>
      <c r="I4" s="541">
        <f t="shared" si="0"/>
        <v>486772</v>
      </c>
      <c r="J4" s="443">
        <f t="shared" si="0"/>
        <v>99.999999999999986</v>
      </c>
      <c r="K4" s="541">
        <f t="shared" si="0"/>
        <v>470896</v>
      </c>
      <c r="L4" s="444">
        <f t="shared" si="0"/>
        <v>100</v>
      </c>
    </row>
    <row r="5" spans="1:12" ht="45" customHeight="1">
      <c r="A5" s="111"/>
      <c r="B5" s="184" t="s">
        <v>51</v>
      </c>
      <c r="C5" s="541">
        <v>17459</v>
      </c>
      <c r="D5" s="443">
        <v>4.0399295632877568</v>
      </c>
      <c r="E5" s="541">
        <v>16431</v>
      </c>
      <c r="F5" s="443">
        <v>3.5780236052436742</v>
      </c>
      <c r="G5" s="541">
        <v>17653</v>
      </c>
      <c r="H5" s="443">
        <v>3.6591988856368203</v>
      </c>
      <c r="I5" s="541">
        <v>16035</v>
      </c>
      <c r="J5" s="443">
        <v>3.2941500332804678</v>
      </c>
      <c r="K5" s="541">
        <v>16033</v>
      </c>
      <c r="L5" s="444">
        <v>3.4047857701063506</v>
      </c>
    </row>
    <row r="6" spans="1:12" ht="45" customHeight="1">
      <c r="A6" s="111"/>
      <c r="B6" s="184" t="s">
        <v>52</v>
      </c>
      <c r="C6" s="541">
        <v>380</v>
      </c>
      <c r="D6" s="443">
        <v>8.7930192682819597E-2</v>
      </c>
      <c r="E6" s="541">
        <v>872</v>
      </c>
      <c r="F6" s="443">
        <v>0.18988720003484169</v>
      </c>
      <c r="G6" s="541">
        <v>1334</v>
      </c>
      <c r="H6" s="443">
        <v>0.27651794671951047</v>
      </c>
      <c r="I6" s="541">
        <v>1101</v>
      </c>
      <c r="J6" s="443">
        <v>0.22618392183609576</v>
      </c>
      <c r="K6" s="541">
        <v>620</v>
      </c>
      <c r="L6" s="444">
        <v>0.13166389181475316</v>
      </c>
    </row>
    <row r="7" spans="1:12" ht="45" customHeight="1">
      <c r="A7" s="111"/>
      <c r="B7" s="184" t="s">
        <v>729</v>
      </c>
      <c r="C7" s="541">
        <v>120</v>
      </c>
      <c r="D7" s="443">
        <v>2.7767429268258818E-2</v>
      </c>
      <c r="E7" s="541">
        <v>104</v>
      </c>
      <c r="F7" s="443">
        <v>2.2647097251861852E-2</v>
      </c>
      <c r="G7" s="541">
        <v>201</v>
      </c>
      <c r="H7" s="443">
        <v>4.1664248343794306E-2</v>
      </c>
      <c r="I7" s="541">
        <v>163</v>
      </c>
      <c r="J7" s="443">
        <v>3.3485903051120439E-2</v>
      </c>
      <c r="K7" s="541">
        <v>138</v>
      </c>
      <c r="L7" s="444">
        <v>2.9305833984574085E-2</v>
      </c>
    </row>
    <row r="8" spans="1:12" ht="45" customHeight="1">
      <c r="A8" s="111"/>
      <c r="B8" s="184" t="s">
        <v>53</v>
      </c>
      <c r="C8" s="541">
        <v>317681</v>
      </c>
      <c r="D8" s="443">
        <v>73.509872478081078</v>
      </c>
      <c r="E8" s="541">
        <v>335738</v>
      </c>
      <c r="F8" s="443">
        <v>73.110491703323021</v>
      </c>
      <c r="G8" s="541">
        <v>353712</v>
      </c>
      <c r="H8" s="443">
        <v>73.319127413831694</v>
      </c>
      <c r="I8" s="541">
        <v>352565</v>
      </c>
      <c r="J8" s="443">
        <v>72.429186559621343</v>
      </c>
      <c r="K8" s="541">
        <v>341992</v>
      </c>
      <c r="L8" s="444">
        <v>72.625802725017834</v>
      </c>
    </row>
    <row r="9" spans="1:12" ht="45" customHeight="1">
      <c r="A9" s="111"/>
      <c r="B9" s="184" t="s">
        <v>54</v>
      </c>
      <c r="C9" s="541">
        <v>19569</v>
      </c>
      <c r="D9" s="443">
        <v>4.5281735279213073</v>
      </c>
      <c r="E9" s="541">
        <v>28216</v>
      </c>
      <c r="F9" s="443">
        <v>6.1443316928705194</v>
      </c>
      <c r="G9" s="541">
        <v>28805</v>
      </c>
      <c r="H9" s="443">
        <v>5.9708391718556966</v>
      </c>
      <c r="I9" s="541">
        <v>31406</v>
      </c>
      <c r="J9" s="443">
        <v>6.4518912344999304</v>
      </c>
      <c r="K9" s="541">
        <v>28244</v>
      </c>
      <c r="L9" s="444">
        <v>5.9979273555094972</v>
      </c>
    </row>
    <row r="10" spans="1:12" ht="45" customHeight="1">
      <c r="A10" s="111"/>
      <c r="B10" s="184" t="s">
        <v>55</v>
      </c>
      <c r="C10" s="541">
        <v>75837</v>
      </c>
      <c r="D10" s="443">
        <v>17.548321111807869</v>
      </c>
      <c r="E10" s="541">
        <v>76766</v>
      </c>
      <c r="F10" s="443">
        <v>16.71660641958103</v>
      </c>
      <c r="G10" s="541">
        <v>79626</v>
      </c>
      <c r="H10" s="443">
        <v>16.505260888671469</v>
      </c>
      <c r="I10" s="541">
        <v>84863</v>
      </c>
      <c r="J10" s="443">
        <v>17.433829390351129</v>
      </c>
      <c r="K10" s="541">
        <v>83131</v>
      </c>
      <c r="L10" s="444">
        <v>17.653791920084263</v>
      </c>
    </row>
    <row r="11" spans="1:12" ht="45" customHeight="1">
      <c r="A11" s="112"/>
      <c r="B11" s="531" t="s">
        <v>56</v>
      </c>
      <c r="C11" s="612">
        <v>1115</v>
      </c>
      <c r="D11" s="613">
        <v>0.25800569695090486</v>
      </c>
      <c r="E11" s="612">
        <v>1093</v>
      </c>
      <c r="F11" s="613">
        <v>0.23801228169504812</v>
      </c>
      <c r="G11" s="612">
        <v>1097</v>
      </c>
      <c r="H11" s="613">
        <v>0.22739144494100674</v>
      </c>
      <c r="I11" s="612">
        <v>639</v>
      </c>
      <c r="J11" s="613">
        <v>0.13127295735991387</v>
      </c>
      <c r="K11" s="612">
        <v>738</v>
      </c>
      <c r="L11" s="614">
        <v>0.15672250348272229</v>
      </c>
    </row>
    <row r="12" spans="1:12" s="34" customFormat="1" ht="14.25">
      <c r="A12" s="34" t="s">
        <v>57</v>
      </c>
    </row>
    <row r="13" spans="1:12" ht="31.5" customHeight="1">
      <c r="A13" s="1176" t="s">
        <v>1394</v>
      </c>
      <c r="B13" s="1176"/>
      <c r="C13" s="1176"/>
      <c r="D13" s="1176"/>
      <c r="E13" s="1176"/>
      <c r="F13" s="1176"/>
      <c r="G13" s="1176"/>
      <c r="H13" s="1176"/>
      <c r="I13" s="1176"/>
      <c r="J13" s="1176"/>
      <c r="K13" s="1176"/>
      <c r="L13" s="1176"/>
    </row>
  </sheetData>
  <mergeCells count="8">
    <mergeCell ref="A13:L13"/>
    <mergeCell ref="A4:B4"/>
    <mergeCell ref="A1:L1"/>
    <mergeCell ref="C2:D2"/>
    <mergeCell ref="E2:F2"/>
    <mergeCell ref="G2:H2"/>
    <mergeCell ref="I2:J2"/>
    <mergeCell ref="K2:L2"/>
  </mergeCells>
  <phoneticPr fontId="6" type="noConversion"/>
  <printOptions horizontalCentered="1" verticalCentered="1"/>
  <pageMargins left="0.39370078740157483" right="0.39370078740157483" top="0.74803149606299213" bottom="0.74803149606299213" header="0.31496062992125984" footer="0.31496062992125984"/>
  <pageSetup paperSize="11" scale="66" orientation="landscape" r:id="rId1"/>
  <headerFooter differentOddEven="1" scaleWithDoc="0">
    <oddHeader>&amp;L&amp;"Times New Roman,標準"&amp;8 108&amp;"標楷體,標準"年犯罪狀況及其分析</oddHeader>
    <evenHeader>&amp;R&amp;"標楷體,標準"&amp;8第二篇　犯罪之處理</even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0">
    <tabColor theme="8" tint="0.59999389629810485"/>
  </sheetPr>
  <dimension ref="A1:AJ29"/>
  <sheetViews>
    <sheetView showGridLines="0" zoomScale="78" zoomScaleNormal="78" workbookViewId="0">
      <selection activeCell="O2" sqref="O2"/>
    </sheetView>
  </sheetViews>
  <sheetFormatPr defaultColWidth="9" defaultRowHeight="15.75"/>
  <cols>
    <col min="1" max="1" width="36.625" style="3" customWidth="1"/>
    <col min="2" max="7" width="9.375" style="3" customWidth="1"/>
    <col min="8" max="8" width="8" style="3" customWidth="1"/>
    <col min="9" max="14" width="9.375" style="3" customWidth="1"/>
    <col min="15" max="15" width="8" style="3" customWidth="1"/>
    <col min="16" max="21" width="9.375" style="3" customWidth="1"/>
    <col min="22" max="22" width="8" style="3" customWidth="1"/>
    <col min="23" max="28" width="9.375" style="3" customWidth="1"/>
    <col min="29" max="29" width="8" style="3" customWidth="1"/>
    <col min="30" max="35" width="9.375" style="3" customWidth="1"/>
    <col min="36" max="36" width="8" style="3" customWidth="1"/>
    <col min="37" max="16384" width="9" style="3"/>
  </cols>
  <sheetData>
    <row r="1" spans="1:36" s="315" customFormat="1" ht="30.6" customHeight="1">
      <c r="A1" s="1182" t="s">
        <v>808</v>
      </c>
      <c r="B1" s="1182"/>
      <c r="C1" s="1182"/>
      <c r="D1" s="1182"/>
      <c r="E1" s="1182"/>
      <c r="F1" s="1182"/>
      <c r="G1" s="1182"/>
      <c r="H1" s="1182"/>
      <c r="I1" s="1182"/>
      <c r="J1" s="1182"/>
      <c r="K1" s="1182"/>
      <c r="L1" s="1182"/>
      <c r="M1" s="1182"/>
      <c r="N1" s="1182"/>
      <c r="O1" s="1182"/>
      <c r="P1" s="1182"/>
      <c r="Q1" s="1182"/>
      <c r="R1" s="1182"/>
      <c r="S1" s="1182"/>
      <c r="T1" s="1182"/>
      <c r="U1" s="1182"/>
      <c r="V1" s="1182"/>
      <c r="W1" s="1182"/>
      <c r="X1" s="1182"/>
      <c r="Y1" s="1182"/>
      <c r="Z1" s="1182"/>
      <c r="AA1" s="1182"/>
      <c r="AB1" s="1182"/>
      <c r="AC1" s="1182"/>
      <c r="AD1" s="1182"/>
      <c r="AE1" s="1182"/>
      <c r="AF1" s="1182"/>
      <c r="AG1" s="1182"/>
      <c r="AH1" s="1182"/>
      <c r="AI1" s="1182"/>
      <c r="AJ1" s="1182"/>
    </row>
    <row r="2" spans="1:36" s="118" customFormat="1">
      <c r="N2" s="1254"/>
      <c r="O2" s="1254"/>
      <c r="U2" s="461"/>
      <c r="V2" s="461"/>
      <c r="AJ2" s="451" t="s">
        <v>797</v>
      </c>
    </row>
    <row r="3" spans="1:36" ht="21" customHeight="1">
      <c r="A3" s="1248" t="s">
        <v>58</v>
      </c>
      <c r="B3" s="299">
        <v>104</v>
      </c>
      <c r="C3" s="316" t="s">
        <v>214</v>
      </c>
      <c r="D3" s="316"/>
      <c r="E3" s="452"/>
      <c r="F3" s="452"/>
      <c r="G3" s="452"/>
      <c r="H3" s="453"/>
      <c r="I3" s="302">
        <v>105</v>
      </c>
      <c r="J3" s="316" t="s">
        <v>214</v>
      </c>
      <c r="K3" s="316"/>
      <c r="L3" s="452"/>
      <c r="M3" s="452"/>
      <c r="N3" s="452"/>
      <c r="O3" s="452"/>
      <c r="P3" s="299">
        <v>106</v>
      </c>
      <c r="Q3" s="316" t="s">
        <v>214</v>
      </c>
      <c r="R3" s="316"/>
      <c r="S3" s="452"/>
      <c r="T3" s="452"/>
      <c r="U3" s="452"/>
      <c r="V3" s="453"/>
      <c r="W3" s="299">
        <v>107</v>
      </c>
      <c r="X3" s="316" t="s">
        <v>214</v>
      </c>
      <c r="Y3" s="316"/>
      <c r="Z3" s="452"/>
      <c r="AA3" s="452"/>
      <c r="AB3" s="452"/>
      <c r="AC3" s="454"/>
      <c r="AD3" s="299">
        <v>108</v>
      </c>
      <c r="AE3" s="316" t="s">
        <v>214</v>
      </c>
      <c r="AF3" s="316"/>
      <c r="AG3" s="452"/>
      <c r="AH3" s="452"/>
      <c r="AI3" s="452"/>
      <c r="AJ3" s="454"/>
    </row>
    <row r="4" spans="1:36" ht="21" customHeight="1">
      <c r="A4" s="1255"/>
      <c r="B4" s="319"/>
      <c r="C4" s="455"/>
      <c r="D4" s="320"/>
      <c r="E4" s="1250" t="s">
        <v>799</v>
      </c>
      <c r="F4" s="456"/>
      <c r="G4" s="457"/>
      <c r="H4" s="1257" t="s">
        <v>1121</v>
      </c>
      <c r="I4" s="455"/>
      <c r="J4" s="455"/>
      <c r="K4" s="320"/>
      <c r="L4" s="1250" t="s">
        <v>799</v>
      </c>
      <c r="M4" s="456"/>
      <c r="N4" s="457"/>
      <c r="O4" s="1250" t="s">
        <v>800</v>
      </c>
      <c r="P4" s="319"/>
      <c r="Q4" s="455"/>
      <c r="R4" s="320"/>
      <c r="S4" s="1250" t="s">
        <v>799</v>
      </c>
      <c r="T4" s="456"/>
      <c r="U4" s="457"/>
      <c r="V4" s="1252" t="s">
        <v>800</v>
      </c>
      <c r="W4" s="319"/>
      <c r="X4" s="455"/>
      <c r="Y4" s="320"/>
      <c r="Z4" s="1250" t="s">
        <v>799</v>
      </c>
      <c r="AA4" s="456"/>
      <c r="AB4" s="457"/>
      <c r="AC4" s="1257" t="s">
        <v>1121</v>
      </c>
      <c r="AD4" s="455"/>
      <c r="AE4" s="455"/>
      <c r="AF4" s="320"/>
      <c r="AG4" s="1250" t="s">
        <v>799</v>
      </c>
      <c r="AH4" s="456"/>
      <c r="AI4" s="457"/>
      <c r="AJ4" s="1250" t="s">
        <v>809</v>
      </c>
    </row>
    <row r="5" spans="1:36" ht="50.85" customHeight="1">
      <c r="A5" s="1256"/>
      <c r="B5" s="321"/>
      <c r="C5" s="322" t="s">
        <v>236</v>
      </c>
      <c r="D5" s="322" t="s">
        <v>237</v>
      </c>
      <c r="E5" s="1251"/>
      <c r="F5" s="321" t="s">
        <v>236</v>
      </c>
      <c r="G5" s="321" t="s">
        <v>237</v>
      </c>
      <c r="H5" s="1251"/>
      <c r="I5" s="458"/>
      <c r="J5" s="322" t="s">
        <v>236</v>
      </c>
      <c r="K5" s="322" t="s">
        <v>237</v>
      </c>
      <c r="L5" s="1251"/>
      <c r="M5" s="321" t="s">
        <v>236</v>
      </c>
      <c r="N5" s="321" t="s">
        <v>237</v>
      </c>
      <c r="O5" s="1253"/>
      <c r="P5" s="321"/>
      <c r="Q5" s="322" t="s">
        <v>810</v>
      </c>
      <c r="R5" s="322" t="s">
        <v>237</v>
      </c>
      <c r="S5" s="1251"/>
      <c r="T5" s="321" t="s">
        <v>236</v>
      </c>
      <c r="U5" s="321" t="s">
        <v>237</v>
      </c>
      <c r="V5" s="1251"/>
      <c r="W5" s="321"/>
      <c r="X5" s="322" t="s">
        <v>236</v>
      </c>
      <c r="Y5" s="322" t="s">
        <v>237</v>
      </c>
      <c r="Z5" s="1251"/>
      <c r="AA5" s="321" t="s">
        <v>236</v>
      </c>
      <c r="AB5" s="321" t="s">
        <v>237</v>
      </c>
      <c r="AC5" s="1251"/>
      <c r="AD5" s="458"/>
      <c r="AE5" s="322" t="s">
        <v>236</v>
      </c>
      <c r="AF5" s="322" t="s">
        <v>237</v>
      </c>
      <c r="AG5" s="1251"/>
      <c r="AH5" s="321" t="s">
        <v>236</v>
      </c>
      <c r="AI5" s="321" t="s">
        <v>811</v>
      </c>
      <c r="AJ5" s="1253"/>
    </row>
    <row r="6" spans="1:36" ht="19.5" customHeight="1">
      <c r="A6" s="187" t="s">
        <v>64</v>
      </c>
      <c r="B6" s="619">
        <v>120153</v>
      </c>
      <c r="C6" s="619">
        <v>97248</v>
      </c>
      <c r="D6" s="619">
        <v>20842</v>
      </c>
      <c r="E6" s="619">
        <v>58328</v>
      </c>
      <c r="F6" s="619">
        <v>49736</v>
      </c>
      <c r="G6" s="619">
        <v>7977</v>
      </c>
      <c r="H6" s="627">
        <v>48.544772082261787</v>
      </c>
      <c r="I6" s="621">
        <v>136654</v>
      </c>
      <c r="J6" s="621">
        <v>112811</v>
      </c>
      <c r="K6" s="621">
        <v>21688</v>
      </c>
      <c r="L6" s="621">
        <v>65894</v>
      </c>
      <c r="M6" s="621">
        <v>56694</v>
      </c>
      <c r="N6" s="621">
        <v>8637</v>
      </c>
      <c r="O6" s="625">
        <v>48.219591084051693</v>
      </c>
      <c r="P6" s="619">
        <v>144928</v>
      </c>
      <c r="Q6" s="619">
        <v>119497</v>
      </c>
      <c r="R6" s="619">
        <v>23453</v>
      </c>
      <c r="S6" s="619">
        <v>67354</v>
      </c>
      <c r="T6" s="619">
        <v>58098</v>
      </c>
      <c r="U6" s="619">
        <v>8727</v>
      </c>
      <c r="V6" s="625">
        <v>46.474111282843893</v>
      </c>
      <c r="W6" s="619">
        <v>148130</v>
      </c>
      <c r="X6" s="619">
        <v>121447</v>
      </c>
      <c r="Y6" s="619">
        <v>24920</v>
      </c>
      <c r="Z6" s="619">
        <v>74964</v>
      </c>
      <c r="AA6" s="619">
        <v>63952</v>
      </c>
      <c r="AB6" s="619">
        <v>10577</v>
      </c>
      <c r="AC6" s="625">
        <v>50.606899345169786</v>
      </c>
      <c r="AD6" s="619">
        <v>140568</v>
      </c>
      <c r="AE6" s="619">
        <v>113988</v>
      </c>
      <c r="AF6" s="619">
        <v>24670</v>
      </c>
      <c r="AG6" s="619">
        <v>73227</v>
      </c>
      <c r="AH6" s="619">
        <v>61713</v>
      </c>
      <c r="AI6" s="619">
        <v>11041</v>
      </c>
      <c r="AJ6" s="625">
        <v>52.093648625576236</v>
      </c>
    </row>
    <row r="7" spans="1:36" ht="19.5" customHeight="1">
      <c r="A7" s="187" t="s">
        <v>226</v>
      </c>
      <c r="B7" s="619">
        <v>1173</v>
      </c>
      <c r="C7" s="619">
        <v>1095</v>
      </c>
      <c r="D7" s="619">
        <v>78</v>
      </c>
      <c r="E7" s="619">
        <v>17</v>
      </c>
      <c r="F7" s="619">
        <v>17</v>
      </c>
      <c r="G7" s="623" t="s">
        <v>1022</v>
      </c>
      <c r="H7" s="627">
        <v>1.4492753623188406</v>
      </c>
      <c r="I7" s="621">
        <v>1584</v>
      </c>
      <c r="J7" s="621">
        <v>1520</v>
      </c>
      <c r="K7" s="621">
        <v>64</v>
      </c>
      <c r="L7" s="621">
        <v>64</v>
      </c>
      <c r="M7" s="621">
        <v>64</v>
      </c>
      <c r="N7" s="624" t="s">
        <v>1022</v>
      </c>
      <c r="O7" s="625">
        <v>4.0404040404040407</v>
      </c>
      <c r="P7" s="619">
        <v>1561</v>
      </c>
      <c r="Q7" s="619">
        <v>1430</v>
      </c>
      <c r="R7" s="619">
        <v>131</v>
      </c>
      <c r="S7" s="619">
        <v>728</v>
      </c>
      <c r="T7" s="619">
        <v>647</v>
      </c>
      <c r="U7" s="619">
        <v>81</v>
      </c>
      <c r="V7" s="625">
        <v>46.63677130044843</v>
      </c>
      <c r="W7" s="619">
        <v>4283</v>
      </c>
      <c r="X7" s="619">
        <v>3840</v>
      </c>
      <c r="Y7" s="619">
        <v>443</v>
      </c>
      <c r="Z7" s="619">
        <v>3410</v>
      </c>
      <c r="AA7" s="619">
        <v>3051</v>
      </c>
      <c r="AB7" s="619">
        <v>359</v>
      </c>
      <c r="AC7" s="625">
        <v>79.617090824188651</v>
      </c>
      <c r="AD7" s="619">
        <v>6672</v>
      </c>
      <c r="AE7" s="619">
        <v>5998</v>
      </c>
      <c r="AF7" s="619">
        <v>674</v>
      </c>
      <c r="AG7" s="619">
        <v>5798</v>
      </c>
      <c r="AH7" s="619">
        <v>5205</v>
      </c>
      <c r="AI7" s="619">
        <v>593</v>
      </c>
      <c r="AJ7" s="625">
        <v>86.900479616306953</v>
      </c>
    </row>
    <row r="8" spans="1:36" ht="19.5" customHeight="1">
      <c r="A8" s="187" t="s">
        <v>75</v>
      </c>
      <c r="B8" s="619">
        <v>2774</v>
      </c>
      <c r="C8" s="619">
        <v>2664</v>
      </c>
      <c r="D8" s="619">
        <v>110</v>
      </c>
      <c r="E8" s="619">
        <v>1725</v>
      </c>
      <c r="F8" s="619">
        <v>1705</v>
      </c>
      <c r="G8" s="619">
        <v>20</v>
      </c>
      <c r="H8" s="627">
        <v>62.184571016582559</v>
      </c>
      <c r="I8" s="621">
        <v>3214</v>
      </c>
      <c r="J8" s="621">
        <v>3098</v>
      </c>
      <c r="K8" s="621">
        <v>116</v>
      </c>
      <c r="L8" s="621">
        <v>1953</v>
      </c>
      <c r="M8" s="621">
        <v>1928</v>
      </c>
      <c r="N8" s="621">
        <v>25</v>
      </c>
      <c r="O8" s="625">
        <v>60.765401369010576</v>
      </c>
      <c r="P8" s="619">
        <v>3583</v>
      </c>
      <c r="Q8" s="619">
        <v>3430</v>
      </c>
      <c r="R8" s="619">
        <v>153</v>
      </c>
      <c r="S8" s="619">
        <v>2195</v>
      </c>
      <c r="T8" s="619">
        <v>2162</v>
      </c>
      <c r="U8" s="619">
        <v>33</v>
      </c>
      <c r="V8" s="625">
        <v>61.261512698855704</v>
      </c>
      <c r="W8" s="619">
        <v>3646</v>
      </c>
      <c r="X8" s="619">
        <v>3484</v>
      </c>
      <c r="Y8" s="619">
        <v>162</v>
      </c>
      <c r="Z8" s="619">
        <v>2118</v>
      </c>
      <c r="AA8" s="619">
        <v>2088</v>
      </c>
      <c r="AB8" s="619">
        <v>30</v>
      </c>
      <c r="AC8" s="625">
        <v>58.091058694459683</v>
      </c>
      <c r="AD8" s="619">
        <v>3056</v>
      </c>
      <c r="AE8" s="619">
        <v>2954</v>
      </c>
      <c r="AF8" s="619">
        <v>102</v>
      </c>
      <c r="AG8" s="619">
        <v>1850</v>
      </c>
      <c r="AH8" s="619">
        <v>1824</v>
      </c>
      <c r="AI8" s="619">
        <v>26</v>
      </c>
      <c r="AJ8" s="625">
        <v>60.53664921465969</v>
      </c>
    </row>
    <row r="9" spans="1:36" ht="19.5" customHeight="1">
      <c r="A9" s="187" t="s">
        <v>222</v>
      </c>
      <c r="B9" s="619">
        <v>1030</v>
      </c>
      <c r="C9" s="619">
        <v>960</v>
      </c>
      <c r="D9" s="619">
        <v>70</v>
      </c>
      <c r="E9" s="619">
        <v>572</v>
      </c>
      <c r="F9" s="619">
        <v>541</v>
      </c>
      <c r="G9" s="619">
        <v>31</v>
      </c>
      <c r="H9" s="627">
        <v>55.533980582524265</v>
      </c>
      <c r="I9" s="621">
        <v>1108</v>
      </c>
      <c r="J9" s="621">
        <v>1025</v>
      </c>
      <c r="K9" s="621">
        <v>83</v>
      </c>
      <c r="L9" s="621">
        <v>520</v>
      </c>
      <c r="M9" s="621">
        <v>492</v>
      </c>
      <c r="N9" s="621">
        <v>28</v>
      </c>
      <c r="O9" s="625">
        <v>46.931407942238266</v>
      </c>
      <c r="P9" s="619">
        <v>1152</v>
      </c>
      <c r="Q9" s="619">
        <v>1081</v>
      </c>
      <c r="R9" s="619">
        <v>71</v>
      </c>
      <c r="S9" s="619">
        <v>564</v>
      </c>
      <c r="T9" s="619">
        <v>542</v>
      </c>
      <c r="U9" s="619">
        <v>22</v>
      </c>
      <c r="V9" s="625">
        <v>48.958333333333329</v>
      </c>
      <c r="W9" s="619">
        <v>767</v>
      </c>
      <c r="X9" s="619">
        <v>721</v>
      </c>
      <c r="Y9" s="619">
        <v>46</v>
      </c>
      <c r="Z9" s="619">
        <v>399</v>
      </c>
      <c r="AA9" s="619">
        <v>383</v>
      </c>
      <c r="AB9" s="619">
        <v>16</v>
      </c>
      <c r="AC9" s="625">
        <v>52.020860495436771</v>
      </c>
      <c r="AD9" s="619">
        <v>894</v>
      </c>
      <c r="AE9" s="619">
        <v>802</v>
      </c>
      <c r="AF9" s="619">
        <v>92</v>
      </c>
      <c r="AG9" s="619">
        <v>518</v>
      </c>
      <c r="AH9" s="619">
        <v>476</v>
      </c>
      <c r="AI9" s="619">
        <v>42</v>
      </c>
      <c r="AJ9" s="625">
        <v>57.941834451901563</v>
      </c>
    </row>
    <row r="10" spans="1:36" ht="19.5" customHeight="1">
      <c r="A10" s="187" t="s">
        <v>66</v>
      </c>
      <c r="B10" s="619">
        <v>73391</v>
      </c>
      <c r="C10" s="619">
        <v>63473</v>
      </c>
      <c r="D10" s="619">
        <v>9918</v>
      </c>
      <c r="E10" s="619">
        <v>42364</v>
      </c>
      <c r="F10" s="619">
        <v>37215</v>
      </c>
      <c r="G10" s="619">
        <v>5149</v>
      </c>
      <c r="H10" s="627">
        <v>57.723699091169209</v>
      </c>
      <c r="I10" s="621">
        <v>89860</v>
      </c>
      <c r="J10" s="621">
        <v>78001</v>
      </c>
      <c r="K10" s="621">
        <v>11858</v>
      </c>
      <c r="L10" s="621">
        <v>50179</v>
      </c>
      <c r="M10" s="621">
        <v>44061</v>
      </c>
      <c r="N10" s="621">
        <v>6118</v>
      </c>
      <c r="O10" s="625">
        <v>55.841308702425998</v>
      </c>
      <c r="P10" s="619">
        <v>96688</v>
      </c>
      <c r="Q10" s="619">
        <v>83707</v>
      </c>
      <c r="R10" s="619">
        <v>12981</v>
      </c>
      <c r="S10" s="619">
        <v>51020</v>
      </c>
      <c r="T10" s="619">
        <v>44778</v>
      </c>
      <c r="U10" s="619">
        <v>6242</v>
      </c>
      <c r="V10" s="625">
        <v>52.767665067019685</v>
      </c>
      <c r="W10" s="619">
        <v>95890</v>
      </c>
      <c r="X10" s="619">
        <v>82755</v>
      </c>
      <c r="Y10" s="619">
        <v>13135</v>
      </c>
      <c r="Z10" s="619">
        <v>53356</v>
      </c>
      <c r="AA10" s="619">
        <v>46623</v>
      </c>
      <c r="AB10" s="619">
        <v>6733</v>
      </c>
      <c r="AC10" s="625">
        <v>55.642924183960787</v>
      </c>
      <c r="AD10" s="619">
        <v>83474</v>
      </c>
      <c r="AE10" s="619">
        <v>71831</v>
      </c>
      <c r="AF10" s="619">
        <v>11643</v>
      </c>
      <c r="AG10" s="619">
        <v>48214</v>
      </c>
      <c r="AH10" s="619">
        <v>41885</v>
      </c>
      <c r="AI10" s="619">
        <v>6329</v>
      </c>
      <c r="AJ10" s="625">
        <v>57.759302297721447</v>
      </c>
    </row>
    <row r="11" spans="1:36" s="323" customFormat="1" ht="19.5" customHeight="1">
      <c r="A11" s="187" t="s">
        <v>73</v>
      </c>
      <c r="B11" s="619">
        <v>3473</v>
      </c>
      <c r="C11" s="619">
        <v>3184</v>
      </c>
      <c r="D11" s="619">
        <v>289</v>
      </c>
      <c r="E11" s="619">
        <v>1989</v>
      </c>
      <c r="F11" s="619">
        <v>1856</v>
      </c>
      <c r="G11" s="619">
        <v>133</v>
      </c>
      <c r="H11" s="627">
        <v>57.270371436798165</v>
      </c>
      <c r="I11" s="621">
        <v>3918</v>
      </c>
      <c r="J11" s="621">
        <v>3618</v>
      </c>
      <c r="K11" s="621">
        <v>300</v>
      </c>
      <c r="L11" s="621">
        <v>2253</v>
      </c>
      <c r="M11" s="621">
        <v>2135</v>
      </c>
      <c r="N11" s="621">
        <v>118</v>
      </c>
      <c r="O11" s="625">
        <v>57.503828483920373</v>
      </c>
      <c r="P11" s="619">
        <v>4203</v>
      </c>
      <c r="Q11" s="619">
        <v>3852</v>
      </c>
      <c r="R11" s="619">
        <v>351</v>
      </c>
      <c r="S11" s="619">
        <v>2180</v>
      </c>
      <c r="T11" s="619">
        <v>2075</v>
      </c>
      <c r="U11" s="619">
        <v>105</v>
      </c>
      <c r="V11" s="625">
        <v>51.867713537949086</v>
      </c>
      <c r="W11" s="619">
        <v>3918</v>
      </c>
      <c r="X11" s="619">
        <v>3491</v>
      </c>
      <c r="Y11" s="619">
        <v>427</v>
      </c>
      <c r="Z11" s="619">
        <v>2101</v>
      </c>
      <c r="AA11" s="619">
        <v>1919</v>
      </c>
      <c r="AB11" s="619">
        <v>182</v>
      </c>
      <c r="AC11" s="625">
        <v>53.624298111281263</v>
      </c>
      <c r="AD11" s="619">
        <v>3997</v>
      </c>
      <c r="AE11" s="619">
        <v>3638</v>
      </c>
      <c r="AF11" s="619">
        <v>359</v>
      </c>
      <c r="AG11" s="619">
        <v>2057</v>
      </c>
      <c r="AH11" s="619">
        <v>1914</v>
      </c>
      <c r="AI11" s="619">
        <v>143</v>
      </c>
      <c r="AJ11" s="625">
        <v>51.463597698273702</v>
      </c>
    </row>
    <row r="12" spans="1:36" ht="19.5" customHeight="1">
      <c r="A12" s="187" t="s">
        <v>204</v>
      </c>
      <c r="B12" s="619">
        <v>1660</v>
      </c>
      <c r="C12" s="619">
        <v>1404</v>
      </c>
      <c r="D12" s="619">
        <v>253</v>
      </c>
      <c r="E12" s="619">
        <v>719</v>
      </c>
      <c r="F12" s="619">
        <v>635</v>
      </c>
      <c r="G12" s="619">
        <v>84</v>
      </c>
      <c r="H12" s="627">
        <v>43.313253012048193</v>
      </c>
      <c r="I12" s="621">
        <v>1488</v>
      </c>
      <c r="J12" s="621">
        <v>1281</v>
      </c>
      <c r="K12" s="621">
        <v>204</v>
      </c>
      <c r="L12" s="621">
        <v>712</v>
      </c>
      <c r="M12" s="621">
        <v>635</v>
      </c>
      <c r="N12" s="621">
        <v>77</v>
      </c>
      <c r="O12" s="625">
        <v>47.8494623655914</v>
      </c>
      <c r="P12" s="619">
        <v>1137</v>
      </c>
      <c r="Q12" s="619">
        <v>945</v>
      </c>
      <c r="R12" s="619">
        <v>192</v>
      </c>
      <c r="S12" s="619">
        <v>508</v>
      </c>
      <c r="T12" s="619">
        <v>431</v>
      </c>
      <c r="U12" s="619">
        <v>77</v>
      </c>
      <c r="V12" s="625">
        <v>44.678979771328059</v>
      </c>
      <c r="W12" s="619">
        <v>1079</v>
      </c>
      <c r="X12" s="619">
        <v>897</v>
      </c>
      <c r="Y12" s="619">
        <v>179</v>
      </c>
      <c r="Z12" s="619">
        <v>537</v>
      </c>
      <c r="AA12" s="619">
        <v>447</v>
      </c>
      <c r="AB12" s="619">
        <v>90</v>
      </c>
      <c r="AC12" s="625">
        <v>49.76830398517145</v>
      </c>
      <c r="AD12" s="619">
        <v>1106</v>
      </c>
      <c r="AE12" s="619">
        <v>932</v>
      </c>
      <c r="AF12" s="619">
        <v>174</v>
      </c>
      <c r="AG12" s="619">
        <v>535</v>
      </c>
      <c r="AH12" s="619">
        <v>453</v>
      </c>
      <c r="AI12" s="619">
        <v>82</v>
      </c>
      <c r="AJ12" s="625">
        <v>48.372513562386985</v>
      </c>
    </row>
    <row r="13" spans="1:36" ht="19.5" customHeight="1">
      <c r="A13" s="187" t="s">
        <v>224</v>
      </c>
      <c r="B13" s="619">
        <v>1560</v>
      </c>
      <c r="C13" s="619">
        <v>1313</v>
      </c>
      <c r="D13" s="619">
        <v>130</v>
      </c>
      <c r="E13" s="619">
        <v>586</v>
      </c>
      <c r="F13" s="619">
        <v>515</v>
      </c>
      <c r="G13" s="619">
        <v>29</v>
      </c>
      <c r="H13" s="627">
        <v>37.564102564102562</v>
      </c>
      <c r="I13" s="621">
        <v>1537</v>
      </c>
      <c r="J13" s="621">
        <v>1209</v>
      </c>
      <c r="K13" s="621">
        <v>171</v>
      </c>
      <c r="L13" s="621">
        <v>648</v>
      </c>
      <c r="M13" s="621">
        <v>531</v>
      </c>
      <c r="N13" s="621">
        <v>47</v>
      </c>
      <c r="O13" s="625">
        <v>42.160052049446975</v>
      </c>
      <c r="P13" s="619">
        <v>1841</v>
      </c>
      <c r="Q13" s="619">
        <v>1499</v>
      </c>
      <c r="R13" s="619">
        <v>155</v>
      </c>
      <c r="S13" s="619">
        <v>867</v>
      </c>
      <c r="T13" s="619">
        <v>724</v>
      </c>
      <c r="U13" s="619">
        <v>57</v>
      </c>
      <c r="V13" s="625">
        <v>47.093970668115155</v>
      </c>
      <c r="W13" s="619">
        <v>1757</v>
      </c>
      <c r="X13" s="619">
        <v>1484</v>
      </c>
      <c r="Y13" s="619">
        <v>96</v>
      </c>
      <c r="Z13" s="619">
        <v>850</v>
      </c>
      <c r="AA13" s="619">
        <v>734</v>
      </c>
      <c r="AB13" s="619">
        <v>30</v>
      </c>
      <c r="AC13" s="625">
        <v>48.377916903813315</v>
      </c>
      <c r="AD13" s="619">
        <v>1876</v>
      </c>
      <c r="AE13" s="619">
        <v>1551</v>
      </c>
      <c r="AF13" s="619">
        <v>143</v>
      </c>
      <c r="AG13" s="619">
        <v>858</v>
      </c>
      <c r="AH13" s="619">
        <v>735</v>
      </c>
      <c r="AI13" s="619">
        <v>42</v>
      </c>
      <c r="AJ13" s="625">
        <v>45.735607675906181</v>
      </c>
    </row>
    <row r="14" spans="1:36" ht="19.5" customHeight="1">
      <c r="A14" s="187" t="s">
        <v>77</v>
      </c>
      <c r="B14" s="619">
        <v>2232</v>
      </c>
      <c r="C14" s="619">
        <v>1554</v>
      </c>
      <c r="D14" s="619">
        <v>565</v>
      </c>
      <c r="E14" s="619">
        <v>1107</v>
      </c>
      <c r="F14" s="619">
        <v>883</v>
      </c>
      <c r="G14" s="619">
        <v>190</v>
      </c>
      <c r="H14" s="627">
        <v>49.596774193548384</v>
      </c>
      <c r="I14" s="621">
        <v>2382</v>
      </c>
      <c r="J14" s="621">
        <v>1737</v>
      </c>
      <c r="K14" s="621">
        <v>538</v>
      </c>
      <c r="L14" s="621">
        <v>992</v>
      </c>
      <c r="M14" s="621">
        <v>836</v>
      </c>
      <c r="N14" s="621">
        <v>122</v>
      </c>
      <c r="O14" s="625">
        <v>41.645675902602854</v>
      </c>
      <c r="P14" s="619">
        <v>2819</v>
      </c>
      <c r="Q14" s="619">
        <v>2069</v>
      </c>
      <c r="R14" s="619">
        <v>654</v>
      </c>
      <c r="S14" s="619">
        <v>1241</v>
      </c>
      <c r="T14" s="619">
        <v>1052</v>
      </c>
      <c r="U14" s="619">
        <v>160</v>
      </c>
      <c r="V14" s="625">
        <v>44.022703086200785</v>
      </c>
      <c r="W14" s="619">
        <v>2521</v>
      </c>
      <c r="X14" s="619">
        <v>1813</v>
      </c>
      <c r="Y14" s="619">
        <v>598</v>
      </c>
      <c r="Z14" s="619">
        <v>1078</v>
      </c>
      <c r="AA14" s="619">
        <v>921</v>
      </c>
      <c r="AB14" s="619">
        <v>138</v>
      </c>
      <c r="AC14" s="625">
        <v>42.760809202697345</v>
      </c>
      <c r="AD14" s="619">
        <v>2116</v>
      </c>
      <c r="AE14" s="619">
        <v>1508</v>
      </c>
      <c r="AF14" s="619">
        <v>529</v>
      </c>
      <c r="AG14" s="619">
        <v>923</v>
      </c>
      <c r="AH14" s="619">
        <v>786</v>
      </c>
      <c r="AI14" s="619">
        <v>129</v>
      </c>
      <c r="AJ14" s="625">
        <v>43.620037807183365</v>
      </c>
    </row>
    <row r="15" spans="1:36" s="323" customFormat="1" ht="19.5" customHeight="1">
      <c r="A15" s="187" t="s">
        <v>203</v>
      </c>
      <c r="B15" s="619">
        <v>1146</v>
      </c>
      <c r="C15" s="619">
        <v>941</v>
      </c>
      <c r="D15" s="619">
        <v>205</v>
      </c>
      <c r="E15" s="619">
        <v>348</v>
      </c>
      <c r="F15" s="619">
        <v>271</v>
      </c>
      <c r="G15" s="619">
        <v>77</v>
      </c>
      <c r="H15" s="627">
        <v>30.366492146596858</v>
      </c>
      <c r="I15" s="621">
        <v>1574</v>
      </c>
      <c r="J15" s="621">
        <v>1274</v>
      </c>
      <c r="K15" s="621">
        <v>300</v>
      </c>
      <c r="L15" s="621">
        <v>469</v>
      </c>
      <c r="M15" s="621">
        <v>377</v>
      </c>
      <c r="N15" s="621">
        <v>92</v>
      </c>
      <c r="O15" s="625">
        <v>29.796696315120712</v>
      </c>
      <c r="P15" s="619">
        <v>3565</v>
      </c>
      <c r="Q15" s="619">
        <v>2269</v>
      </c>
      <c r="R15" s="619">
        <v>1296</v>
      </c>
      <c r="S15" s="619">
        <v>512</v>
      </c>
      <c r="T15" s="619">
        <v>347</v>
      </c>
      <c r="U15" s="619">
        <v>165</v>
      </c>
      <c r="V15" s="625">
        <v>14.361851332398318</v>
      </c>
      <c r="W15" s="619">
        <v>1583</v>
      </c>
      <c r="X15" s="619">
        <v>1190</v>
      </c>
      <c r="Y15" s="619">
        <v>393</v>
      </c>
      <c r="Z15" s="619">
        <v>402</v>
      </c>
      <c r="AA15" s="619">
        <v>355</v>
      </c>
      <c r="AB15" s="619">
        <v>47</v>
      </c>
      <c r="AC15" s="625">
        <v>25.39481996209728</v>
      </c>
      <c r="AD15" s="619">
        <v>1420</v>
      </c>
      <c r="AE15" s="619">
        <v>1122</v>
      </c>
      <c r="AF15" s="619">
        <v>298</v>
      </c>
      <c r="AG15" s="619">
        <v>549</v>
      </c>
      <c r="AH15" s="619">
        <v>465</v>
      </c>
      <c r="AI15" s="619">
        <v>84</v>
      </c>
      <c r="AJ15" s="625">
        <v>38.661971830985912</v>
      </c>
    </row>
    <row r="16" spans="1:36" ht="19.5" customHeight="1">
      <c r="A16" s="187" t="s">
        <v>223</v>
      </c>
      <c r="B16" s="619">
        <v>3093</v>
      </c>
      <c r="C16" s="619">
        <v>2191</v>
      </c>
      <c r="D16" s="619">
        <v>902</v>
      </c>
      <c r="E16" s="619">
        <v>1155</v>
      </c>
      <c r="F16" s="619">
        <v>844</v>
      </c>
      <c r="G16" s="619">
        <v>311</v>
      </c>
      <c r="H16" s="627">
        <v>37.342386032977693</v>
      </c>
      <c r="I16" s="621">
        <v>1291</v>
      </c>
      <c r="J16" s="621">
        <v>969</v>
      </c>
      <c r="K16" s="621">
        <v>321</v>
      </c>
      <c r="L16" s="621">
        <v>392</v>
      </c>
      <c r="M16" s="621">
        <v>262</v>
      </c>
      <c r="N16" s="621">
        <v>130</v>
      </c>
      <c r="O16" s="625">
        <v>30.364058869093725</v>
      </c>
      <c r="P16" s="619">
        <v>111</v>
      </c>
      <c r="Q16" s="619">
        <v>82</v>
      </c>
      <c r="R16" s="619">
        <v>29</v>
      </c>
      <c r="S16" s="619">
        <v>14</v>
      </c>
      <c r="T16" s="619">
        <v>9</v>
      </c>
      <c r="U16" s="619">
        <v>5</v>
      </c>
      <c r="V16" s="625">
        <v>12.612612612612612</v>
      </c>
      <c r="W16" s="619">
        <v>1889</v>
      </c>
      <c r="X16" s="619">
        <v>1383</v>
      </c>
      <c r="Y16" s="619">
        <v>504</v>
      </c>
      <c r="Z16" s="619">
        <v>1161</v>
      </c>
      <c r="AA16" s="619">
        <v>868</v>
      </c>
      <c r="AB16" s="619">
        <v>293</v>
      </c>
      <c r="AC16" s="625">
        <v>61.461090524086814</v>
      </c>
      <c r="AD16" s="619">
        <v>3330</v>
      </c>
      <c r="AE16" s="619">
        <v>2355</v>
      </c>
      <c r="AF16" s="619">
        <v>975</v>
      </c>
      <c r="AG16" s="619">
        <v>1221</v>
      </c>
      <c r="AH16" s="619">
        <v>859</v>
      </c>
      <c r="AI16" s="619">
        <v>362</v>
      </c>
      <c r="AJ16" s="625">
        <v>36.666666666666664</v>
      </c>
    </row>
    <row r="17" spans="1:36" ht="19.5" customHeight="1">
      <c r="A17" s="327" t="s">
        <v>220</v>
      </c>
      <c r="B17" s="619">
        <v>241</v>
      </c>
      <c r="C17" s="619">
        <v>141</v>
      </c>
      <c r="D17" s="619">
        <v>55</v>
      </c>
      <c r="E17" s="619">
        <v>81</v>
      </c>
      <c r="F17" s="619">
        <v>46</v>
      </c>
      <c r="G17" s="619">
        <v>19</v>
      </c>
      <c r="H17" s="627">
        <v>33.609958506224068</v>
      </c>
      <c r="I17" s="621">
        <v>204</v>
      </c>
      <c r="J17" s="621">
        <v>114</v>
      </c>
      <c r="K17" s="621">
        <v>51</v>
      </c>
      <c r="L17" s="621">
        <v>61</v>
      </c>
      <c r="M17" s="621">
        <v>33</v>
      </c>
      <c r="N17" s="621">
        <v>20</v>
      </c>
      <c r="O17" s="625">
        <v>29.901960784313726</v>
      </c>
      <c r="P17" s="619">
        <v>91</v>
      </c>
      <c r="Q17" s="619">
        <v>43</v>
      </c>
      <c r="R17" s="619">
        <v>25</v>
      </c>
      <c r="S17" s="619">
        <v>30</v>
      </c>
      <c r="T17" s="619">
        <v>9</v>
      </c>
      <c r="U17" s="619">
        <v>9</v>
      </c>
      <c r="V17" s="625">
        <v>32.967032967032964</v>
      </c>
      <c r="W17" s="619">
        <v>89</v>
      </c>
      <c r="X17" s="619">
        <v>57</v>
      </c>
      <c r="Y17" s="619">
        <v>21</v>
      </c>
      <c r="Z17" s="619">
        <v>30</v>
      </c>
      <c r="AA17" s="619">
        <v>17</v>
      </c>
      <c r="AB17" s="619">
        <v>8</v>
      </c>
      <c r="AC17" s="625">
        <v>33.707865168539328</v>
      </c>
      <c r="AD17" s="619">
        <v>96</v>
      </c>
      <c r="AE17" s="619">
        <v>47</v>
      </c>
      <c r="AF17" s="619">
        <v>28</v>
      </c>
      <c r="AG17" s="619">
        <v>35</v>
      </c>
      <c r="AH17" s="619">
        <v>21</v>
      </c>
      <c r="AI17" s="619">
        <v>7</v>
      </c>
      <c r="AJ17" s="625">
        <v>36.458333333333329</v>
      </c>
    </row>
    <row r="18" spans="1:36" s="323" customFormat="1" ht="19.5" customHeight="1">
      <c r="A18" s="187" t="s">
        <v>225</v>
      </c>
      <c r="B18" s="619">
        <v>1804</v>
      </c>
      <c r="C18" s="619">
        <v>852</v>
      </c>
      <c r="D18" s="619">
        <v>224</v>
      </c>
      <c r="E18" s="619">
        <v>603</v>
      </c>
      <c r="F18" s="619">
        <v>290</v>
      </c>
      <c r="G18" s="619">
        <v>70</v>
      </c>
      <c r="H18" s="627">
        <v>33.425720620842569</v>
      </c>
      <c r="I18" s="621">
        <v>1737</v>
      </c>
      <c r="J18" s="621">
        <v>770</v>
      </c>
      <c r="K18" s="621">
        <v>232</v>
      </c>
      <c r="L18" s="621">
        <v>577</v>
      </c>
      <c r="M18" s="621">
        <v>298</v>
      </c>
      <c r="N18" s="621">
        <v>62</v>
      </c>
      <c r="O18" s="625">
        <v>33.218192285549797</v>
      </c>
      <c r="P18" s="619">
        <v>1606</v>
      </c>
      <c r="Q18" s="619">
        <v>722</v>
      </c>
      <c r="R18" s="619">
        <v>242</v>
      </c>
      <c r="S18" s="619">
        <v>424</v>
      </c>
      <c r="T18" s="619">
        <v>193</v>
      </c>
      <c r="U18" s="619">
        <v>51</v>
      </c>
      <c r="V18" s="625">
        <v>26.400996264009962</v>
      </c>
      <c r="W18" s="619">
        <v>1299</v>
      </c>
      <c r="X18" s="619">
        <v>627</v>
      </c>
      <c r="Y18" s="619">
        <v>178</v>
      </c>
      <c r="Z18" s="619">
        <v>368</v>
      </c>
      <c r="AA18" s="619">
        <v>195</v>
      </c>
      <c r="AB18" s="619">
        <v>36</v>
      </c>
      <c r="AC18" s="625">
        <v>28.329484218629712</v>
      </c>
      <c r="AD18" s="619">
        <v>1489</v>
      </c>
      <c r="AE18" s="619">
        <v>680</v>
      </c>
      <c r="AF18" s="619">
        <v>224</v>
      </c>
      <c r="AG18" s="619">
        <v>477</v>
      </c>
      <c r="AH18" s="619">
        <v>244</v>
      </c>
      <c r="AI18" s="619">
        <v>56</v>
      </c>
      <c r="AJ18" s="625">
        <v>32.034922766957692</v>
      </c>
    </row>
    <row r="19" spans="1:36" s="323" customFormat="1" ht="19.5" customHeight="1">
      <c r="A19" s="187" t="s">
        <v>79</v>
      </c>
      <c r="B19" s="619">
        <v>4467</v>
      </c>
      <c r="C19" s="619">
        <v>1945</v>
      </c>
      <c r="D19" s="619">
        <v>2515</v>
      </c>
      <c r="E19" s="619">
        <v>991</v>
      </c>
      <c r="F19" s="619">
        <v>461</v>
      </c>
      <c r="G19" s="619">
        <v>529</v>
      </c>
      <c r="H19" s="627">
        <v>22.184911573763152</v>
      </c>
      <c r="I19" s="621">
        <v>3926</v>
      </c>
      <c r="J19" s="621">
        <v>1770</v>
      </c>
      <c r="K19" s="621">
        <v>2131</v>
      </c>
      <c r="L19" s="621">
        <v>867</v>
      </c>
      <c r="M19" s="621">
        <v>440</v>
      </c>
      <c r="N19" s="621">
        <v>426</v>
      </c>
      <c r="O19" s="625">
        <v>22.083545593479368</v>
      </c>
      <c r="P19" s="619">
        <v>3284</v>
      </c>
      <c r="Q19" s="619">
        <v>1564</v>
      </c>
      <c r="R19" s="619">
        <v>1711</v>
      </c>
      <c r="S19" s="619">
        <v>791</v>
      </c>
      <c r="T19" s="619">
        <v>431</v>
      </c>
      <c r="U19" s="619">
        <v>360</v>
      </c>
      <c r="V19" s="625">
        <v>24.086479902557855</v>
      </c>
      <c r="W19" s="619">
        <v>2874</v>
      </c>
      <c r="X19" s="619">
        <v>1504</v>
      </c>
      <c r="Y19" s="619">
        <v>1360</v>
      </c>
      <c r="Z19" s="619">
        <v>732</v>
      </c>
      <c r="AA19" s="619">
        <v>394</v>
      </c>
      <c r="AB19" s="619">
        <v>338</v>
      </c>
      <c r="AC19" s="625">
        <v>25.469728601252612</v>
      </c>
      <c r="AD19" s="619">
        <v>2873</v>
      </c>
      <c r="AE19" s="619">
        <v>1566</v>
      </c>
      <c r="AF19" s="619">
        <v>1295</v>
      </c>
      <c r="AG19" s="619">
        <v>898</v>
      </c>
      <c r="AH19" s="619">
        <v>460</v>
      </c>
      <c r="AI19" s="619">
        <v>438</v>
      </c>
      <c r="AJ19" s="625">
        <v>31.256526279150716</v>
      </c>
    </row>
    <row r="20" spans="1:36" s="323" customFormat="1" ht="19.5" customHeight="1">
      <c r="A20" s="347" t="s">
        <v>812</v>
      </c>
      <c r="B20" s="619">
        <v>1643</v>
      </c>
      <c r="C20" s="619">
        <v>971</v>
      </c>
      <c r="D20" s="619">
        <v>668</v>
      </c>
      <c r="E20" s="619">
        <v>406</v>
      </c>
      <c r="F20" s="619">
        <v>288</v>
      </c>
      <c r="G20" s="619">
        <v>118</v>
      </c>
      <c r="H20" s="627">
        <v>24.710894704808279</v>
      </c>
      <c r="I20" s="621">
        <v>1466</v>
      </c>
      <c r="J20" s="621">
        <v>857</v>
      </c>
      <c r="K20" s="621">
        <v>604</v>
      </c>
      <c r="L20" s="621">
        <v>294</v>
      </c>
      <c r="M20" s="621">
        <v>229</v>
      </c>
      <c r="N20" s="621">
        <v>64</v>
      </c>
      <c r="O20" s="625">
        <v>20.054570259208731</v>
      </c>
      <c r="P20" s="619">
        <v>1167</v>
      </c>
      <c r="Q20" s="619">
        <v>705</v>
      </c>
      <c r="R20" s="619">
        <v>456</v>
      </c>
      <c r="S20" s="619">
        <v>305</v>
      </c>
      <c r="T20" s="619">
        <v>225</v>
      </c>
      <c r="U20" s="619">
        <v>78</v>
      </c>
      <c r="V20" s="625">
        <v>26.135389888603257</v>
      </c>
      <c r="W20" s="619">
        <v>922</v>
      </c>
      <c r="X20" s="619">
        <v>609</v>
      </c>
      <c r="Y20" s="619">
        <v>308</v>
      </c>
      <c r="Z20" s="619">
        <v>242</v>
      </c>
      <c r="AA20" s="619">
        <v>196</v>
      </c>
      <c r="AB20" s="619">
        <v>46</v>
      </c>
      <c r="AC20" s="625">
        <v>26.247288503253795</v>
      </c>
      <c r="AD20" s="619">
        <v>456</v>
      </c>
      <c r="AE20" s="619">
        <v>284</v>
      </c>
      <c r="AF20" s="619">
        <v>168</v>
      </c>
      <c r="AG20" s="619">
        <v>102</v>
      </c>
      <c r="AH20" s="619">
        <v>75</v>
      </c>
      <c r="AI20" s="619">
        <v>26</v>
      </c>
      <c r="AJ20" s="625">
        <v>22.368421052631579</v>
      </c>
    </row>
    <row r="21" spans="1:36" s="323" customFormat="1" ht="19.5" customHeight="1">
      <c r="A21" s="187" t="s">
        <v>221</v>
      </c>
      <c r="B21" s="619">
        <v>1526</v>
      </c>
      <c r="C21" s="619">
        <v>1525</v>
      </c>
      <c r="D21" s="619">
        <v>1</v>
      </c>
      <c r="E21" s="619">
        <v>256</v>
      </c>
      <c r="F21" s="619">
        <v>256</v>
      </c>
      <c r="G21" s="623" t="s">
        <v>1022</v>
      </c>
      <c r="H21" s="627">
        <v>16.775884665792923</v>
      </c>
      <c r="I21" s="621">
        <v>1767</v>
      </c>
      <c r="J21" s="621">
        <v>1767</v>
      </c>
      <c r="K21" s="624" t="s">
        <v>1022</v>
      </c>
      <c r="L21" s="621">
        <v>282</v>
      </c>
      <c r="M21" s="621">
        <v>282</v>
      </c>
      <c r="N21" s="624" t="s">
        <v>1022</v>
      </c>
      <c r="O21" s="625">
        <v>15.959252971137522</v>
      </c>
      <c r="P21" s="619">
        <v>1705</v>
      </c>
      <c r="Q21" s="619">
        <v>1705</v>
      </c>
      <c r="R21" s="623" t="s">
        <v>1022</v>
      </c>
      <c r="S21" s="619">
        <v>286</v>
      </c>
      <c r="T21" s="619">
        <v>286</v>
      </c>
      <c r="U21" s="619">
        <v>0</v>
      </c>
      <c r="V21" s="625">
        <v>16.7741935483871</v>
      </c>
      <c r="W21" s="619">
        <v>1653</v>
      </c>
      <c r="X21" s="619">
        <v>1651</v>
      </c>
      <c r="Y21" s="619">
        <v>2</v>
      </c>
      <c r="Z21" s="619">
        <v>256</v>
      </c>
      <c r="AA21" s="619">
        <v>256</v>
      </c>
      <c r="AB21" s="623" t="s">
        <v>1022</v>
      </c>
      <c r="AC21" s="625">
        <v>15.486993345432548</v>
      </c>
      <c r="AD21" s="619">
        <v>1503</v>
      </c>
      <c r="AE21" s="619">
        <v>1502</v>
      </c>
      <c r="AF21" s="619">
        <v>1</v>
      </c>
      <c r="AG21" s="619">
        <v>253</v>
      </c>
      <c r="AH21" s="619">
        <v>253</v>
      </c>
      <c r="AI21" s="623" t="s">
        <v>1022</v>
      </c>
      <c r="AJ21" s="625">
        <v>16.833000665335994</v>
      </c>
    </row>
    <row r="22" spans="1:36" s="323" customFormat="1" ht="19.5" customHeight="1">
      <c r="A22" s="327" t="s">
        <v>218</v>
      </c>
      <c r="B22" s="619">
        <v>674</v>
      </c>
      <c r="C22" s="619">
        <v>430</v>
      </c>
      <c r="D22" s="619">
        <v>241</v>
      </c>
      <c r="E22" s="619">
        <v>94</v>
      </c>
      <c r="F22" s="619">
        <v>66</v>
      </c>
      <c r="G22" s="619">
        <v>28</v>
      </c>
      <c r="H22" s="627">
        <v>13.94658753709199</v>
      </c>
      <c r="I22" s="621">
        <v>750</v>
      </c>
      <c r="J22" s="621">
        <v>490</v>
      </c>
      <c r="K22" s="621">
        <v>260</v>
      </c>
      <c r="L22" s="621">
        <v>98</v>
      </c>
      <c r="M22" s="621">
        <v>70</v>
      </c>
      <c r="N22" s="621">
        <v>28</v>
      </c>
      <c r="O22" s="625">
        <v>13.066666666666665</v>
      </c>
      <c r="P22" s="619">
        <v>1006</v>
      </c>
      <c r="Q22" s="619">
        <v>617</v>
      </c>
      <c r="R22" s="619">
        <v>388</v>
      </c>
      <c r="S22" s="619">
        <v>144</v>
      </c>
      <c r="T22" s="619">
        <v>102</v>
      </c>
      <c r="U22" s="619">
        <v>42</v>
      </c>
      <c r="V22" s="625">
        <v>14.314115308151093</v>
      </c>
      <c r="W22" s="619">
        <v>1120</v>
      </c>
      <c r="X22" s="619">
        <v>687</v>
      </c>
      <c r="Y22" s="619">
        <v>418</v>
      </c>
      <c r="Z22" s="619">
        <v>157</v>
      </c>
      <c r="AA22" s="619">
        <v>99</v>
      </c>
      <c r="AB22" s="619">
        <v>58</v>
      </c>
      <c r="AC22" s="625">
        <v>14.017857142857142</v>
      </c>
      <c r="AD22" s="619">
        <v>1160</v>
      </c>
      <c r="AE22" s="619">
        <v>702</v>
      </c>
      <c r="AF22" s="619">
        <v>455</v>
      </c>
      <c r="AG22" s="619">
        <v>179</v>
      </c>
      <c r="AH22" s="619">
        <v>117</v>
      </c>
      <c r="AI22" s="619">
        <v>62</v>
      </c>
      <c r="AJ22" s="625">
        <v>15.431034482758621</v>
      </c>
    </row>
    <row r="23" spans="1:36" s="323" customFormat="1" ht="19.5" customHeight="1">
      <c r="A23" s="187" t="s">
        <v>199</v>
      </c>
      <c r="B23" s="619">
        <v>5154</v>
      </c>
      <c r="C23" s="619">
        <v>3288</v>
      </c>
      <c r="D23" s="619">
        <v>1388</v>
      </c>
      <c r="E23" s="619">
        <v>741</v>
      </c>
      <c r="F23" s="619">
        <v>469</v>
      </c>
      <c r="G23" s="619">
        <v>136</v>
      </c>
      <c r="H23" s="627">
        <v>14.377182770663563</v>
      </c>
      <c r="I23" s="621">
        <v>4973</v>
      </c>
      <c r="J23" s="621">
        <v>3303</v>
      </c>
      <c r="K23" s="621">
        <v>1183</v>
      </c>
      <c r="L23" s="621">
        <v>509</v>
      </c>
      <c r="M23" s="621">
        <v>331</v>
      </c>
      <c r="N23" s="621">
        <v>104</v>
      </c>
      <c r="O23" s="625">
        <v>10.235270460486628</v>
      </c>
      <c r="P23" s="619">
        <v>4913</v>
      </c>
      <c r="Q23" s="619">
        <v>3151</v>
      </c>
      <c r="R23" s="619">
        <v>1304</v>
      </c>
      <c r="S23" s="619">
        <v>418</v>
      </c>
      <c r="T23" s="619">
        <v>273</v>
      </c>
      <c r="U23" s="619">
        <v>89</v>
      </c>
      <c r="V23" s="625">
        <v>8.5080398941583546</v>
      </c>
      <c r="W23" s="619">
        <v>5348</v>
      </c>
      <c r="X23" s="619">
        <v>3166</v>
      </c>
      <c r="Y23" s="619">
        <v>1802</v>
      </c>
      <c r="Z23" s="619">
        <v>552</v>
      </c>
      <c r="AA23" s="619">
        <v>322</v>
      </c>
      <c r="AB23" s="619">
        <v>174</v>
      </c>
      <c r="AC23" s="625">
        <v>10.321615557217651</v>
      </c>
      <c r="AD23" s="619">
        <v>4901</v>
      </c>
      <c r="AE23" s="619">
        <v>2612</v>
      </c>
      <c r="AF23" s="619">
        <v>1875</v>
      </c>
      <c r="AG23" s="619">
        <v>505</v>
      </c>
      <c r="AH23" s="619">
        <v>254</v>
      </c>
      <c r="AI23" s="619">
        <v>203</v>
      </c>
      <c r="AJ23" s="625">
        <v>10.304019587839216</v>
      </c>
    </row>
    <row r="24" spans="1:36" s="323" customFormat="1" ht="19.5" customHeight="1">
      <c r="A24" s="187" t="s">
        <v>219</v>
      </c>
      <c r="B24" s="619">
        <v>768</v>
      </c>
      <c r="C24" s="619">
        <v>530</v>
      </c>
      <c r="D24" s="619">
        <v>228</v>
      </c>
      <c r="E24" s="619">
        <v>37</v>
      </c>
      <c r="F24" s="619">
        <v>30</v>
      </c>
      <c r="G24" s="619">
        <v>6</v>
      </c>
      <c r="H24" s="627">
        <v>4.8177083333333339</v>
      </c>
      <c r="I24" s="621">
        <v>932</v>
      </c>
      <c r="J24" s="621">
        <v>726</v>
      </c>
      <c r="K24" s="621">
        <v>191</v>
      </c>
      <c r="L24" s="621">
        <v>65</v>
      </c>
      <c r="M24" s="621">
        <v>50</v>
      </c>
      <c r="N24" s="621">
        <v>12</v>
      </c>
      <c r="O24" s="625">
        <v>6.9742489270386256</v>
      </c>
      <c r="P24" s="619">
        <v>553</v>
      </c>
      <c r="Q24" s="619">
        <v>416</v>
      </c>
      <c r="R24" s="619">
        <v>124</v>
      </c>
      <c r="S24" s="619">
        <v>31</v>
      </c>
      <c r="T24" s="619">
        <v>26</v>
      </c>
      <c r="U24" s="619">
        <v>5</v>
      </c>
      <c r="V24" s="625">
        <v>5.6057866184448457</v>
      </c>
      <c r="W24" s="619">
        <v>581</v>
      </c>
      <c r="X24" s="619">
        <v>434</v>
      </c>
      <c r="Y24" s="619">
        <v>143</v>
      </c>
      <c r="Z24" s="619">
        <v>47</v>
      </c>
      <c r="AA24" s="619">
        <v>35</v>
      </c>
      <c r="AB24" s="619">
        <v>12</v>
      </c>
      <c r="AC24" s="625">
        <v>8.0895008605851988</v>
      </c>
      <c r="AD24" s="619">
        <v>569</v>
      </c>
      <c r="AE24" s="619">
        <v>410</v>
      </c>
      <c r="AF24" s="619">
        <v>154</v>
      </c>
      <c r="AG24" s="619">
        <v>33</v>
      </c>
      <c r="AH24" s="619">
        <v>24</v>
      </c>
      <c r="AI24" s="619">
        <v>9</v>
      </c>
      <c r="AJ24" s="625">
        <v>5.7996485061511418</v>
      </c>
    </row>
    <row r="25" spans="1:36" ht="19.5" customHeight="1">
      <c r="A25" s="275" t="s">
        <v>206</v>
      </c>
      <c r="B25" s="620">
        <v>12344</v>
      </c>
      <c r="C25" s="620">
        <v>8787</v>
      </c>
      <c r="D25" s="620">
        <v>3002</v>
      </c>
      <c r="E25" s="620">
        <v>4537</v>
      </c>
      <c r="F25" s="620">
        <v>3348</v>
      </c>
      <c r="G25" s="620">
        <v>1047</v>
      </c>
      <c r="H25" s="628">
        <v>36.754698639014904</v>
      </c>
      <c r="I25" s="622">
        <v>12943</v>
      </c>
      <c r="J25" s="622">
        <v>9282</v>
      </c>
      <c r="K25" s="622">
        <v>3081</v>
      </c>
      <c r="L25" s="622">
        <v>4959</v>
      </c>
      <c r="M25" s="622">
        <v>3640</v>
      </c>
      <c r="N25" s="622">
        <v>1164</v>
      </c>
      <c r="O25" s="626">
        <v>38.314146642973036</v>
      </c>
      <c r="P25" s="620">
        <v>13943</v>
      </c>
      <c r="Q25" s="620">
        <v>10210</v>
      </c>
      <c r="R25" s="620">
        <v>3190</v>
      </c>
      <c r="S25" s="620">
        <v>5096</v>
      </c>
      <c r="T25" s="620">
        <v>3786</v>
      </c>
      <c r="U25" s="620">
        <v>1146</v>
      </c>
      <c r="V25" s="626">
        <v>36.548805852399049</v>
      </c>
      <c r="W25" s="620">
        <v>16911</v>
      </c>
      <c r="X25" s="620">
        <v>11654</v>
      </c>
      <c r="Y25" s="620">
        <v>4705</v>
      </c>
      <c r="Z25" s="620">
        <v>7168</v>
      </c>
      <c r="AA25" s="620">
        <v>5049</v>
      </c>
      <c r="AB25" s="620">
        <v>1987</v>
      </c>
      <c r="AC25" s="626">
        <v>42.386612264206732</v>
      </c>
      <c r="AD25" s="620">
        <v>19580</v>
      </c>
      <c r="AE25" s="620">
        <v>13494</v>
      </c>
      <c r="AF25" s="620">
        <v>5481</v>
      </c>
      <c r="AG25" s="620">
        <v>8222</v>
      </c>
      <c r="AH25" s="620">
        <v>5663</v>
      </c>
      <c r="AI25" s="620">
        <v>2408</v>
      </c>
      <c r="AJ25" s="626">
        <v>41.991828396322781</v>
      </c>
    </row>
    <row r="26" spans="1:36" s="4" customFormat="1" ht="14.25">
      <c r="A26" s="4" t="s">
        <v>227</v>
      </c>
      <c r="B26" s="5"/>
      <c r="C26" s="5"/>
      <c r="D26" s="5"/>
      <c r="I26" s="5"/>
      <c r="J26" s="5"/>
      <c r="K26" s="5"/>
      <c r="P26" s="5"/>
      <c r="Q26" s="5"/>
      <c r="R26" s="5"/>
    </row>
    <row r="27" spans="1:36" s="2" customFormat="1" ht="14.25" customHeight="1">
      <c r="A27" s="6" t="s">
        <v>813</v>
      </c>
      <c r="B27" s="4"/>
      <c r="C27" s="4"/>
      <c r="D27" s="4"/>
      <c r="E27" s="4"/>
      <c r="F27" s="4"/>
      <c r="G27" s="4"/>
      <c r="H27" s="4"/>
      <c r="I27" s="4"/>
      <c r="J27" s="4"/>
      <c r="K27" s="4"/>
      <c r="L27" s="4"/>
      <c r="M27" s="4"/>
      <c r="N27" s="4"/>
      <c r="O27" s="4"/>
      <c r="P27" s="4"/>
      <c r="Q27" s="4"/>
      <c r="R27" s="4"/>
      <c r="S27" s="4"/>
      <c r="T27" s="4"/>
      <c r="U27" s="4"/>
      <c r="V27" s="4"/>
      <c r="W27" s="4"/>
    </row>
    <row r="28" spans="1:36" s="2" customFormat="1" ht="14.25" customHeight="1">
      <c r="A28" s="4" t="s">
        <v>238</v>
      </c>
      <c r="B28" s="4"/>
      <c r="C28" s="4"/>
      <c r="D28" s="4"/>
      <c r="E28" s="4"/>
      <c r="F28" s="4"/>
      <c r="G28" s="4"/>
      <c r="H28" s="4"/>
      <c r="I28" s="4"/>
      <c r="J28" s="4"/>
      <c r="K28" s="4"/>
      <c r="L28" s="4"/>
      <c r="M28" s="4"/>
      <c r="N28" s="4"/>
      <c r="O28" s="4"/>
      <c r="P28" s="4"/>
      <c r="Q28" s="4"/>
      <c r="R28" s="4"/>
      <c r="S28" s="4"/>
      <c r="T28" s="4"/>
      <c r="U28" s="4"/>
      <c r="V28" s="4"/>
      <c r="W28" s="4"/>
    </row>
    <row r="29" spans="1:36" ht="14.25" customHeight="1">
      <c r="A29" s="4" t="s">
        <v>814</v>
      </c>
    </row>
  </sheetData>
  <sortState ref="A8:V25">
    <sortCondition descending="1" ref="V8:V25"/>
  </sortState>
  <mergeCells count="13">
    <mergeCell ref="S4:S5"/>
    <mergeCell ref="V4:V5"/>
    <mergeCell ref="A1:AJ1"/>
    <mergeCell ref="Z4:Z5"/>
    <mergeCell ref="AC4:AC5"/>
    <mergeCell ref="AG4:AG5"/>
    <mergeCell ref="AJ4:AJ5"/>
    <mergeCell ref="N2:O2"/>
    <mergeCell ref="A3:A5"/>
    <mergeCell ref="E4:E5"/>
    <mergeCell ref="H4:H5"/>
    <mergeCell ref="L4:L5"/>
    <mergeCell ref="O4:O5"/>
  </mergeCells>
  <phoneticPr fontId="6" type="noConversion"/>
  <printOptions horizontalCentered="1" verticalCentered="1"/>
  <pageMargins left="0.39370078740157483" right="0.39370078740157483" top="0.74803149606299213" bottom="0.74803149606299213" header="0.31496062992125984" footer="0.31496062992125984"/>
  <pageSetup paperSize="11" scale="66" orientation="landscape" r:id="rId1"/>
  <headerFooter differentOddEven="1" scaleWithDoc="0">
    <oddHeader>&amp;L&amp;"Times New Roman,標準"&amp;8 108&amp;"標楷體,標準"年犯罪狀況及其分析</oddHeader>
    <evenHeader>&amp;R&amp;"標楷體,標準"&amp;8第二篇　犯罪之處理</even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1">
    <tabColor theme="8" tint="0.59999389629810485"/>
  </sheetPr>
  <dimension ref="A1:K17"/>
  <sheetViews>
    <sheetView showGridLines="0" zoomScaleNormal="100" workbookViewId="0">
      <selection activeCell="O2" sqref="O2"/>
    </sheetView>
  </sheetViews>
  <sheetFormatPr defaultColWidth="9" defaultRowHeight="15.75"/>
  <cols>
    <col min="1" max="1" width="13.5" style="7" customWidth="1"/>
    <col min="2" max="10" width="10.375" style="7" customWidth="1"/>
    <col min="11" max="16384" width="9" style="7"/>
  </cols>
  <sheetData>
    <row r="1" spans="1:11" ht="30.6" customHeight="1">
      <c r="A1" s="1258" t="s">
        <v>231</v>
      </c>
      <c r="B1" s="1258"/>
      <c r="C1" s="1258"/>
      <c r="D1" s="1258"/>
      <c r="E1" s="1258"/>
      <c r="F1" s="1258"/>
      <c r="G1" s="1258"/>
      <c r="H1" s="1258"/>
      <c r="I1" s="1258"/>
      <c r="J1" s="1258"/>
    </row>
    <row r="2" spans="1:11" s="117" customFormat="1">
      <c r="I2" s="1259" t="s">
        <v>815</v>
      </c>
      <c r="J2" s="1259"/>
    </row>
    <row r="3" spans="1:11" ht="39.6" customHeight="1">
      <c r="A3" s="1260"/>
      <c r="B3" s="1263" t="s">
        <v>232</v>
      </c>
      <c r="C3" s="1264"/>
      <c r="D3" s="1264"/>
      <c r="E3" s="1265" t="s">
        <v>239</v>
      </c>
      <c r="F3" s="1264"/>
      <c r="G3" s="1264"/>
      <c r="H3" s="1265" t="s">
        <v>233</v>
      </c>
      <c r="I3" s="1264"/>
      <c r="J3" s="1266"/>
      <c r="K3" s="297"/>
    </row>
    <row r="4" spans="1:11" ht="22.9" customHeight="1">
      <c r="A4" s="1261"/>
      <c r="B4" s="975"/>
      <c r="C4" s="1266" t="s">
        <v>234</v>
      </c>
      <c r="D4" s="1267"/>
      <c r="E4" s="312"/>
      <c r="F4" s="1266" t="s">
        <v>816</v>
      </c>
      <c r="G4" s="1267"/>
      <c r="H4" s="312"/>
      <c r="I4" s="1266" t="s">
        <v>817</v>
      </c>
      <c r="J4" s="1268"/>
      <c r="K4" s="297"/>
    </row>
    <row r="5" spans="1:11" ht="22.9" customHeight="1">
      <c r="A5" s="1262"/>
      <c r="B5" s="976"/>
      <c r="C5" s="973" t="s">
        <v>1122</v>
      </c>
      <c r="D5" s="973" t="s">
        <v>4</v>
      </c>
      <c r="E5" s="351"/>
      <c r="F5" s="973" t="s">
        <v>1122</v>
      </c>
      <c r="G5" s="973" t="s">
        <v>4</v>
      </c>
      <c r="H5" s="351"/>
      <c r="I5" s="973" t="s">
        <v>1123</v>
      </c>
      <c r="J5" s="974" t="s">
        <v>4</v>
      </c>
      <c r="K5" s="297"/>
    </row>
    <row r="6" spans="1:11" ht="31.7" customHeight="1">
      <c r="A6" s="462" t="s">
        <v>287</v>
      </c>
      <c r="B6" s="463">
        <f>SUM(E6,H6)</f>
        <v>523887</v>
      </c>
      <c r="C6" s="463">
        <v>178688</v>
      </c>
      <c r="D6" s="464">
        <f>C6/B6*100</f>
        <v>34.108118735528848</v>
      </c>
      <c r="E6" s="463">
        <v>398854</v>
      </c>
      <c r="F6" s="463">
        <v>144750</v>
      </c>
      <c r="G6" s="464">
        <v>36.29</v>
      </c>
      <c r="H6" s="463">
        <v>125033</v>
      </c>
      <c r="I6" s="463">
        <v>33938</v>
      </c>
      <c r="J6" s="465">
        <v>27.14</v>
      </c>
      <c r="K6" s="297"/>
    </row>
    <row r="7" spans="1:11" ht="31.7" customHeight="1">
      <c r="A7" s="462" t="s">
        <v>321</v>
      </c>
      <c r="B7" s="463">
        <f t="shared" ref="B7:B15" si="0">SUM(E7,H7)</f>
        <v>508257</v>
      </c>
      <c r="C7" s="463">
        <v>177726</v>
      </c>
      <c r="D7" s="464">
        <f t="shared" ref="D7:D15" si="1">C7/B7*100</f>
        <v>34.967742697100093</v>
      </c>
      <c r="E7" s="463">
        <v>384663</v>
      </c>
      <c r="F7" s="463">
        <v>143443</v>
      </c>
      <c r="G7" s="464">
        <v>37.29</v>
      </c>
      <c r="H7" s="463">
        <v>123594</v>
      </c>
      <c r="I7" s="463">
        <v>34283</v>
      </c>
      <c r="J7" s="465">
        <v>27.74</v>
      </c>
      <c r="K7" s="297"/>
    </row>
    <row r="8" spans="1:11" ht="31.7" customHeight="1">
      <c r="A8" s="462" t="s">
        <v>818</v>
      </c>
      <c r="B8" s="463">
        <f t="shared" si="0"/>
        <v>494883</v>
      </c>
      <c r="C8" s="463">
        <v>174998</v>
      </c>
      <c r="D8" s="464">
        <f t="shared" si="1"/>
        <v>35.361489483372836</v>
      </c>
      <c r="E8" s="463">
        <v>378842</v>
      </c>
      <c r="F8" s="463">
        <v>143818</v>
      </c>
      <c r="G8" s="464">
        <v>37.96</v>
      </c>
      <c r="H8" s="463">
        <v>116041</v>
      </c>
      <c r="I8" s="463">
        <v>31180</v>
      </c>
      <c r="J8" s="465">
        <v>26.87</v>
      </c>
      <c r="K8" s="297"/>
    </row>
    <row r="9" spans="1:11" ht="31.7" customHeight="1">
      <c r="A9" s="462" t="s">
        <v>819</v>
      </c>
      <c r="B9" s="463">
        <f t="shared" si="0"/>
        <v>496964</v>
      </c>
      <c r="C9" s="463">
        <v>173679</v>
      </c>
      <c r="D9" s="464">
        <f t="shared" si="1"/>
        <v>34.948004282000305</v>
      </c>
      <c r="E9" s="463">
        <v>383219</v>
      </c>
      <c r="F9" s="463">
        <v>142961</v>
      </c>
      <c r="G9" s="464">
        <v>37.31</v>
      </c>
      <c r="H9" s="463">
        <v>113745</v>
      </c>
      <c r="I9" s="463">
        <v>30718</v>
      </c>
      <c r="J9" s="465">
        <v>27.01</v>
      </c>
      <c r="K9" s="297"/>
    </row>
    <row r="10" spans="1:11" ht="31.7" customHeight="1">
      <c r="A10" s="462" t="s">
        <v>47</v>
      </c>
      <c r="B10" s="463">
        <f t="shared" si="0"/>
        <v>511049</v>
      </c>
      <c r="C10" s="463">
        <v>175650</v>
      </c>
      <c r="D10" s="464">
        <f t="shared" si="1"/>
        <v>34.370481108465142</v>
      </c>
      <c r="E10" s="463">
        <v>403028</v>
      </c>
      <c r="F10" s="463">
        <v>145888</v>
      </c>
      <c r="G10" s="464">
        <v>36.200000000000003</v>
      </c>
      <c r="H10" s="463">
        <v>108021</v>
      </c>
      <c r="I10" s="463">
        <v>29762</v>
      </c>
      <c r="J10" s="465">
        <v>27.55</v>
      </c>
      <c r="K10" s="297"/>
    </row>
    <row r="11" spans="1:11" ht="31.7" customHeight="1">
      <c r="A11" s="462" t="s">
        <v>820</v>
      </c>
      <c r="B11" s="463">
        <f t="shared" si="0"/>
        <v>529775</v>
      </c>
      <c r="C11" s="463">
        <v>186278</v>
      </c>
      <c r="D11" s="464">
        <f t="shared" si="1"/>
        <v>35.161719597942522</v>
      </c>
      <c r="E11" s="463">
        <v>409622</v>
      </c>
      <c r="F11" s="463">
        <v>151983</v>
      </c>
      <c r="G11" s="464">
        <v>37.1</v>
      </c>
      <c r="H11" s="463">
        <v>120153</v>
      </c>
      <c r="I11" s="463">
        <v>34295</v>
      </c>
      <c r="J11" s="465">
        <v>28.54</v>
      </c>
      <c r="K11" s="297"/>
    </row>
    <row r="12" spans="1:11" ht="31.7" customHeight="1">
      <c r="A12" s="462" t="s">
        <v>49</v>
      </c>
      <c r="B12" s="463">
        <f t="shared" si="0"/>
        <v>558404</v>
      </c>
      <c r="C12" s="463">
        <v>191924</v>
      </c>
      <c r="D12" s="464">
        <f t="shared" si="1"/>
        <v>34.370097635403759</v>
      </c>
      <c r="E12" s="463">
        <v>421750</v>
      </c>
      <c r="F12" s="463">
        <v>155163</v>
      </c>
      <c r="G12" s="464">
        <v>36.79</v>
      </c>
      <c r="H12" s="463">
        <v>136654</v>
      </c>
      <c r="I12" s="463">
        <v>36761</v>
      </c>
      <c r="J12" s="465">
        <v>26.9</v>
      </c>
      <c r="K12" s="297"/>
    </row>
    <row r="13" spans="1:11" ht="31.7" customHeight="1">
      <c r="A13" s="462" t="s">
        <v>261</v>
      </c>
      <c r="B13" s="463">
        <f t="shared" si="0"/>
        <v>584350</v>
      </c>
      <c r="C13" s="463">
        <v>207035</v>
      </c>
      <c r="D13" s="464">
        <f t="shared" si="1"/>
        <v>35.429964918285272</v>
      </c>
      <c r="E13" s="463">
        <v>439422</v>
      </c>
      <c r="F13" s="463">
        <v>167703</v>
      </c>
      <c r="G13" s="464">
        <v>38.159999999999997</v>
      </c>
      <c r="H13" s="463">
        <v>144928</v>
      </c>
      <c r="I13" s="463">
        <v>39332</v>
      </c>
      <c r="J13" s="465">
        <v>27.14</v>
      </c>
      <c r="K13" s="297"/>
    </row>
    <row r="14" spans="1:11" ht="31.7" customHeight="1">
      <c r="A14" s="462" t="s">
        <v>262</v>
      </c>
      <c r="B14" s="463">
        <f t="shared" si="0"/>
        <v>594320</v>
      </c>
      <c r="C14" s="463">
        <v>215272</v>
      </c>
      <c r="D14" s="464">
        <f t="shared" si="1"/>
        <v>36.221564140530354</v>
      </c>
      <c r="E14" s="463">
        <v>446190</v>
      </c>
      <c r="F14" s="463">
        <v>178478</v>
      </c>
      <c r="G14" s="464">
        <v>40</v>
      </c>
      <c r="H14" s="463">
        <v>148130</v>
      </c>
      <c r="I14" s="463">
        <v>36794</v>
      </c>
      <c r="J14" s="465">
        <v>24.84</v>
      </c>
      <c r="K14" s="297"/>
    </row>
    <row r="15" spans="1:11" ht="31.7" customHeight="1">
      <c r="A15" s="596" t="s">
        <v>324</v>
      </c>
      <c r="B15" s="629">
        <f t="shared" si="0"/>
        <v>591304</v>
      </c>
      <c r="C15" s="629">
        <v>225786</v>
      </c>
      <c r="D15" s="630">
        <f t="shared" si="1"/>
        <v>38.184419520246777</v>
      </c>
      <c r="E15" s="629">
        <v>450736</v>
      </c>
      <c r="F15" s="629">
        <v>190380</v>
      </c>
      <c r="G15" s="630">
        <v>42.24</v>
      </c>
      <c r="H15" s="629">
        <v>140568</v>
      </c>
      <c r="I15" s="629">
        <v>35406</v>
      </c>
      <c r="J15" s="631">
        <v>25.19</v>
      </c>
      <c r="K15" s="297"/>
    </row>
    <row r="16" spans="1:11" s="8" customFormat="1" ht="14.25">
      <c r="A16" s="8" t="s">
        <v>821</v>
      </c>
    </row>
    <row r="17" spans="1:1" s="314" customFormat="1">
      <c r="A17" s="313" t="s">
        <v>230</v>
      </c>
    </row>
  </sheetData>
  <mergeCells count="9">
    <mergeCell ref="A1:J1"/>
    <mergeCell ref="I2:J2"/>
    <mergeCell ref="A3:A5"/>
    <mergeCell ref="B3:D3"/>
    <mergeCell ref="E3:G3"/>
    <mergeCell ref="H3:J3"/>
    <mergeCell ref="C4:D4"/>
    <mergeCell ref="F4:G4"/>
    <mergeCell ref="I4:J4"/>
  </mergeCells>
  <phoneticPr fontId="6" type="noConversion"/>
  <printOptions horizontalCentered="1" verticalCentered="1"/>
  <pageMargins left="0.39370078740157483" right="0.39370078740157483" top="0.74803149606299213" bottom="0.74803149606299213" header="0.31496062992125984" footer="0.31496062992125984"/>
  <pageSetup paperSize="11" scale="66" orientation="landscape" r:id="rId1"/>
  <headerFooter differentOddEven="1" scaleWithDoc="0">
    <oddHeader>&amp;L&amp;"Times New Roman,標準"&amp;8 108&amp;"標楷體,標準"年犯罪狀況及其分析</oddHeader>
    <evenHeader>&amp;R&amp;"標楷體,標準"&amp;8第二篇　犯罪之處理</even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2">
    <tabColor theme="8" tint="0.59999389629810485"/>
  </sheetPr>
  <dimension ref="A1:Q36"/>
  <sheetViews>
    <sheetView showGridLines="0" zoomScale="75" zoomScaleNormal="75" workbookViewId="0">
      <selection activeCell="O2" sqref="O2"/>
    </sheetView>
  </sheetViews>
  <sheetFormatPr defaultColWidth="9" defaultRowHeight="15.75"/>
  <cols>
    <col min="1" max="1" width="25.5" style="7" customWidth="1"/>
    <col min="2" max="16" width="9.625" style="7" customWidth="1"/>
    <col min="17" max="17" width="9" style="297"/>
    <col min="18" max="16384" width="9" style="7"/>
  </cols>
  <sheetData>
    <row r="1" spans="1:17" s="298" customFormat="1" ht="30.6" customHeight="1">
      <c r="A1" s="1258" t="s">
        <v>229</v>
      </c>
      <c r="B1" s="1258"/>
      <c r="C1" s="1258"/>
      <c r="D1" s="1258"/>
      <c r="E1" s="1258"/>
      <c r="F1" s="1258"/>
      <c r="G1" s="1258"/>
      <c r="H1" s="1258"/>
      <c r="I1" s="1258"/>
      <c r="J1" s="1258"/>
      <c r="K1" s="1258"/>
      <c r="L1" s="1258"/>
      <c r="M1" s="1258"/>
      <c r="N1" s="1258"/>
      <c r="O1" s="1258"/>
      <c r="P1" s="1258"/>
      <c r="Q1" s="306"/>
    </row>
    <row r="2" spans="1:17" ht="23.45" customHeight="1">
      <c r="A2" s="1260"/>
      <c r="B2" s="302">
        <v>104</v>
      </c>
      <c r="C2" s="1273" t="s">
        <v>822</v>
      </c>
      <c r="D2" s="1274"/>
      <c r="E2" s="299">
        <v>105</v>
      </c>
      <c r="F2" s="1273" t="s">
        <v>214</v>
      </c>
      <c r="G2" s="1274"/>
      <c r="H2" s="299">
        <v>106</v>
      </c>
      <c r="I2" s="1273" t="s">
        <v>822</v>
      </c>
      <c r="J2" s="1274"/>
      <c r="K2" s="299">
        <v>107</v>
      </c>
      <c r="L2" s="1273" t="s">
        <v>214</v>
      </c>
      <c r="M2" s="1274"/>
      <c r="N2" s="299">
        <v>108</v>
      </c>
      <c r="O2" s="1273" t="s">
        <v>822</v>
      </c>
      <c r="P2" s="1273"/>
    </row>
    <row r="3" spans="1:17" ht="30" customHeight="1">
      <c r="A3" s="1261"/>
      <c r="B3" s="1276"/>
      <c r="C3" s="1269" t="s">
        <v>823</v>
      </c>
      <c r="D3" s="1270"/>
      <c r="E3" s="1271"/>
      <c r="F3" s="1269" t="s">
        <v>215</v>
      </c>
      <c r="G3" s="1270"/>
      <c r="H3" s="1271"/>
      <c r="I3" s="1269" t="s">
        <v>824</v>
      </c>
      <c r="J3" s="1270"/>
      <c r="K3" s="1271"/>
      <c r="L3" s="1269" t="s">
        <v>824</v>
      </c>
      <c r="M3" s="1270"/>
      <c r="N3" s="1271"/>
      <c r="O3" s="1269" t="s">
        <v>215</v>
      </c>
      <c r="P3" s="1275"/>
    </row>
    <row r="4" spans="1:17" ht="29.45" customHeight="1">
      <c r="A4" s="1262"/>
      <c r="B4" s="1277"/>
      <c r="C4" s="977" t="s">
        <v>1124</v>
      </c>
      <c r="D4" s="973" t="s">
        <v>1125</v>
      </c>
      <c r="E4" s="1272"/>
      <c r="F4" s="977" t="s">
        <v>1124</v>
      </c>
      <c r="G4" s="973" t="s">
        <v>1125</v>
      </c>
      <c r="H4" s="1272"/>
      <c r="I4" s="977" t="s">
        <v>1124</v>
      </c>
      <c r="J4" s="973" t="s">
        <v>1125</v>
      </c>
      <c r="K4" s="1272"/>
      <c r="L4" s="977" t="s">
        <v>1124</v>
      </c>
      <c r="M4" s="973" t="s">
        <v>1125</v>
      </c>
      <c r="N4" s="1272"/>
      <c r="O4" s="977" t="s">
        <v>1119</v>
      </c>
      <c r="P4" s="974" t="s">
        <v>4</v>
      </c>
    </row>
    <row r="5" spans="1:17" ht="22.15" customHeight="1">
      <c r="A5" s="303" t="s">
        <v>64</v>
      </c>
      <c r="B5" s="632">
        <f>SUM(B6:B27)</f>
        <v>409622</v>
      </c>
      <c r="C5" s="632">
        <v>151983</v>
      </c>
      <c r="D5" s="634">
        <v>37.1</v>
      </c>
      <c r="E5" s="632">
        <v>421750</v>
      </c>
      <c r="F5" s="632">
        <v>155163</v>
      </c>
      <c r="G5" s="634">
        <v>36.79</v>
      </c>
      <c r="H5" s="632">
        <v>439422</v>
      </c>
      <c r="I5" s="632">
        <v>167703</v>
      </c>
      <c r="J5" s="634">
        <v>38.159999999999997</v>
      </c>
      <c r="K5" s="632">
        <v>446190</v>
      </c>
      <c r="L5" s="632">
        <v>178478</v>
      </c>
      <c r="M5" s="634">
        <v>40</v>
      </c>
      <c r="N5" s="632">
        <v>450736</v>
      </c>
      <c r="O5" s="632">
        <v>190380</v>
      </c>
      <c r="P5" s="634">
        <v>42.24</v>
      </c>
    </row>
    <row r="6" spans="1:17" ht="22.15" customHeight="1">
      <c r="A6" s="303" t="s">
        <v>825</v>
      </c>
      <c r="B6" s="632">
        <v>6331</v>
      </c>
      <c r="C6" s="632">
        <v>4937</v>
      </c>
      <c r="D6" s="634">
        <v>77.98</v>
      </c>
      <c r="E6" s="632">
        <v>5973</v>
      </c>
      <c r="F6" s="632">
        <v>4579</v>
      </c>
      <c r="G6" s="634">
        <v>76.66</v>
      </c>
      <c r="H6" s="632">
        <v>6100</v>
      </c>
      <c r="I6" s="632">
        <v>4696</v>
      </c>
      <c r="J6" s="634">
        <v>76.98</v>
      </c>
      <c r="K6" s="632">
        <v>5699</v>
      </c>
      <c r="L6" s="632">
        <v>4497</v>
      </c>
      <c r="M6" s="634">
        <v>78.91</v>
      </c>
      <c r="N6" s="632">
        <v>5933</v>
      </c>
      <c r="O6" s="632">
        <v>4784</v>
      </c>
      <c r="P6" s="634">
        <v>80.63</v>
      </c>
    </row>
    <row r="7" spans="1:17" ht="22.15" customHeight="1">
      <c r="A7" s="466" t="s">
        <v>451</v>
      </c>
      <c r="B7" s="632">
        <v>6611</v>
      </c>
      <c r="C7" s="632">
        <v>4398</v>
      </c>
      <c r="D7" s="634">
        <v>66.53</v>
      </c>
      <c r="E7" s="632">
        <v>6311</v>
      </c>
      <c r="F7" s="632">
        <v>4345</v>
      </c>
      <c r="G7" s="634">
        <v>68.849999999999994</v>
      </c>
      <c r="H7" s="632">
        <v>5569</v>
      </c>
      <c r="I7" s="632">
        <v>3900</v>
      </c>
      <c r="J7" s="634">
        <v>70.03</v>
      </c>
      <c r="K7" s="632">
        <v>4996</v>
      </c>
      <c r="L7" s="632">
        <v>3699</v>
      </c>
      <c r="M7" s="634">
        <v>74.040000000000006</v>
      </c>
      <c r="N7" s="632">
        <v>5104</v>
      </c>
      <c r="O7" s="632">
        <v>3816</v>
      </c>
      <c r="P7" s="634">
        <v>74.760000000000005</v>
      </c>
    </row>
    <row r="8" spans="1:17" ht="22.15" customHeight="1">
      <c r="A8" s="303" t="s">
        <v>447</v>
      </c>
      <c r="B8" s="632">
        <v>12158</v>
      </c>
      <c r="C8" s="632">
        <v>8990</v>
      </c>
      <c r="D8" s="634">
        <v>73.94</v>
      </c>
      <c r="E8" s="632">
        <v>12948</v>
      </c>
      <c r="F8" s="632">
        <v>9173</v>
      </c>
      <c r="G8" s="634">
        <v>70.84</v>
      </c>
      <c r="H8" s="632">
        <v>15351</v>
      </c>
      <c r="I8" s="632">
        <v>10914</v>
      </c>
      <c r="J8" s="634">
        <v>71.099999999999994</v>
      </c>
      <c r="K8" s="632">
        <v>17442</v>
      </c>
      <c r="L8" s="632">
        <v>12593</v>
      </c>
      <c r="M8" s="634">
        <v>72.2</v>
      </c>
      <c r="N8" s="632">
        <v>18533</v>
      </c>
      <c r="O8" s="632">
        <v>13425</v>
      </c>
      <c r="P8" s="634">
        <v>72.44</v>
      </c>
    </row>
    <row r="9" spans="1:17" ht="22.15" customHeight="1">
      <c r="A9" s="303" t="s">
        <v>762</v>
      </c>
      <c r="B9" s="632">
        <v>3255</v>
      </c>
      <c r="C9" s="632">
        <v>2201</v>
      </c>
      <c r="D9" s="634">
        <v>67.62</v>
      </c>
      <c r="E9" s="632">
        <v>3218</v>
      </c>
      <c r="F9" s="632">
        <v>2138</v>
      </c>
      <c r="G9" s="634">
        <v>66.44</v>
      </c>
      <c r="H9" s="632">
        <v>3381</v>
      </c>
      <c r="I9" s="632">
        <v>2351</v>
      </c>
      <c r="J9" s="634">
        <v>69.540000000000006</v>
      </c>
      <c r="K9" s="632">
        <v>3147</v>
      </c>
      <c r="L9" s="632">
        <v>2158</v>
      </c>
      <c r="M9" s="634">
        <v>68.569999999999993</v>
      </c>
      <c r="N9" s="632">
        <v>3219</v>
      </c>
      <c r="O9" s="632">
        <v>2284</v>
      </c>
      <c r="P9" s="634">
        <v>70.95</v>
      </c>
    </row>
    <row r="10" spans="1:17" ht="22.15" customHeight="1">
      <c r="A10" s="303" t="s">
        <v>805</v>
      </c>
      <c r="B10" s="632">
        <v>562</v>
      </c>
      <c r="C10" s="632">
        <v>453</v>
      </c>
      <c r="D10" s="634">
        <v>80.599999999999994</v>
      </c>
      <c r="E10" s="632">
        <v>397</v>
      </c>
      <c r="F10" s="632">
        <v>282</v>
      </c>
      <c r="G10" s="634">
        <v>71.03</v>
      </c>
      <c r="H10" s="632">
        <v>385</v>
      </c>
      <c r="I10" s="632">
        <v>302</v>
      </c>
      <c r="J10" s="634">
        <v>78.44</v>
      </c>
      <c r="K10" s="632">
        <v>312</v>
      </c>
      <c r="L10" s="632">
        <v>244</v>
      </c>
      <c r="M10" s="634">
        <v>78.209999999999994</v>
      </c>
      <c r="N10" s="632">
        <v>340</v>
      </c>
      <c r="O10" s="632">
        <v>232</v>
      </c>
      <c r="P10" s="634">
        <v>68.239999999999995</v>
      </c>
    </row>
    <row r="11" spans="1:17" ht="22.15" customHeight="1">
      <c r="A11" s="303" t="s">
        <v>444</v>
      </c>
      <c r="B11" s="632">
        <v>15247</v>
      </c>
      <c r="C11" s="632">
        <v>9741</v>
      </c>
      <c r="D11" s="634">
        <v>63.89</v>
      </c>
      <c r="E11" s="632">
        <v>17310</v>
      </c>
      <c r="F11" s="632">
        <v>10937</v>
      </c>
      <c r="G11" s="634">
        <v>63.18</v>
      </c>
      <c r="H11" s="632">
        <v>18804</v>
      </c>
      <c r="I11" s="632">
        <v>11927</v>
      </c>
      <c r="J11" s="634">
        <v>63.43</v>
      </c>
      <c r="K11" s="632">
        <v>19605</v>
      </c>
      <c r="L11" s="632">
        <v>12903</v>
      </c>
      <c r="M11" s="634">
        <v>65.81</v>
      </c>
      <c r="N11" s="632">
        <v>21263</v>
      </c>
      <c r="O11" s="632">
        <v>14488</v>
      </c>
      <c r="P11" s="634">
        <v>68.14</v>
      </c>
    </row>
    <row r="12" spans="1:17" ht="22.15" customHeight="1">
      <c r="A12" s="303" t="s">
        <v>133</v>
      </c>
      <c r="B12" s="632">
        <v>15176</v>
      </c>
      <c r="C12" s="632">
        <v>9221</v>
      </c>
      <c r="D12" s="634">
        <v>60.76</v>
      </c>
      <c r="E12" s="632">
        <v>15820</v>
      </c>
      <c r="F12" s="632">
        <v>9159</v>
      </c>
      <c r="G12" s="634">
        <v>57.9</v>
      </c>
      <c r="H12" s="632">
        <v>16926</v>
      </c>
      <c r="I12" s="632">
        <v>9972</v>
      </c>
      <c r="J12" s="634">
        <v>58.92</v>
      </c>
      <c r="K12" s="632">
        <v>17329</v>
      </c>
      <c r="L12" s="632">
        <v>10639</v>
      </c>
      <c r="M12" s="634">
        <v>61.39</v>
      </c>
      <c r="N12" s="632">
        <v>17666</v>
      </c>
      <c r="O12" s="632">
        <v>10989</v>
      </c>
      <c r="P12" s="634">
        <v>62.2</v>
      </c>
    </row>
    <row r="13" spans="1:17" ht="22.15" customHeight="1">
      <c r="A13" s="303" t="s">
        <v>446</v>
      </c>
      <c r="B13" s="632">
        <v>8086</v>
      </c>
      <c r="C13" s="632">
        <v>5160</v>
      </c>
      <c r="D13" s="634">
        <v>63.81</v>
      </c>
      <c r="E13" s="632">
        <v>8980</v>
      </c>
      <c r="F13" s="632">
        <v>5451</v>
      </c>
      <c r="G13" s="634">
        <v>60.7</v>
      </c>
      <c r="H13" s="632">
        <v>10119</v>
      </c>
      <c r="I13" s="632">
        <v>6198</v>
      </c>
      <c r="J13" s="634">
        <v>61.25</v>
      </c>
      <c r="K13" s="632">
        <v>10788</v>
      </c>
      <c r="L13" s="632">
        <v>6603</v>
      </c>
      <c r="M13" s="634">
        <v>61.21</v>
      </c>
      <c r="N13" s="632">
        <v>11781</v>
      </c>
      <c r="O13" s="632">
        <v>7155</v>
      </c>
      <c r="P13" s="634">
        <v>60.73</v>
      </c>
    </row>
    <row r="14" spans="1:17" ht="22.15" customHeight="1">
      <c r="A14" s="303" t="s">
        <v>765</v>
      </c>
      <c r="B14" s="632">
        <v>3364</v>
      </c>
      <c r="C14" s="632">
        <v>1296</v>
      </c>
      <c r="D14" s="634">
        <v>38.53</v>
      </c>
      <c r="E14" s="632">
        <v>3035</v>
      </c>
      <c r="F14" s="632">
        <v>1384</v>
      </c>
      <c r="G14" s="634">
        <v>45.6</v>
      </c>
      <c r="H14" s="632">
        <v>2681</v>
      </c>
      <c r="I14" s="632">
        <v>1371</v>
      </c>
      <c r="J14" s="634">
        <v>51.14</v>
      </c>
      <c r="K14" s="632">
        <v>2636</v>
      </c>
      <c r="L14" s="632">
        <v>1338</v>
      </c>
      <c r="M14" s="634">
        <v>50.76</v>
      </c>
      <c r="N14" s="632">
        <v>2609</v>
      </c>
      <c r="O14" s="632">
        <v>1380</v>
      </c>
      <c r="P14" s="634">
        <v>52.89</v>
      </c>
    </row>
    <row r="15" spans="1:17" ht="22.15" customHeight="1">
      <c r="A15" s="303" t="s">
        <v>756</v>
      </c>
      <c r="B15" s="632">
        <v>19852</v>
      </c>
      <c r="C15" s="632">
        <v>10265</v>
      </c>
      <c r="D15" s="634">
        <v>51.71</v>
      </c>
      <c r="E15" s="632">
        <v>18696</v>
      </c>
      <c r="F15" s="632">
        <v>9924</v>
      </c>
      <c r="G15" s="634">
        <v>53.08</v>
      </c>
      <c r="H15" s="632">
        <v>17522</v>
      </c>
      <c r="I15" s="632">
        <v>9142</v>
      </c>
      <c r="J15" s="634">
        <v>52.17</v>
      </c>
      <c r="K15" s="632">
        <v>16162</v>
      </c>
      <c r="L15" s="632">
        <v>8076</v>
      </c>
      <c r="M15" s="634">
        <v>49.97</v>
      </c>
      <c r="N15" s="632">
        <v>15485</v>
      </c>
      <c r="O15" s="632">
        <v>8166</v>
      </c>
      <c r="P15" s="634">
        <v>52.73</v>
      </c>
    </row>
    <row r="16" spans="1:17" ht="22.15" customHeight="1">
      <c r="A16" s="303" t="s">
        <v>124</v>
      </c>
      <c r="B16" s="632">
        <v>66937</v>
      </c>
      <c r="C16" s="632">
        <v>31514</v>
      </c>
      <c r="D16" s="634">
        <v>47.08</v>
      </c>
      <c r="E16" s="632">
        <v>72688</v>
      </c>
      <c r="F16" s="632">
        <v>33237</v>
      </c>
      <c r="G16" s="634">
        <v>45.73</v>
      </c>
      <c r="H16" s="632">
        <v>75841</v>
      </c>
      <c r="I16" s="632">
        <v>35887</v>
      </c>
      <c r="J16" s="634">
        <v>47.32</v>
      </c>
      <c r="K16" s="632">
        <v>78090</v>
      </c>
      <c r="L16" s="632">
        <v>37600</v>
      </c>
      <c r="M16" s="634">
        <v>48.15</v>
      </c>
      <c r="N16" s="632">
        <v>84985</v>
      </c>
      <c r="O16" s="632">
        <v>40791</v>
      </c>
      <c r="P16" s="634">
        <v>48</v>
      </c>
    </row>
    <row r="17" spans="1:17" ht="22.15" customHeight="1">
      <c r="A17" s="303" t="s">
        <v>758</v>
      </c>
      <c r="B17" s="632">
        <v>4658</v>
      </c>
      <c r="C17" s="632">
        <v>1880</v>
      </c>
      <c r="D17" s="634">
        <v>40.36</v>
      </c>
      <c r="E17" s="632">
        <v>4650</v>
      </c>
      <c r="F17" s="632">
        <v>1841</v>
      </c>
      <c r="G17" s="634">
        <v>39.590000000000003</v>
      </c>
      <c r="H17" s="632">
        <v>4612</v>
      </c>
      <c r="I17" s="632">
        <v>2052</v>
      </c>
      <c r="J17" s="634">
        <v>44.49</v>
      </c>
      <c r="K17" s="632">
        <v>4248</v>
      </c>
      <c r="L17" s="632">
        <v>1891</v>
      </c>
      <c r="M17" s="634">
        <v>44.52</v>
      </c>
      <c r="N17" s="632">
        <v>4522</v>
      </c>
      <c r="O17" s="632">
        <v>2130</v>
      </c>
      <c r="P17" s="634">
        <v>47.1</v>
      </c>
    </row>
    <row r="18" spans="1:17" ht="22.15" customHeight="1">
      <c r="A18" s="466" t="s">
        <v>443</v>
      </c>
      <c r="B18" s="632">
        <v>56299</v>
      </c>
      <c r="C18" s="632">
        <v>27834</v>
      </c>
      <c r="D18" s="634">
        <v>49.44</v>
      </c>
      <c r="E18" s="632">
        <v>70468</v>
      </c>
      <c r="F18" s="632">
        <v>30513</v>
      </c>
      <c r="G18" s="634">
        <v>43.3</v>
      </c>
      <c r="H18" s="632">
        <v>83789</v>
      </c>
      <c r="I18" s="632">
        <v>35146</v>
      </c>
      <c r="J18" s="634">
        <v>41.95</v>
      </c>
      <c r="K18" s="632">
        <v>91106</v>
      </c>
      <c r="L18" s="632">
        <v>39464</v>
      </c>
      <c r="M18" s="634">
        <v>43.32</v>
      </c>
      <c r="N18" s="632">
        <v>87643</v>
      </c>
      <c r="O18" s="632">
        <v>40614</v>
      </c>
      <c r="P18" s="634">
        <v>46.34</v>
      </c>
    </row>
    <row r="19" spans="1:17" ht="22.15" customHeight="1">
      <c r="A19" s="303" t="s">
        <v>764</v>
      </c>
      <c r="B19" s="632">
        <v>3900</v>
      </c>
      <c r="C19" s="632">
        <v>1163</v>
      </c>
      <c r="D19" s="634">
        <v>29.82</v>
      </c>
      <c r="E19" s="632">
        <v>3336</v>
      </c>
      <c r="F19" s="632">
        <v>1144</v>
      </c>
      <c r="G19" s="634">
        <v>34.29</v>
      </c>
      <c r="H19" s="632">
        <v>3277</v>
      </c>
      <c r="I19" s="632">
        <v>1115</v>
      </c>
      <c r="J19" s="634">
        <v>34.03</v>
      </c>
      <c r="K19" s="632">
        <v>3122</v>
      </c>
      <c r="L19" s="632">
        <v>1324</v>
      </c>
      <c r="M19" s="634">
        <v>42.41</v>
      </c>
      <c r="N19" s="632">
        <v>2846</v>
      </c>
      <c r="O19" s="632">
        <v>1250</v>
      </c>
      <c r="P19" s="634">
        <v>43.92</v>
      </c>
    </row>
    <row r="20" spans="1:17" ht="22.15" customHeight="1">
      <c r="A20" s="303" t="s">
        <v>826</v>
      </c>
      <c r="B20" s="632">
        <v>2098</v>
      </c>
      <c r="C20" s="632">
        <v>965</v>
      </c>
      <c r="D20" s="634">
        <v>46</v>
      </c>
      <c r="E20" s="632">
        <v>1679</v>
      </c>
      <c r="F20" s="632">
        <v>644</v>
      </c>
      <c r="G20" s="634">
        <v>38.36</v>
      </c>
      <c r="H20" s="632">
        <v>1290</v>
      </c>
      <c r="I20" s="632">
        <v>550</v>
      </c>
      <c r="J20" s="634">
        <v>42.64</v>
      </c>
      <c r="K20" s="632">
        <v>1053</v>
      </c>
      <c r="L20" s="632">
        <v>495</v>
      </c>
      <c r="M20" s="634">
        <v>47.01</v>
      </c>
      <c r="N20" s="632">
        <v>854</v>
      </c>
      <c r="O20" s="632">
        <v>374</v>
      </c>
      <c r="P20" s="634">
        <v>43.79</v>
      </c>
    </row>
    <row r="21" spans="1:17" ht="22.15" customHeight="1">
      <c r="A21" s="303" t="s">
        <v>757</v>
      </c>
      <c r="B21" s="632">
        <v>15307</v>
      </c>
      <c r="C21" s="632">
        <v>4042</v>
      </c>
      <c r="D21" s="634">
        <v>26.41</v>
      </c>
      <c r="E21" s="632">
        <v>14385</v>
      </c>
      <c r="F21" s="632">
        <v>3661</v>
      </c>
      <c r="G21" s="634">
        <v>25.45</v>
      </c>
      <c r="H21" s="632">
        <v>13120</v>
      </c>
      <c r="I21" s="632">
        <v>3538</v>
      </c>
      <c r="J21" s="634">
        <v>26.97</v>
      </c>
      <c r="K21" s="632">
        <v>12346</v>
      </c>
      <c r="L21" s="632">
        <v>3892</v>
      </c>
      <c r="M21" s="634">
        <v>31.52</v>
      </c>
      <c r="N21" s="632">
        <v>11817</v>
      </c>
      <c r="O21" s="632">
        <v>4813</v>
      </c>
      <c r="P21" s="634">
        <v>40.729999999999997</v>
      </c>
    </row>
    <row r="22" spans="1:17" s="304" customFormat="1" ht="22.15" customHeight="1">
      <c r="A22" s="303" t="s">
        <v>129</v>
      </c>
      <c r="B22" s="632">
        <v>7212</v>
      </c>
      <c r="C22" s="632">
        <v>2624</v>
      </c>
      <c r="D22" s="634">
        <v>36.380000000000003</v>
      </c>
      <c r="E22" s="632">
        <v>7849</v>
      </c>
      <c r="F22" s="632">
        <v>2755</v>
      </c>
      <c r="G22" s="634">
        <v>35.1</v>
      </c>
      <c r="H22" s="632">
        <v>7569</v>
      </c>
      <c r="I22" s="632">
        <v>2911</v>
      </c>
      <c r="J22" s="634">
        <v>38.46</v>
      </c>
      <c r="K22" s="632">
        <v>6971</v>
      </c>
      <c r="L22" s="632">
        <v>2601</v>
      </c>
      <c r="M22" s="634">
        <v>37.31</v>
      </c>
      <c r="N22" s="632">
        <v>6930</v>
      </c>
      <c r="O22" s="632">
        <v>2482</v>
      </c>
      <c r="P22" s="634">
        <v>35.82</v>
      </c>
      <c r="Q22" s="307"/>
    </row>
    <row r="23" spans="1:17" s="304" customFormat="1" ht="22.15" customHeight="1">
      <c r="A23" s="303" t="s">
        <v>827</v>
      </c>
      <c r="B23" s="632">
        <v>45347</v>
      </c>
      <c r="C23" s="632">
        <v>13557</v>
      </c>
      <c r="D23" s="634">
        <v>29.9</v>
      </c>
      <c r="E23" s="632">
        <v>45790</v>
      </c>
      <c r="F23" s="632">
        <v>13432</v>
      </c>
      <c r="G23" s="634">
        <v>29.33</v>
      </c>
      <c r="H23" s="632">
        <v>48312</v>
      </c>
      <c r="I23" s="632">
        <v>14649</v>
      </c>
      <c r="J23" s="634">
        <v>30.32</v>
      </c>
      <c r="K23" s="632">
        <v>48168</v>
      </c>
      <c r="L23" s="632">
        <v>14757</v>
      </c>
      <c r="M23" s="634">
        <v>30.64</v>
      </c>
      <c r="N23" s="632">
        <v>49860</v>
      </c>
      <c r="O23" s="632">
        <v>15759</v>
      </c>
      <c r="P23" s="634">
        <v>31.61</v>
      </c>
      <c r="Q23" s="307"/>
    </row>
    <row r="24" spans="1:17" ht="22.15" customHeight="1">
      <c r="A24" s="303" t="s">
        <v>766</v>
      </c>
      <c r="B24" s="632">
        <v>1798</v>
      </c>
      <c r="C24" s="632">
        <v>434</v>
      </c>
      <c r="D24" s="634">
        <v>24.14</v>
      </c>
      <c r="E24" s="632">
        <v>1981</v>
      </c>
      <c r="F24" s="632">
        <v>500</v>
      </c>
      <c r="G24" s="634">
        <v>25.24</v>
      </c>
      <c r="H24" s="632">
        <v>1723</v>
      </c>
      <c r="I24" s="632">
        <v>453</v>
      </c>
      <c r="J24" s="634">
        <v>26.29</v>
      </c>
      <c r="K24" s="632">
        <v>1382</v>
      </c>
      <c r="L24" s="632">
        <v>468</v>
      </c>
      <c r="M24" s="634">
        <v>33.86</v>
      </c>
      <c r="N24" s="632">
        <v>1369</v>
      </c>
      <c r="O24" s="632">
        <v>388</v>
      </c>
      <c r="P24" s="634">
        <v>28.34</v>
      </c>
    </row>
    <row r="25" spans="1:17" ht="22.15" customHeight="1">
      <c r="A25" s="303" t="s">
        <v>761</v>
      </c>
      <c r="B25" s="632">
        <v>2262</v>
      </c>
      <c r="C25" s="632">
        <v>446</v>
      </c>
      <c r="D25" s="634">
        <v>19.72</v>
      </c>
      <c r="E25" s="632">
        <v>2314</v>
      </c>
      <c r="F25" s="632">
        <v>329</v>
      </c>
      <c r="G25" s="634">
        <v>14.22</v>
      </c>
      <c r="H25" s="632">
        <v>2648</v>
      </c>
      <c r="I25" s="632">
        <v>403</v>
      </c>
      <c r="J25" s="634">
        <v>15.22</v>
      </c>
      <c r="K25" s="632">
        <v>2566</v>
      </c>
      <c r="L25" s="632">
        <v>445</v>
      </c>
      <c r="M25" s="634">
        <v>17.34</v>
      </c>
      <c r="N25" s="632">
        <v>2524</v>
      </c>
      <c r="O25" s="632">
        <v>455</v>
      </c>
      <c r="P25" s="634">
        <v>18.03</v>
      </c>
    </row>
    <row r="26" spans="1:17" ht="22.15" customHeight="1">
      <c r="A26" s="303" t="s">
        <v>132</v>
      </c>
      <c r="B26" s="632">
        <v>102568</v>
      </c>
      <c r="C26" s="632">
        <v>5722</v>
      </c>
      <c r="D26" s="634">
        <v>5.58</v>
      </c>
      <c r="E26" s="632">
        <v>96623</v>
      </c>
      <c r="F26" s="632">
        <v>6145</v>
      </c>
      <c r="G26" s="634">
        <v>6.36</v>
      </c>
      <c r="H26" s="632">
        <v>94424</v>
      </c>
      <c r="I26" s="632">
        <v>6646</v>
      </c>
      <c r="J26" s="634">
        <v>7.04</v>
      </c>
      <c r="K26" s="632">
        <v>89078</v>
      </c>
      <c r="L26" s="632">
        <v>6788</v>
      </c>
      <c r="M26" s="634">
        <v>7.62</v>
      </c>
      <c r="N26" s="632">
        <v>83709</v>
      </c>
      <c r="O26" s="632">
        <v>7721</v>
      </c>
      <c r="P26" s="634">
        <v>9.2200000000000006</v>
      </c>
    </row>
    <row r="27" spans="1:17" ht="22.15" customHeight="1">
      <c r="A27" s="305" t="s">
        <v>81</v>
      </c>
      <c r="B27" s="633">
        <v>10594</v>
      </c>
      <c r="C27" s="633">
        <v>5140</v>
      </c>
      <c r="D27" s="635">
        <v>48.52</v>
      </c>
      <c r="E27" s="633">
        <v>7299</v>
      </c>
      <c r="F27" s="633">
        <v>3590</v>
      </c>
      <c r="G27" s="635">
        <v>49.18</v>
      </c>
      <c r="H27" s="633">
        <v>5979</v>
      </c>
      <c r="I27" s="633">
        <v>3580</v>
      </c>
      <c r="J27" s="635">
        <v>59.88</v>
      </c>
      <c r="K27" s="633">
        <v>9944</v>
      </c>
      <c r="L27" s="633">
        <v>6003</v>
      </c>
      <c r="M27" s="635">
        <v>60.37</v>
      </c>
      <c r="N27" s="633">
        <v>11744</v>
      </c>
      <c r="O27" s="633">
        <v>6884</v>
      </c>
      <c r="P27" s="635">
        <v>58.62</v>
      </c>
    </row>
    <row r="28" spans="1:17" s="8" customFormat="1" ht="14.25">
      <c r="A28" s="9" t="s">
        <v>828</v>
      </c>
      <c r="B28" s="308"/>
      <c r="H28" s="308"/>
      <c r="K28" s="308"/>
      <c r="N28" s="308"/>
      <c r="O28" s="309"/>
      <c r="Q28" s="308"/>
    </row>
    <row r="29" spans="1:17">
      <c r="A29" s="310" t="s">
        <v>230</v>
      </c>
      <c r="B29" s="297"/>
      <c r="H29" s="297"/>
      <c r="K29" s="297"/>
      <c r="N29" s="297"/>
    </row>
    <row r="30" spans="1:17" ht="16.5" customHeight="1">
      <c r="B30" s="297"/>
      <c r="C30" s="311"/>
      <c r="H30" s="297"/>
      <c r="I30" s="311"/>
      <c r="K30" s="297"/>
      <c r="L30" s="311"/>
      <c r="N30" s="297"/>
      <c r="O30" s="311"/>
    </row>
    <row r="31" spans="1:17">
      <c r="B31" s="297"/>
      <c r="H31" s="297"/>
      <c r="K31" s="297"/>
      <c r="N31" s="297"/>
    </row>
    <row r="32" spans="1:17">
      <c r="B32" s="297"/>
      <c r="H32" s="297"/>
      <c r="K32" s="297"/>
      <c r="N32" s="297"/>
    </row>
    <row r="33" spans="2:14">
      <c r="B33" s="297"/>
      <c r="H33" s="297"/>
      <c r="K33" s="297"/>
      <c r="N33" s="297"/>
    </row>
    <row r="34" spans="2:14">
      <c r="B34" s="297"/>
      <c r="H34" s="297"/>
      <c r="K34" s="297"/>
      <c r="N34" s="297"/>
    </row>
    <row r="35" spans="2:14">
      <c r="B35" s="297"/>
      <c r="H35" s="297"/>
      <c r="K35" s="297"/>
      <c r="N35" s="297"/>
    </row>
    <row r="36" spans="2:14">
      <c r="B36" s="297"/>
      <c r="H36" s="297"/>
      <c r="K36" s="297"/>
      <c r="N36" s="297"/>
    </row>
  </sheetData>
  <sortState ref="A8:P28">
    <sortCondition descending="1" ref="P8:P28"/>
  </sortState>
  <mergeCells count="17">
    <mergeCell ref="A1:P1"/>
    <mergeCell ref="A2:A4"/>
    <mergeCell ref="C2:D2"/>
    <mergeCell ref="F2:G2"/>
    <mergeCell ref="I2:J2"/>
    <mergeCell ref="L2:M2"/>
    <mergeCell ref="O2:P2"/>
    <mergeCell ref="N3:N4"/>
    <mergeCell ref="O3:P3"/>
    <mergeCell ref="B3:B4"/>
    <mergeCell ref="C3:D3"/>
    <mergeCell ref="E3:E4"/>
    <mergeCell ref="F3:G3"/>
    <mergeCell ref="H3:H4"/>
    <mergeCell ref="I3:J3"/>
    <mergeCell ref="K3:K4"/>
    <mergeCell ref="L3:M3"/>
  </mergeCells>
  <phoneticPr fontId="6" type="noConversion"/>
  <printOptions horizontalCentered="1" verticalCentered="1"/>
  <pageMargins left="0.39370078740157483" right="0.39370078740157483" top="0.74803149606299213" bottom="0.74803149606299213" header="0.31496062992125984" footer="0.31496062992125984"/>
  <pageSetup paperSize="11" scale="66" orientation="landscape" r:id="rId1"/>
  <headerFooter differentOddEven="1" scaleWithDoc="0">
    <oddHeader>&amp;L&amp;"Times New Roman,標準"&amp;8 108&amp;"標楷體,標準"年犯罪狀況及其分析</oddHeader>
    <evenHeader>&amp;R&amp;"標楷體,標準"&amp;8第二篇　犯罪之處理</even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3">
    <tabColor theme="8" tint="0.59999389629810485"/>
  </sheetPr>
  <dimension ref="A1:Q28"/>
  <sheetViews>
    <sheetView showGridLines="0" zoomScaleNormal="100" workbookViewId="0">
      <selection activeCell="O2" sqref="O2"/>
    </sheetView>
  </sheetViews>
  <sheetFormatPr defaultColWidth="9" defaultRowHeight="15.75"/>
  <cols>
    <col min="1" max="1" width="33.5" style="7" customWidth="1"/>
    <col min="2" max="16" width="9.625" style="7" customWidth="1"/>
    <col min="17" max="16384" width="9" style="7"/>
  </cols>
  <sheetData>
    <row r="1" spans="1:17" s="298" customFormat="1" ht="30.6" customHeight="1">
      <c r="A1" s="1258" t="s">
        <v>212</v>
      </c>
      <c r="B1" s="1258"/>
      <c r="C1" s="1258"/>
      <c r="D1" s="1258"/>
      <c r="E1" s="1258"/>
      <c r="F1" s="1258"/>
      <c r="G1" s="1258"/>
      <c r="H1" s="1258"/>
      <c r="I1" s="1258"/>
      <c r="J1" s="1258"/>
      <c r="K1" s="1258"/>
      <c r="L1" s="1258"/>
      <c r="M1" s="1258"/>
      <c r="N1" s="1258"/>
      <c r="O1" s="1258"/>
      <c r="P1" s="1258"/>
    </row>
    <row r="2" spans="1:17" ht="24.95" customHeight="1">
      <c r="A2" s="1278"/>
      <c r="B2" s="302">
        <v>104</v>
      </c>
      <c r="C2" s="300" t="s">
        <v>214</v>
      </c>
      <c r="D2" s="301"/>
      <c r="E2" s="299">
        <v>105</v>
      </c>
      <c r="F2" s="300" t="s">
        <v>214</v>
      </c>
      <c r="G2" s="301"/>
      <c r="H2" s="299">
        <v>106</v>
      </c>
      <c r="I2" s="300" t="s">
        <v>214</v>
      </c>
      <c r="J2" s="301"/>
      <c r="K2" s="299">
        <v>107</v>
      </c>
      <c r="L2" s="300" t="s">
        <v>214</v>
      </c>
      <c r="M2" s="301"/>
      <c r="N2" s="299">
        <v>108</v>
      </c>
      <c r="O2" s="300" t="s">
        <v>214</v>
      </c>
      <c r="P2" s="302"/>
      <c r="Q2" s="297"/>
    </row>
    <row r="3" spans="1:17" ht="24.95" customHeight="1">
      <c r="A3" s="1279"/>
      <c r="B3" s="1276"/>
      <c r="C3" s="1269" t="s">
        <v>215</v>
      </c>
      <c r="D3" s="1275"/>
      <c r="E3" s="1271"/>
      <c r="F3" s="1269" t="s">
        <v>215</v>
      </c>
      <c r="G3" s="1275"/>
      <c r="H3" s="1271"/>
      <c r="I3" s="1269" t="s">
        <v>215</v>
      </c>
      <c r="J3" s="1275"/>
      <c r="K3" s="1271"/>
      <c r="L3" s="1269" t="s">
        <v>215</v>
      </c>
      <c r="M3" s="1275"/>
      <c r="N3" s="1271"/>
      <c r="O3" s="1269" t="s">
        <v>215</v>
      </c>
      <c r="P3" s="1275"/>
      <c r="Q3" s="297"/>
    </row>
    <row r="4" spans="1:17" ht="36" customHeight="1">
      <c r="A4" s="1280"/>
      <c r="B4" s="1277"/>
      <c r="C4" s="977" t="s">
        <v>1124</v>
      </c>
      <c r="D4" s="973" t="s">
        <v>1125</v>
      </c>
      <c r="E4" s="1272"/>
      <c r="F4" s="977" t="s">
        <v>1124</v>
      </c>
      <c r="G4" s="973" t="s">
        <v>1125</v>
      </c>
      <c r="H4" s="1272"/>
      <c r="I4" s="977" t="s">
        <v>1124</v>
      </c>
      <c r="J4" s="973" t="s">
        <v>1125</v>
      </c>
      <c r="K4" s="1272"/>
      <c r="L4" s="977" t="s">
        <v>1124</v>
      </c>
      <c r="M4" s="973" t="s">
        <v>1125</v>
      </c>
      <c r="N4" s="1272"/>
      <c r="O4" s="977" t="s">
        <v>1124</v>
      </c>
      <c r="P4" s="978" t="s">
        <v>1125</v>
      </c>
      <c r="Q4" s="297"/>
    </row>
    <row r="5" spans="1:17" ht="19.5" customHeight="1">
      <c r="A5" s="303" t="s">
        <v>217</v>
      </c>
      <c r="B5" s="632">
        <v>120153</v>
      </c>
      <c r="C5" s="632">
        <v>34295</v>
      </c>
      <c r="D5" s="634">
        <v>28.54</v>
      </c>
      <c r="E5" s="632">
        <v>136654</v>
      </c>
      <c r="F5" s="632">
        <v>36761</v>
      </c>
      <c r="G5" s="634">
        <v>26.9</v>
      </c>
      <c r="H5" s="632">
        <v>144928</v>
      </c>
      <c r="I5" s="632">
        <v>39332</v>
      </c>
      <c r="J5" s="634">
        <v>27.14</v>
      </c>
      <c r="K5" s="632">
        <v>148130</v>
      </c>
      <c r="L5" s="632">
        <v>36794</v>
      </c>
      <c r="M5" s="634">
        <v>24.84</v>
      </c>
      <c r="N5" s="632">
        <v>140568</v>
      </c>
      <c r="O5" s="632">
        <v>35406</v>
      </c>
      <c r="P5" s="634">
        <v>25.19</v>
      </c>
    </row>
    <row r="6" spans="1:17" ht="19.5" customHeight="1">
      <c r="A6" s="187" t="s">
        <v>218</v>
      </c>
      <c r="B6" s="632">
        <v>674</v>
      </c>
      <c r="C6" s="632">
        <v>496</v>
      </c>
      <c r="D6" s="634">
        <v>73.59</v>
      </c>
      <c r="E6" s="632">
        <v>750</v>
      </c>
      <c r="F6" s="632">
        <v>564</v>
      </c>
      <c r="G6" s="634">
        <v>75.2</v>
      </c>
      <c r="H6" s="632">
        <v>1006</v>
      </c>
      <c r="I6" s="632">
        <v>759</v>
      </c>
      <c r="J6" s="634">
        <v>75.45</v>
      </c>
      <c r="K6" s="632">
        <v>1120</v>
      </c>
      <c r="L6" s="632">
        <v>807</v>
      </c>
      <c r="M6" s="634">
        <v>72.05</v>
      </c>
      <c r="N6" s="632">
        <v>1160</v>
      </c>
      <c r="O6" s="632">
        <v>844</v>
      </c>
      <c r="P6" s="634">
        <v>72.760000000000005</v>
      </c>
    </row>
    <row r="7" spans="1:17" ht="19.5" customHeight="1">
      <c r="A7" s="303" t="s">
        <v>456</v>
      </c>
      <c r="B7" s="632">
        <v>5154</v>
      </c>
      <c r="C7" s="632">
        <v>3314</v>
      </c>
      <c r="D7" s="634">
        <v>64.3</v>
      </c>
      <c r="E7" s="632">
        <v>4973</v>
      </c>
      <c r="F7" s="632">
        <v>3353</v>
      </c>
      <c r="G7" s="634">
        <v>67.42</v>
      </c>
      <c r="H7" s="632">
        <v>4913</v>
      </c>
      <c r="I7" s="632">
        <v>3509</v>
      </c>
      <c r="J7" s="634">
        <v>71.42</v>
      </c>
      <c r="K7" s="632">
        <v>5348</v>
      </c>
      <c r="L7" s="632">
        <v>3774</v>
      </c>
      <c r="M7" s="634">
        <v>70.569999999999993</v>
      </c>
      <c r="N7" s="632">
        <v>4901</v>
      </c>
      <c r="O7" s="632">
        <v>3445</v>
      </c>
      <c r="P7" s="634">
        <v>70.290000000000006</v>
      </c>
    </row>
    <row r="8" spans="1:17" ht="19.5" customHeight="1">
      <c r="A8" s="187" t="s">
        <v>223</v>
      </c>
      <c r="B8" s="632">
        <v>3093</v>
      </c>
      <c r="C8" s="632">
        <v>1525</v>
      </c>
      <c r="D8" s="634">
        <v>49.3</v>
      </c>
      <c r="E8" s="632">
        <v>1291</v>
      </c>
      <c r="F8" s="632">
        <v>716</v>
      </c>
      <c r="G8" s="634">
        <v>55.46</v>
      </c>
      <c r="H8" s="632">
        <v>111</v>
      </c>
      <c r="I8" s="632">
        <v>96</v>
      </c>
      <c r="J8" s="634">
        <v>86.49</v>
      </c>
      <c r="K8" s="632">
        <v>1889</v>
      </c>
      <c r="L8" s="632">
        <v>631</v>
      </c>
      <c r="M8" s="634">
        <v>33.4</v>
      </c>
      <c r="N8" s="632">
        <v>3330</v>
      </c>
      <c r="O8" s="632">
        <v>1828</v>
      </c>
      <c r="P8" s="634">
        <v>54.89</v>
      </c>
    </row>
    <row r="9" spans="1:17" ht="19.5" customHeight="1">
      <c r="A9" s="303" t="s">
        <v>770</v>
      </c>
      <c r="B9" s="632">
        <v>1643</v>
      </c>
      <c r="C9" s="632">
        <v>879</v>
      </c>
      <c r="D9" s="634">
        <v>53.5</v>
      </c>
      <c r="E9" s="632">
        <v>1466</v>
      </c>
      <c r="F9" s="632">
        <v>850</v>
      </c>
      <c r="G9" s="634">
        <v>57.98</v>
      </c>
      <c r="H9" s="632">
        <v>1167</v>
      </c>
      <c r="I9" s="632">
        <v>614</v>
      </c>
      <c r="J9" s="634">
        <v>52.61</v>
      </c>
      <c r="K9" s="632">
        <v>922</v>
      </c>
      <c r="L9" s="632">
        <v>516</v>
      </c>
      <c r="M9" s="634">
        <v>55.97</v>
      </c>
      <c r="N9" s="632">
        <v>456</v>
      </c>
      <c r="O9" s="632">
        <v>248</v>
      </c>
      <c r="P9" s="634">
        <v>54.39</v>
      </c>
    </row>
    <row r="10" spans="1:17" s="304" customFormat="1" ht="19.5" customHeight="1">
      <c r="A10" s="303" t="s">
        <v>769</v>
      </c>
      <c r="B10" s="632">
        <v>768</v>
      </c>
      <c r="C10" s="632">
        <v>416</v>
      </c>
      <c r="D10" s="634">
        <v>54.17</v>
      </c>
      <c r="E10" s="632">
        <v>932</v>
      </c>
      <c r="F10" s="632">
        <v>321</v>
      </c>
      <c r="G10" s="634">
        <v>34.44</v>
      </c>
      <c r="H10" s="632">
        <v>553</v>
      </c>
      <c r="I10" s="632">
        <v>327</v>
      </c>
      <c r="J10" s="634">
        <v>59.13</v>
      </c>
      <c r="K10" s="632">
        <v>581</v>
      </c>
      <c r="L10" s="632">
        <v>303</v>
      </c>
      <c r="M10" s="634">
        <v>52.15</v>
      </c>
      <c r="N10" s="632">
        <v>569</v>
      </c>
      <c r="O10" s="632">
        <v>295</v>
      </c>
      <c r="P10" s="634">
        <v>51.85</v>
      </c>
    </row>
    <row r="11" spans="1:17" ht="19.5" customHeight="1">
      <c r="A11" s="303" t="s">
        <v>829</v>
      </c>
      <c r="B11" s="632">
        <v>241</v>
      </c>
      <c r="C11" s="632">
        <v>53</v>
      </c>
      <c r="D11" s="634">
        <v>21.99</v>
      </c>
      <c r="E11" s="632">
        <v>204</v>
      </c>
      <c r="F11" s="632">
        <v>96</v>
      </c>
      <c r="G11" s="634">
        <v>47.06</v>
      </c>
      <c r="H11" s="632">
        <v>91</v>
      </c>
      <c r="I11" s="632">
        <v>37</v>
      </c>
      <c r="J11" s="634">
        <v>40.659999999999997</v>
      </c>
      <c r="K11" s="632">
        <v>89</v>
      </c>
      <c r="L11" s="632">
        <v>33</v>
      </c>
      <c r="M11" s="634">
        <v>37.08</v>
      </c>
      <c r="N11" s="632">
        <v>96</v>
      </c>
      <c r="O11" s="632">
        <v>46</v>
      </c>
      <c r="P11" s="634">
        <v>47.92</v>
      </c>
    </row>
    <row r="12" spans="1:17" ht="19.5" customHeight="1">
      <c r="A12" s="303" t="s">
        <v>768</v>
      </c>
      <c r="B12" s="632">
        <v>1146</v>
      </c>
      <c r="C12" s="632">
        <v>448</v>
      </c>
      <c r="D12" s="634">
        <v>39.090000000000003</v>
      </c>
      <c r="E12" s="632">
        <v>1574</v>
      </c>
      <c r="F12" s="632">
        <v>687</v>
      </c>
      <c r="G12" s="634">
        <v>43.65</v>
      </c>
      <c r="H12" s="632">
        <v>3565</v>
      </c>
      <c r="I12" s="632">
        <v>1955</v>
      </c>
      <c r="J12" s="634">
        <v>54.84</v>
      </c>
      <c r="K12" s="632">
        <v>1583</v>
      </c>
      <c r="L12" s="632">
        <v>882</v>
      </c>
      <c r="M12" s="634">
        <v>55.72</v>
      </c>
      <c r="N12" s="632">
        <v>1420</v>
      </c>
      <c r="O12" s="632">
        <v>619</v>
      </c>
      <c r="P12" s="634">
        <v>43.59</v>
      </c>
    </row>
    <row r="13" spans="1:17" ht="19.5" customHeight="1">
      <c r="A13" s="303" t="s">
        <v>204</v>
      </c>
      <c r="B13" s="632">
        <v>1660</v>
      </c>
      <c r="C13" s="632">
        <v>793</v>
      </c>
      <c r="D13" s="634">
        <v>47.77</v>
      </c>
      <c r="E13" s="632">
        <v>1488</v>
      </c>
      <c r="F13" s="632">
        <v>561</v>
      </c>
      <c r="G13" s="634">
        <v>37.700000000000003</v>
      </c>
      <c r="H13" s="632">
        <v>1137</v>
      </c>
      <c r="I13" s="632">
        <v>499</v>
      </c>
      <c r="J13" s="634">
        <v>43.89</v>
      </c>
      <c r="K13" s="632">
        <v>1079</v>
      </c>
      <c r="L13" s="632">
        <v>372</v>
      </c>
      <c r="M13" s="634">
        <v>34.479999999999997</v>
      </c>
      <c r="N13" s="632">
        <v>1106</v>
      </c>
      <c r="O13" s="632">
        <v>453</v>
      </c>
      <c r="P13" s="634">
        <v>40.96</v>
      </c>
    </row>
    <row r="14" spans="1:17" ht="19.5" customHeight="1">
      <c r="A14" s="303" t="s">
        <v>767</v>
      </c>
      <c r="B14" s="632">
        <v>3473</v>
      </c>
      <c r="C14" s="632">
        <v>1020</v>
      </c>
      <c r="D14" s="634">
        <v>29.37</v>
      </c>
      <c r="E14" s="632">
        <v>3918</v>
      </c>
      <c r="F14" s="632">
        <v>1127</v>
      </c>
      <c r="G14" s="634">
        <v>28.76</v>
      </c>
      <c r="H14" s="632">
        <v>4203</v>
      </c>
      <c r="I14" s="632">
        <v>1465</v>
      </c>
      <c r="J14" s="634">
        <v>34.86</v>
      </c>
      <c r="K14" s="632">
        <v>3918</v>
      </c>
      <c r="L14" s="632">
        <v>1388</v>
      </c>
      <c r="M14" s="634">
        <v>35.43</v>
      </c>
      <c r="N14" s="632">
        <v>3997</v>
      </c>
      <c r="O14" s="632">
        <v>1469</v>
      </c>
      <c r="P14" s="634">
        <v>36.75</v>
      </c>
    </row>
    <row r="15" spans="1:17" ht="19.5" customHeight="1">
      <c r="A15" s="303" t="s">
        <v>830</v>
      </c>
      <c r="B15" s="632">
        <v>4467</v>
      </c>
      <c r="C15" s="632">
        <v>1389</v>
      </c>
      <c r="D15" s="634">
        <v>31.09</v>
      </c>
      <c r="E15" s="632">
        <v>3926</v>
      </c>
      <c r="F15" s="632">
        <v>1161</v>
      </c>
      <c r="G15" s="634">
        <v>29.57</v>
      </c>
      <c r="H15" s="632">
        <v>3284</v>
      </c>
      <c r="I15" s="632">
        <v>1038</v>
      </c>
      <c r="J15" s="634">
        <v>31.61</v>
      </c>
      <c r="K15" s="632">
        <v>2874</v>
      </c>
      <c r="L15" s="632">
        <v>1131</v>
      </c>
      <c r="M15" s="634">
        <v>39.35</v>
      </c>
      <c r="N15" s="632">
        <v>2873</v>
      </c>
      <c r="O15" s="632">
        <v>1037</v>
      </c>
      <c r="P15" s="634">
        <v>36.090000000000003</v>
      </c>
    </row>
    <row r="16" spans="1:17" ht="19.5" customHeight="1">
      <c r="A16" s="303" t="s">
        <v>221</v>
      </c>
      <c r="B16" s="632">
        <v>1526</v>
      </c>
      <c r="C16" s="632">
        <v>634</v>
      </c>
      <c r="D16" s="634">
        <v>41.55</v>
      </c>
      <c r="E16" s="632">
        <v>1767</v>
      </c>
      <c r="F16" s="632">
        <v>677</v>
      </c>
      <c r="G16" s="634">
        <v>38.31</v>
      </c>
      <c r="H16" s="632">
        <v>1705</v>
      </c>
      <c r="I16" s="632">
        <v>613</v>
      </c>
      <c r="J16" s="634">
        <v>35.950000000000003</v>
      </c>
      <c r="K16" s="632">
        <v>1653</v>
      </c>
      <c r="L16" s="632">
        <v>593</v>
      </c>
      <c r="M16" s="634">
        <v>35.869999999999997</v>
      </c>
      <c r="N16" s="632">
        <v>1503</v>
      </c>
      <c r="O16" s="632">
        <v>515</v>
      </c>
      <c r="P16" s="634">
        <v>34.26</v>
      </c>
    </row>
    <row r="17" spans="1:17" s="304" customFormat="1" ht="19.5" customHeight="1">
      <c r="A17" s="303" t="s">
        <v>476</v>
      </c>
      <c r="B17" s="632">
        <v>1560</v>
      </c>
      <c r="C17" s="632">
        <v>598</v>
      </c>
      <c r="D17" s="634">
        <v>38.33</v>
      </c>
      <c r="E17" s="632">
        <v>1537</v>
      </c>
      <c r="F17" s="632">
        <v>510</v>
      </c>
      <c r="G17" s="634">
        <v>33.18</v>
      </c>
      <c r="H17" s="632">
        <v>1841</v>
      </c>
      <c r="I17" s="632">
        <v>608</v>
      </c>
      <c r="J17" s="634">
        <v>33.03</v>
      </c>
      <c r="K17" s="632">
        <v>1757</v>
      </c>
      <c r="L17" s="632">
        <v>501</v>
      </c>
      <c r="M17" s="634">
        <v>28.51</v>
      </c>
      <c r="N17" s="632">
        <v>1876</v>
      </c>
      <c r="O17" s="632">
        <v>553</v>
      </c>
      <c r="P17" s="634">
        <v>29.48</v>
      </c>
    </row>
    <row r="18" spans="1:17" s="304" customFormat="1" ht="19.5" customHeight="1">
      <c r="A18" s="303" t="s">
        <v>831</v>
      </c>
      <c r="B18" s="632">
        <v>1804</v>
      </c>
      <c r="C18" s="632">
        <v>492</v>
      </c>
      <c r="D18" s="634">
        <v>27.27</v>
      </c>
      <c r="E18" s="632">
        <v>1737</v>
      </c>
      <c r="F18" s="632">
        <v>423</v>
      </c>
      <c r="G18" s="634">
        <v>24.35</v>
      </c>
      <c r="H18" s="632">
        <v>1606</v>
      </c>
      <c r="I18" s="632">
        <v>458</v>
      </c>
      <c r="J18" s="634">
        <v>28.52</v>
      </c>
      <c r="K18" s="632">
        <v>1299</v>
      </c>
      <c r="L18" s="632">
        <v>360</v>
      </c>
      <c r="M18" s="634">
        <v>27.71</v>
      </c>
      <c r="N18" s="632">
        <v>1489</v>
      </c>
      <c r="O18" s="632">
        <v>434</v>
      </c>
      <c r="P18" s="634">
        <v>29.15</v>
      </c>
    </row>
    <row r="19" spans="1:17" s="304" customFormat="1" ht="19.5" customHeight="1">
      <c r="A19" s="187" t="s">
        <v>222</v>
      </c>
      <c r="B19" s="632">
        <v>1030</v>
      </c>
      <c r="C19" s="632">
        <v>289</v>
      </c>
      <c r="D19" s="634">
        <v>28.06</v>
      </c>
      <c r="E19" s="632">
        <v>1108</v>
      </c>
      <c r="F19" s="632">
        <v>319</v>
      </c>
      <c r="G19" s="634">
        <v>28.79</v>
      </c>
      <c r="H19" s="632">
        <v>1152</v>
      </c>
      <c r="I19" s="632">
        <v>308</v>
      </c>
      <c r="J19" s="634">
        <v>26.74</v>
      </c>
      <c r="K19" s="632">
        <v>767</v>
      </c>
      <c r="L19" s="632">
        <v>260</v>
      </c>
      <c r="M19" s="634">
        <v>33.9</v>
      </c>
      <c r="N19" s="632">
        <v>894</v>
      </c>
      <c r="O19" s="632">
        <v>259</v>
      </c>
      <c r="P19" s="634">
        <v>28.97</v>
      </c>
    </row>
    <row r="20" spans="1:17" s="304" customFormat="1" ht="19.5" customHeight="1">
      <c r="A20" s="303" t="s">
        <v>75</v>
      </c>
      <c r="B20" s="632">
        <v>2774</v>
      </c>
      <c r="C20" s="632">
        <v>762</v>
      </c>
      <c r="D20" s="634">
        <v>27.47</v>
      </c>
      <c r="E20" s="632">
        <v>3214</v>
      </c>
      <c r="F20" s="632">
        <v>835</v>
      </c>
      <c r="G20" s="634">
        <v>25.98</v>
      </c>
      <c r="H20" s="632">
        <v>3583</v>
      </c>
      <c r="I20" s="632">
        <v>895</v>
      </c>
      <c r="J20" s="634">
        <v>24.98</v>
      </c>
      <c r="K20" s="632">
        <v>3646</v>
      </c>
      <c r="L20" s="632">
        <v>959</v>
      </c>
      <c r="M20" s="634">
        <v>26.3</v>
      </c>
      <c r="N20" s="632">
        <v>3056</v>
      </c>
      <c r="O20" s="632">
        <v>846</v>
      </c>
      <c r="P20" s="634">
        <v>27.68</v>
      </c>
    </row>
    <row r="21" spans="1:17" s="304" customFormat="1" ht="19.5" customHeight="1">
      <c r="A21" s="303" t="s">
        <v>468</v>
      </c>
      <c r="B21" s="632">
        <v>2232</v>
      </c>
      <c r="C21" s="632">
        <v>330</v>
      </c>
      <c r="D21" s="634">
        <v>14.78</v>
      </c>
      <c r="E21" s="632">
        <v>2382</v>
      </c>
      <c r="F21" s="632">
        <v>501</v>
      </c>
      <c r="G21" s="634">
        <v>21.03</v>
      </c>
      <c r="H21" s="632">
        <v>2819</v>
      </c>
      <c r="I21" s="632">
        <v>633</v>
      </c>
      <c r="J21" s="634">
        <v>22.45</v>
      </c>
      <c r="K21" s="632">
        <v>2521</v>
      </c>
      <c r="L21" s="632">
        <v>712</v>
      </c>
      <c r="M21" s="634">
        <v>28.24</v>
      </c>
      <c r="N21" s="632">
        <v>2116</v>
      </c>
      <c r="O21" s="632">
        <v>530</v>
      </c>
      <c r="P21" s="634">
        <v>25.05</v>
      </c>
    </row>
    <row r="22" spans="1:17" s="304" customFormat="1" ht="19.5" customHeight="1">
      <c r="A22" s="303" t="s">
        <v>832</v>
      </c>
      <c r="B22" s="632">
        <v>73391</v>
      </c>
      <c r="C22" s="632">
        <v>15760</v>
      </c>
      <c r="D22" s="634">
        <v>21.47</v>
      </c>
      <c r="E22" s="632">
        <v>89860</v>
      </c>
      <c r="F22" s="632">
        <v>18647</v>
      </c>
      <c r="G22" s="634">
        <v>20.75</v>
      </c>
      <c r="H22" s="632">
        <v>96688</v>
      </c>
      <c r="I22" s="632">
        <v>19766</v>
      </c>
      <c r="J22" s="634">
        <v>20.440000000000001</v>
      </c>
      <c r="K22" s="632">
        <v>95890</v>
      </c>
      <c r="L22" s="632">
        <v>17663</v>
      </c>
      <c r="M22" s="634">
        <v>18.420000000000002</v>
      </c>
      <c r="N22" s="632">
        <v>83474</v>
      </c>
      <c r="O22" s="632">
        <v>15192</v>
      </c>
      <c r="P22" s="634">
        <v>18.2</v>
      </c>
    </row>
    <row r="23" spans="1:17" s="304" customFormat="1" ht="19.5" customHeight="1">
      <c r="A23" s="187" t="s">
        <v>226</v>
      </c>
      <c r="B23" s="632">
        <v>1173</v>
      </c>
      <c r="C23" s="632">
        <v>1074</v>
      </c>
      <c r="D23" s="634">
        <v>91.56</v>
      </c>
      <c r="E23" s="632">
        <v>1584</v>
      </c>
      <c r="F23" s="632">
        <v>1287</v>
      </c>
      <c r="G23" s="634">
        <v>81.25</v>
      </c>
      <c r="H23" s="632">
        <v>1561</v>
      </c>
      <c r="I23" s="632">
        <v>731</v>
      </c>
      <c r="J23" s="634">
        <v>46.83</v>
      </c>
      <c r="K23" s="632">
        <v>4283</v>
      </c>
      <c r="L23" s="632">
        <v>662</v>
      </c>
      <c r="M23" s="634">
        <v>15.46</v>
      </c>
      <c r="N23" s="632">
        <v>6672</v>
      </c>
      <c r="O23" s="632">
        <v>568</v>
      </c>
      <c r="P23" s="634">
        <v>8.51</v>
      </c>
    </row>
    <row r="24" spans="1:17" ht="19.5" customHeight="1">
      <c r="A24" s="305" t="s">
        <v>81</v>
      </c>
      <c r="B24" s="633">
        <v>12344</v>
      </c>
      <c r="C24" s="633">
        <v>4023</v>
      </c>
      <c r="D24" s="635">
        <v>32.590000000000003</v>
      </c>
      <c r="E24" s="633">
        <v>12943</v>
      </c>
      <c r="F24" s="633">
        <v>4126</v>
      </c>
      <c r="G24" s="635">
        <v>31.88</v>
      </c>
      <c r="H24" s="633">
        <v>13943</v>
      </c>
      <c r="I24" s="633">
        <v>5021</v>
      </c>
      <c r="J24" s="635">
        <v>36.01</v>
      </c>
      <c r="K24" s="633">
        <v>16911</v>
      </c>
      <c r="L24" s="633">
        <v>5247</v>
      </c>
      <c r="M24" s="635">
        <v>31.03</v>
      </c>
      <c r="N24" s="633">
        <v>19580</v>
      </c>
      <c r="O24" s="633">
        <v>6225</v>
      </c>
      <c r="P24" s="635">
        <v>31.79</v>
      </c>
    </row>
    <row r="25" spans="1:17" s="8" customFormat="1" ht="14.25">
      <c r="A25" s="8" t="s">
        <v>227</v>
      </c>
    </row>
    <row r="26" spans="1:17" s="8" customFormat="1" ht="14.25" customHeight="1">
      <c r="A26" s="9" t="s">
        <v>228</v>
      </c>
      <c r="H26" s="38"/>
      <c r="I26" s="38"/>
      <c r="J26" s="38"/>
      <c r="K26" s="38"/>
      <c r="L26" s="38"/>
      <c r="M26" s="38"/>
      <c r="N26" s="38"/>
      <c r="O26" s="38"/>
      <c r="P26" s="38"/>
      <c r="Q26" s="38"/>
    </row>
    <row r="27" spans="1:17">
      <c r="A27" s="4" t="s">
        <v>833</v>
      </c>
      <c r="B27" s="38"/>
      <c r="C27" s="38"/>
      <c r="D27" s="38"/>
      <c r="E27" s="38"/>
      <c r="F27" s="38"/>
      <c r="G27" s="7" t="s">
        <v>5</v>
      </c>
      <c r="H27" s="38"/>
      <c r="I27" s="38"/>
      <c r="J27" s="38"/>
      <c r="K27" s="38"/>
      <c r="L27" s="38"/>
      <c r="M27" s="38"/>
      <c r="N27" s="38"/>
      <c r="O27" s="38"/>
      <c r="P27" s="38"/>
      <c r="Q27" s="38"/>
    </row>
    <row r="28" spans="1:17">
      <c r="G28" s="7" t="s">
        <v>6</v>
      </c>
    </row>
  </sheetData>
  <sortState ref="A8:P25">
    <sortCondition descending="1" ref="P8:P25"/>
  </sortState>
  <mergeCells count="12">
    <mergeCell ref="N3:N4"/>
    <mergeCell ref="O3:P3"/>
    <mergeCell ref="A1:P1"/>
    <mergeCell ref="B3:B4"/>
    <mergeCell ref="C3:D3"/>
    <mergeCell ref="E3:E4"/>
    <mergeCell ref="F3:G3"/>
    <mergeCell ref="H3:H4"/>
    <mergeCell ref="I3:J3"/>
    <mergeCell ref="K3:K4"/>
    <mergeCell ref="L3:M3"/>
    <mergeCell ref="A2:A4"/>
  </mergeCells>
  <phoneticPr fontId="6" type="noConversion"/>
  <printOptions horizontalCentered="1" verticalCentered="1"/>
  <pageMargins left="0.39370078740157483" right="0.39370078740157483" top="0.74803149606299213" bottom="0.74803149606299213" header="0.31496062992125984" footer="0.31496062992125984"/>
  <pageSetup paperSize="11" scale="66" orientation="landscape" r:id="rId1"/>
  <headerFooter differentOddEven="1" scaleWithDoc="0">
    <oddHeader>&amp;L&amp;"Times New Roman,標準"&amp;8 108&amp;"標楷體,標準"年犯罪狀況及其分析</oddHeader>
    <evenHeader>&amp;R&amp;"標楷體,標準"&amp;8第二篇　犯罪之處理</even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4">
    <tabColor theme="8" tint="0.59999389629810485"/>
  </sheetPr>
  <dimension ref="A1:E24"/>
  <sheetViews>
    <sheetView showGridLines="0" zoomScaleNormal="100" workbookViewId="0">
      <selection activeCell="O2" sqref="O2"/>
    </sheetView>
  </sheetViews>
  <sheetFormatPr defaultColWidth="9" defaultRowHeight="15.75"/>
  <cols>
    <col min="1" max="1" width="15.875" style="7" customWidth="1"/>
    <col min="2" max="4" width="30.75" style="7" customWidth="1"/>
    <col min="5" max="16384" width="9" style="7"/>
  </cols>
  <sheetData>
    <row r="1" spans="1:5" s="293" customFormat="1" ht="30.6" customHeight="1">
      <c r="A1" s="1258" t="s">
        <v>834</v>
      </c>
      <c r="B1" s="1258"/>
      <c r="C1" s="1258"/>
      <c r="D1" s="1258"/>
    </row>
    <row r="2" spans="1:5" s="117" customFormat="1">
      <c r="D2" s="350" t="s">
        <v>835</v>
      </c>
      <c r="E2" s="294"/>
    </row>
    <row r="3" spans="1:5" ht="59.45" customHeight="1">
      <c r="A3" s="1260"/>
      <c r="B3" s="979" t="s">
        <v>836</v>
      </c>
      <c r="C3" s="295" t="s">
        <v>209</v>
      </c>
      <c r="D3" s="296" t="s">
        <v>837</v>
      </c>
      <c r="E3" s="297"/>
    </row>
    <row r="4" spans="1:5" ht="26.25" hidden="1" customHeight="1">
      <c r="A4" s="1262"/>
      <c r="B4" s="980">
        <v>5415</v>
      </c>
      <c r="C4" s="11">
        <v>26081</v>
      </c>
      <c r="D4" s="10">
        <v>17.19265938531877</v>
      </c>
    </row>
    <row r="5" spans="1:5" s="297" customFormat="1" ht="26.25" hidden="1" customHeight="1">
      <c r="A5" s="346" t="s">
        <v>171</v>
      </c>
      <c r="B5" s="11">
        <v>6166</v>
      </c>
      <c r="C5" s="11">
        <v>33316</v>
      </c>
      <c r="D5" s="10">
        <v>15.62</v>
      </c>
    </row>
    <row r="6" spans="1:5" ht="26.25" hidden="1" customHeight="1">
      <c r="A6" s="346" t="s">
        <v>109</v>
      </c>
      <c r="B6" s="11">
        <v>6385</v>
      </c>
      <c r="C6" s="11">
        <v>42880</v>
      </c>
      <c r="D6" s="10">
        <v>12.96</v>
      </c>
    </row>
    <row r="7" spans="1:5" ht="26.25" customHeight="1">
      <c r="A7" s="525" t="s">
        <v>287</v>
      </c>
      <c r="B7" s="468">
        <v>5752</v>
      </c>
      <c r="C7" s="469">
        <v>45095</v>
      </c>
      <c r="D7" s="470">
        <f>B7/SUM(B7,C7)*100</f>
        <v>11.312368477982968</v>
      </c>
    </row>
    <row r="8" spans="1:5" ht="26.25" customHeight="1">
      <c r="A8" s="524" t="s">
        <v>785</v>
      </c>
      <c r="B8" s="468">
        <v>5228</v>
      </c>
      <c r="C8" s="471">
        <v>46771</v>
      </c>
      <c r="D8" s="470">
        <f t="shared" ref="D8:D16" si="0">B8/SUM(B8,C8)*100</f>
        <v>10.054039500759631</v>
      </c>
    </row>
    <row r="9" spans="1:5" ht="26.25" customHeight="1">
      <c r="A9" s="524" t="s">
        <v>304</v>
      </c>
      <c r="B9" s="468">
        <v>5181</v>
      </c>
      <c r="C9" s="472">
        <v>45798</v>
      </c>
      <c r="D9" s="470">
        <f t="shared" si="0"/>
        <v>10.163008297534279</v>
      </c>
    </row>
    <row r="10" spans="1:5" ht="26.25" customHeight="1">
      <c r="A10" s="524" t="s">
        <v>305</v>
      </c>
      <c r="B10" s="468">
        <v>5733</v>
      </c>
      <c r="C10" s="471">
        <v>47995</v>
      </c>
      <c r="D10" s="470">
        <f t="shared" si="0"/>
        <v>10.670413936867183</v>
      </c>
    </row>
    <row r="11" spans="1:5" ht="26.25" customHeight="1">
      <c r="A11" s="524" t="s">
        <v>306</v>
      </c>
      <c r="B11" s="468">
        <v>5364</v>
      </c>
      <c r="C11" s="471">
        <v>52324</v>
      </c>
      <c r="D11" s="470">
        <f t="shared" si="0"/>
        <v>9.2982942726390245</v>
      </c>
    </row>
    <row r="12" spans="1:5" ht="26.25" customHeight="1">
      <c r="A12" s="524" t="s">
        <v>307</v>
      </c>
      <c r="B12" s="468">
        <v>5484</v>
      </c>
      <c r="C12" s="471">
        <v>54040</v>
      </c>
      <c r="D12" s="470">
        <f t="shared" si="0"/>
        <v>9.2130905181103415</v>
      </c>
    </row>
    <row r="13" spans="1:5" ht="26.25" customHeight="1">
      <c r="A13" s="524" t="s">
        <v>308</v>
      </c>
      <c r="B13" s="468">
        <v>5643</v>
      </c>
      <c r="C13" s="471">
        <v>57118</v>
      </c>
      <c r="D13" s="470">
        <f t="shared" si="0"/>
        <v>8.9912525294370695</v>
      </c>
    </row>
    <row r="14" spans="1:5" ht="26.25" customHeight="1">
      <c r="A14" s="524" t="s">
        <v>309</v>
      </c>
      <c r="B14" s="468">
        <v>6210</v>
      </c>
      <c r="C14" s="471">
        <v>57881</v>
      </c>
      <c r="D14" s="470">
        <f t="shared" si="0"/>
        <v>9.6893479583716893</v>
      </c>
    </row>
    <row r="15" spans="1:5" ht="26.25" customHeight="1">
      <c r="A15" s="524" t="s">
        <v>310</v>
      </c>
      <c r="B15" s="468">
        <v>6866</v>
      </c>
      <c r="C15" s="472">
        <v>54816</v>
      </c>
      <c r="D15" s="470">
        <f t="shared" si="0"/>
        <v>11.131286274764113</v>
      </c>
    </row>
    <row r="16" spans="1:5" ht="26.25" customHeight="1">
      <c r="A16" s="524" t="s">
        <v>311</v>
      </c>
      <c r="B16" s="473">
        <v>7506</v>
      </c>
      <c r="C16" s="474">
        <v>52744</v>
      </c>
      <c r="D16" s="475">
        <f t="shared" si="0"/>
        <v>12.458091286307054</v>
      </c>
    </row>
    <row r="17" spans="1:4" s="8" customFormat="1" ht="18.95" customHeight="1">
      <c r="A17" s="467" t="s">
        <v>210</v>
      </c>
    </row>
    <row r="18" spans="1:4" s="8" customFormat="1" ht="66.75" customHeight="1">
      <c r="A18" s="1281" t="s">
        <v>211</v>
      </c>
      <c r="B18" s="1281"/>
      <c r="C18" s="1281"/>
      <c r="D18" s="1281"/>
    </row>
    <row r="19" spans="1:4" s="8" customFormat="1" ht="19.5" customHeight="1">
      <c r="A19" s="1282" t="s">
        <v>1126</v>
      </c>
      <c r="B19" s="1282"/>
    </row>
    <row r="20" spans="1:4" s="8" customFormat="1" ht="20.100000000000001" customHeight="1"/>
    <row r="21" spans="1:4" s="8" customFormat="1" ht="18.600000000000001" customHeight="1"/>
    <row r="22" spans="1:4" s="8" customFormat="1" ht="12.75"/>
    <row r="23" spans="1:4" s="8" customFormat="1" ht="12.75"/>
    <row r="24" spans="1:4" s="8" customFormat="1" ht="12.75"/>
  </sheetData>
  <mergeCells count="4">
    <mergeCell ref="A1:D1"/>
    <mergeCell ref="A18:D18"/>
    <mergeCell ref="A19:B19"/>
    <mergeCell ref="A3:A4"/>
  </mergeCells>
  <phoneticPr fontId="6" type="noConversion"/>
  <printOptions horizontalCentered="1" verticalCentered="1"/>
  <pageMargins left="0.39370078740157483" right="0.39370078740157483" top="0.74803149606299213" bottom="0.74803149606299213" header="0.31496062992125984" footer="0.31496062992125984"/>
  <pageSetup paperSize="11" scale="66" orientation="landscape" r:id="rId1"/>
  <headerFooter differentOddEven="1" scaleWithDoc="0">
    <oddHeader>&amp;L&amp;"Times New Roman,標準"&amp;8 108&amp;"標楷體,標準"年犯罪狀況及其分析</oddHeader>
    <evenHeader>&amp;R&amp;"標楷體,標準"&amp;8第二篇　犯罪之處理</even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5">
    <tabColor theme="8" tint="0.59999389629810485"/>
  </sheetPr>
  <dimension ref="A1:M36"/>
  <sheetViews>
    <sheetView showGridLines="0" zoomScale="81" zoomScaleNormal="81" workbookViewId="0">
      <selection activeCell="O2" sqref="O2"/>
    </sheetView>
  </sheetViews>
  <sheetFormatPr defaultColWidth="9" defaultRowHeight="15.75"/>
  <cols>
    <col min="1" max="1" width="29.5" style="33" customWidth="1"/>
    <col min="2" max="2" width="10.5" style="645" bestFit="1" customWidth="1"/>
    <col min="3" max="3" width="9.625" style="641" bestFit="1" customWidth="1"/>
    <col min="4" max="4" width="10.5" style="645" bestFit="1" customWidth="1"/>
    <col min="5" max="5" width="9.625" style="641" bestFit="1" customWidth="1"/>
    <col min="6" max="6" width="10.5" style="645" bestFit="1" customWidth="1"/>
    <col min="7" max="7" width="9.625" style="641" bestFit="1" customWidth="1"/>
    <col min="8" max="8" width="9.375" style="645" bestFit="1" customWidth="1"/>
    <col min="9" max="9" width="9.625" style="641" bestFit="1" customWidth="1"/>
    <col min="10" max="10" width="9.375" style="645" bestFit="1" customWidth="1"/>
    <col min="11" max="11" width="9.625" style="641" bestFit="1" customWidth="1"/>
    <col min="12" max="16384" width="9" style="33"/>
  </cols>
  <sheetData>
    <row r="1" spans="1:13" s="144" customFormat="1" ht="30.6" customHeight="1">
      <c r="A1" s="1179" t="s">
        <v>838</v>
      </c>
      <c r="B1" s="1179"/>
      <c r="C1" s="1179"/>
      <c r="D1" s="1179"/>
      <c r="E1" s="1179"/>
      <c r="F1" s="1179"/>
      <c r="G1" s="1179"/>
      <c r="H1" s="1179"/>
      <c r="I1" s="1179"/>
      <c r="J1" s="1179"/>
      <c r="K1" s="1179"/>
    </row>
    <row r="2" spans="1:13" ht="16.5">
      <c r="A2" s="1177"/>
      <c r="B2" s="1283" t="s">
        <v>116</v>
      </c>
      <c r="C2" s="1284"/>
      <c r="D2" s="1284" t="s">
        <v>194</v>
      </c>
      <c r="E2" s="1284"/>
      <c r="F2" s="1284" t="s">
        <v>195</v>
      </c>
      <c r="G2" s="1284"/>
      <c r="H2" s="1284" t="s">
        <v>215</v>
      </c>
      <c r="I2" s="1284"/>
      <c r="J2" s="1284" t="s">
        <v>135</v>
      </c>
      <c r="K2" s="1181"/>
    </row>
    <row r="3" spans="1:13" ht="16.5">
      <c r="A3" s="1197"/>
      <c r="B3" s="981" t="s">
        <v>50</v>
      </c>
      <c r="C3" s="637" t="s">
        <v>4</v>
      </c>
      <c r="D3" s="646" t="s">
        <v>50</v>
      </c>
      <c r="E3" s="637" t="s">
        <v>4</v>
      </c>
      <c r="F3" s="643" t="s">
        <v>740</v>
      </c>
      <c r="G3" s="637" t="s">
        <v>4</v>
      </c>
      <c r="H3" s="643" t="s">
        <v>50</v>
      </c>
      <c r="I3" s="637" t="s">
        <v>4</v>
      </c>
      <c r="J3" s="643" t="s">
        <v>50</v>
      </c>
      <c r="K3" s="642" t="s">
        <v>4</v>
      </c>
      <c r="L3" s="147"/>
    </row>
    <row r="4" spans="1:13" s="111" customFormat="1" ht="16.5">
      <c r="A4" s="476" t="s">
        <v>839</v>
      </c>
      <c r="B4" s="1098">
        <v>474108</v>
      </c>
      <c r="C4" s="638">
        <v>100</v>
      </c>
      <c r="D4" s="1098">
        <v>206488</v>
      </c>
      <c r="E4" s="638">
        <v>100</v>
      </c>
      <c r="F4" s="1098">
        <v>38192</v>
      </c>
      <c r="G4" s="638">
        <v>100</v>
      </c>
      <c r="H4" s="1098">
        <v>163426</v>
      </c>
      <c r="I4" s="638">
        <v>100</v>
      </c>
      <c r="J4" s="1098">
        <v>66002</v>
      </c>
      <c r="K4" s="638">
        <v>100</v>
      </c>
      <c r="L4" s="291"/>
      <c r="M4" s="291"/>
    </row>
    <row r="5" spans="1:13" s="111" customFormat="1" ht="16.5">
      <c r="A5" s="476" t="s">
        <v>132</v>
      </c>
      <c r="B5" s="1098">
        <v>82778</v>
      </c>
      <c r="C5" s="638">
        <v>17.459734912720311</v>
      </c>
      <c r="D5" s="1098">
        <v>52159</v>
      </c>
      <c r="E5" s="638">
        <v>25.260063538801287</v>
      </c>
      <c r="F5" s="1098">
        <v>21437</v>
      </c>
      <c r="G5" s="638">
        <v>56.129555927943017</v>
      </c>
      <c r="H5" s="1098">
        <v>7195</v>
      </c>
      <c r="I5" s="638">
        <v>4.4026042367799496</v>
      </c>
      <c r="J5" s="1098">
        <v>1987</v>
      </c>
      <c r="K5" s="638">
        <v>3.0105148328838522</v>
      </c>
      <c r="L5" s="291"/>
      <c r="M5" s="291"/>
    </row>
    <row r="6" spans="1:13" s="111" customFormat="1" ht="16.5">
      <c r="A6" s="476" t="s">
        <v>426</v>
      </c>
      <c r="B6" s="1099">
        <v>80456</v>
      </c>
      <c r="C6" s="639">
        <v>16.969973086301014</v>
      </c>
      <c r="D6" s="1099">
        <v>46499</v>
      </c>
      <c r="E6" s="638">
        <v>22.518984154042851</v>
      </c>
      <c r="F6" s="1099">
        <v>7870</v>
      </c>
      <c r="G6" s="638">
        <v>20.606409719312946</v>
      </c>
      <c r="H6" s="1099">
        <v>14375</v>
      </c>
      <c r="I6" s="639">
        <v>8.7960300074651521</v>
      </c>
      <c r="J6" s="1098">
        <v>11712</v>
      </c>
      <c r="K6" s="639">
        <v>17.744916820702404</v>
      </c>
      <c r="L6" s="291"/>
      <c r="M6" s="291"/>
    </row>
    <row r="7" spans="1:13" s="111" customFormat="1" ht="18.600000000000001" customHeight="1">
      <c r="A7" s="476" t="s">
        <v>196</v>
      </c>
      <c r="B7" s="1098">
        <v>64873</v>
      </c>
      <c r="C7" s="638">
        <v>13.68316923570157</v>
      </c>
      <c r="D7" s="1098">
        <v>23049</v>
      </c>
      <c r="E7" s="638">
        <v>11.1623920034094</v>
      </c>
      <c r="F7" s="1098">
        <v>62</v>
      </c>
      <c r="G7" s="638">
        <v>0.16233766233766234</v>
      </c>
      <c r="H7" s="1098">
        <v>29108</v>
      </c>
      <c r="I7" s="638">
        <v>17.811119405724916</v>
      </c>
      <c r="J7" s="1098">
        <v>12654</v>
      </c>
      <c r="K7" s="638">
        <v>19.172146298597013</v>
      </c>
      <c r="L7" s="291"/>
      <c r="M7" s="291"/>
    </row>
    <row r="8" spans="1:13" s="111" customFormat="1" ht="16.5">
      <c r="A8" s="476" t="s">
        <v>68</v>
      </c>
      <c r="B8" s="1099">
        <v>62361</v>
      </c>
      <c r="C8" s="639">
        <v>13.153332152167859</v>
      </c>
      <c r="D8" s="1099">
        <v>13963</v>
      </c>
      <c r="E8" s="638">
        <v>6.7621362984773929</v>
      </c>
      <c r="F8" s="1099">
        <v>588</v>
      </c>
      <c r="G8" s="638">
        <v>1.5395894428152492</v>
      </c>
      <c r="H8" s="1099">
        <v>30352</v>
      </c>
      <c r="I8" s="639">
        <v>18.572320193849205</v>
      </c>
      <c r="J8" s="1098">
        <v>17458</v>
      </c>
      <c r="K8" s="639">
        <v>26.450713614738948</v>
      </c>
      <c r="L8" s="291"/>
      <c r="M8" s="291"/>
    </row>
    <row r="9" spans="1:13" s="111" customFormat="1" ht="18.600000000000001" customHeight="1">
      <c r="A9" s="476" t="s">
        <v>126</v>
      </c>
      <c r="B9" s="1098">
        <v>44590</v>
      </c>
      <c r="C9" s="638">
        <v>9.4050300775350753</v>
      </c>
      <c r="D9" s="1098">
        <v>25730</v>
      </c>
      <c r="E9" s="638">
        <v>12.460772538840031</v>
      </c>
      <c r="F9" s="1098">
        <v>1438</v>
      </c>
      <c r="G9" s="638">
        <v>3.7651864264767494</v>
      </c>
      <c r="H9" s="1098">
        <v>12646</v>
      </c>
      <c r="I9" s="638">
        <v>7.7380588156107351</v>
      </c>
      <c r="J9" s="1098">
        <v>4776</v>
      </c>
      <c r="K9" s="638">
        <v>7.2361443592618411</v>
      </c>
      <c r="L9" s="291"/>
      <c r="M9" s="291"/>
    </row>
    <row r="10" spans="1:13" s="111" customFormat="1" ht="16.5">
      <c r="A10" s="476" t="s">
        <v>72</v>
      </c>
      <c r="B10" s="1099">
        <v>15245</v>
      </c>
      <c r="C10" s="639">
        <v>3.2155120774169599</v>
      </c>
      <c r="D10" s="1099">
        <v>2465</v>
      </c>
      <c r="E10" s="638">
        <v>1.1937739723373757</v>
      </c>
      <c r="F10" s="1099">
        <v>473</v>
      </c>
      <c r="G10" s="638">
        <v>1.2384792626728112</v>
      </c>
      <c r="H10" s="1099">
        <v>9064</v>
      </c>
      <c r="I10" s="639">
        <v>5.5462411121853314</v>
      </c>
      <c r="J10" s="1098">
        <v>3243</v>
      </c>
      <c r="K10" s="639">
        <v>4.9134874700766638</v>
      </c>
      <c r="L10" s="291"/>
      <c r="M10" s="291"/>
    </row>
    <row r="11" spans="1:13" s="142" customFormat="1" ht="16.149999999999999" customHeight="1">
      <c r="A11" s="476" t="s">
        <v>840</v>
      </c>
      <c r="B11" s="1098">
        <v>14319</v>
      </c>
      <c r="C11" s="638">
        <v>3.020197929585664</v>
      </c>
      <c r="D11" s="1098">
        <v>2429</v>
      </c>
      <c r="E11" s="638">
        <v>1.1763395451551664</v>
      </c>
      <c r="F11" s="1098">
        <v>16</v>
      </c>
      <c r="G11" s="638">
        <v>4.1893590280687051E-2</v>
      </c>
      <c r="H11" s="1098">
        <v>9972</v>
      </c>
      <c r="I11" s="638">
        <v>6.1018442597873044</v>
      </c>
      <c r="J11" s="1098">
        <v>1902</v>
      </c>
      <c r="K11" s="638">
        <v>2.8817308566407078</v>
      </c>
      <c r="L11" s="292"/>
      <c r="M11" s="292"/>
    </row>
    <row r="12" spans="1:13" s="111" customFormat="1" ht="16.5">
      <c r="A12" s="476" t="s">
        <v>841</v>
      </c>
      <c r="B12" s="1098">
        <v>14269</v>
      </c>
      <c r="C12" s="638">
        <v>3.0096518092923978</v>
      </c>
      <c r="D12" s="1098">
        <v>3005</v>
      </c>
      <c r="E12" s="638">
        <v>1.4552903800705126</v>
      </c>
      <c r="F12" s="1098">
        <v>310</v>
      </c>
      <c r="G12" s="638">
        <v>0.81168831168831157</v>
      </c>
      <c r="H12" s="1098">
        <v>9447</v>
      </c>
      <c r="I12" s="638">
        <v>5.7805979464711861</v>
      </c>
      <c r="J12" s="1098">
        <v>1507</v>
      </c>
      <c r="K12" s="638">
        <v>2.2832641435108028</v>
      </c>
      <c r="L12" s="291"/>
      <c r="M12" s="291"/>
    </row>
    <row r="13" spans="1:13" s="111" customFormat="1" ht="16.5">
      <c r="A13" s="476" t="s">
        <v>71</v>
      </c>
      <c r="B13" s="1098">
        <v>10880</v>
      </c>
      <c r="C13" s="638">
        <v>2.2948357758147933</v>
      </c>
      <c r="D13" s="1098">
        <v>4017</v>
      </c>
      <c r="E13" s="638">
        <v>1.9453914997481694</v>
      </c>
      <c r="F13" s="1098">
        <v>830</v>
      </c>
      <c r="G13" s="638">
        <v>2.1732299958106411</v>
      </c>
      <c r="H13" s="1098">
        <v>4980</v>
      </c>
      <c r="I13" s="638">
        <v>3.0472507434557534</v>
      </c>
      <c r="J13" s="1098">
        <v>1053</v>
      </c>
      <c r="K13" s="638">
        <v>1.5954061998121267</v>
      </c>
      <c r="L13" s="291"/>
      <c r="M13" s="291"/>
    </row>
    <row r="14" spans="1:13" s="111" customFormat="1" ht="16.5">
      <c r="A14" s="476" t="s">
        <v>842</v>
      </c>
      <c r="B14" s="1100">
        <v>9002</v>
      </c>
      <c r="C14" s="639">
        <v>1.8987234975997032</v>
      </c>
      <c r="D14" s="1100">
        <v>2543</v>
      </c>
      <c r="E14" s="638">
        <v>1.2315485645654953</v>
      </c>
      <c r="F14" s="1100">
        <v>14</v>
      </c>
      <c r="G14" s="638">
        <v>3.6656891495601175E-2</v>
      </c>
      <c r="H14" s="1100">
        <v>5274</v>
      </c>
      <c r="I14" s="639">
        <v>3.2271486789127799</v>
      </c>
      <c r="J14" s="1098">
        <v>1171</v>
      </c>
      <c r="K14" s="639">
        <v>1.774188660949668</v>
      </c>
      <c r="L14" s="291"/>
      <c r="M14" s="291"/>
    </row>
    <row r="15" spans="1:13" s="111" customFormat="1" ht="16.5">
      <c r="A15" s="476" t="s">
        <v>69</v>
      </c>
      <c r="B15" s="1098">
        <v>5350</v>
      </c>
      <c r="C15" s="638">
        <v>1.1284348713795169</v>
      </c>
      <c r="D15" s="1098">
        <v>2609</v>
      </c>
      <c r="E15" s="638">
        <v>1.2635116810662121</v>
      </c>
      <c r="F15" s="1098">
        <v>539</v>
      </c>
      <c r="G15" s="638">
        <v>1.411290322580645</v>
      </c>
      <c r="H15" s="1098">
        <v>1971</v>
      </c>
      <c r="I15" s="638">
        <v>1.2060504448496567</v>
      </c>
      <c r="J15" s="1098">
        <v>231</v>
      </c>
      <c r="K15" s="638">
        <v>0.34998939426077996</v>
      </c>
      <c r="L15" s="291"/>
      <c r="M15" s="291"/>
    </row>
    <row r="16" spans="1:13" s="111" customFormat="1" ht="16.5">
      <c r="A16" s="476" t="s">
        <v>197</v>
      </c>
      <c r="B16" s="1098">
        <v>5003</v>
      </c>
      <c r="C16" s="638">
        <v>1.0552447965442473</v>
      </c>
      <c r="D16" s="1098">
        <v>1823</v>
      </c>
      <c r="E16" s="638">
        <v>0.88286002092131266</v>
      </c>
      <c r="F16" s="1098">
        <v>793</v>
      </c>
      <c r="G16" s="638">
        <v>2.0763510682865518</v>
      </c>
      <c r="H16" s="1098">
        <v>1362</v>
      </c>
      <c r="I16" s="638">
        <v>0.83340472140295918</v>
      </c>
      <c r="J16" s="1098">
        <v>1025</v>
      </c>
      <c r="K16" s="638">
        <v>1.5529832429320325</v>
      </c>
      <c r="L16" s="291"/>
      <c r="M16" s="291"/>
    </row>
    <row r="17" spans="1:13" s="111" customFormat="1" ht="16.5">
      <c r="A17" s="476" t="s">
        <v>760</v>
      </c>
      <c r="B17" s="1098">
        <v>4375</v>
      </c>
      <c r="C17" s="638">
        <v>0.92278552566081984</v>
      </c>
      <c r="D17" s="1098">
        <v>635</v>
      </c>
      <c r="E17" s="638">
        <v>0.30752392390841116</v>
      </c>
      <c r="F17" s="1098">
        <v>134</v>
      </c>
      <c r="G17" s="638">
        <v>0.35085881860075407</v>
      </c>
      <c r="H17" s="1098">
        <v>3389</v>
      </c>
      <c r="I17" s="638">
        <v>2.0737214396730019</v>
      </c>
      <c r="J17" s="1098">
        <v>217</v>
      </c>
      <c r="K17" s="638">
        <v>0.32877791582073274</v>
      </c>
      <c r="L17" s="291"/>
      <c r="M17" s="291"/>
    </row>
    <row r="18" spans="1:13" s="111" customFormat="1" ht="16.5">
      <c r="A18" s="476" t="s">
        <v>843</v>
      </c>
      <c r="B18" s="1098">
        <v>4301</v>
      </c>
      <c r="C18" s="638">
        <v>0.90717726762678552</v>
      </c>
      <c r="D18" s="1098">
        <v>1717</v>
      </c>
      <c r="E18" s="638">
        <v>0.83152531866258572</v>
      </c>
      <c r="F18" s="1098">
        <v>141</v>
      </c>
      <c r="G18" s="638">
        <v>0.36918726434855464</v>
      </c>
      <c r="H18" s="1098">
        <v>2015</v>
      </c>
      <c r="I18" s="638">
        <v>1.2329739453942457</v>
      </c>
      <c r="J18" s="1098">
        <v>428</v>
      </c>
      <c r="K18" s="638">
        <v>0.64846519802430236</v>
      </c>
      <c r="L18" s="291"/>
      <c r="M18" s="291"/>
    </row>
    <row r="19" spans="1:13" s="111" customFormat="1" ht="16.5">
      <c r="A19" s="476" t="s">
        <v>767</v>
      </c>
      <c r="B19" s="1100">
        <v>3936</v>
      </c>
      <c r="C19" s="639">
        <v>0.83019058948593982</v>
      </c>
      <c r="D19" s="1100">
        <v>2044</v>
      </c>
      <c r="E19" s="638">
        <v>0.98988803223431876</v>
      </c>
      <c r="F19" s="1100">
        <v>147</v>
      </c>
      <c r="G19" s="638">
        <v>0.38489736070381231</v>
      </c>
      <c r="H19" s="1100">
        <v>1431</v>
      </c>
      <c r="I19" s="639">
        <v>0.87562566543879194</v>
      </c>
      <c r="J19" s="1098">
        <v>314</v>
      </c>
      <c r="K19" s="639">
        <v>0.4757431592982031</v>
      </c>
      <c r="L19" s="291"/>
      <c r="M19" s="291"/>
    </row>
    <row r="20" spans="1:13" s="111" customFormat="1" ht="16.5">
      <c r="A20" s="476" t="s">
        <v>199</v>
      </c>
      <c r="B20" s="1099">
        <v>3793</v>
      </c>
      <c r="C20" s="639">
        <v>0.80002868544719763</v>
      </c>
      <c r="D20" s="1099">
        <v>446</v>
      </c>
      <c r="E20" s="638">
        <v>0.21599318120181318</v>
      </c>
      <c r="F20" s="1099">
        <v>39</v>
      </c>
      <c r="G20" s="638">
        <v>0.1021156263091747</v>
      </c>
      <c r="H20" s="1099">
        <v>2639</v>
      </c>
      <c r="I20" s="639">
        <v>1.6147981349356897</v>
      </c>
      <c r="J20" s="1098">
        <v>669</v>
      </c>
      <c r="K20" s="639">
        <v>1.0136056483136875</v>
      </c>
      <c r="L20" s="291"/>
      <c r="M20" s="291"/>
    </row>
    <row r="21" spans="1:13" s="111" customFormat="1" ht="16.5">
      <c r="A21" s="476" t="s">
        <v>200</v>
      </c>
      <c r="B21" s="1099">
        <v>3212</v>
      </c>
      <c r="C21" s="639">
        <v>0.67748276763944082</v>
      </c>
      <c r="D21" s="1099">
        <v>357</v>
      </c>
      <c r="E21" s="638">
        <v>0.17289140289024058</v>
      </c>
      <c r="F21" s="1099">
        <v>48</v>
      </c>
      <c r="G21" s="638">
        <v>0.12568077084206117</v>
      </c>
      <c r="H21" s="1099">
        <v>2272</v>
      </c>
      <c r="I21" s="639">
        <v>1.3902316644842314</v>
      </c>
      <c r="J21" s="1098">
        <v>535</v>
      </c>
      <c r="K21" s="639">
        <v>0.81058149753037778</v>
      </c>
      <c r="L21" s="291"/>
      <c r="M21" s="291"/>
    </row>
    <row r="22" spans="1:13" s="111" customFormat="1" ht="16.5">
      <c r="A22" s="476" t="s">
        <v>616</v>
      </c>
      <c r="B22" s="1099">
        <v>2582</v>
      </c>
      <c r="C22" s="639">
        <v>0.54460165194428267</v>
      </c>
      <c r="D22" s="1099">
        <v>1666</v>
      </c>
      <c r="E22" s="638">
        <v>0.80682654682112287</v>
      </c>
      <c r="F22" s="1099">
        <v>62</v>
      </c>
      <c r="G22" s="638">
        <v>0.16233766233766234</v>
      </c>
      <c r="H22" s="1099">
        <v>603</v>
      </c>
      <c r="I22" s="639">
        <v>0.36897433700879906</v>
      </c>
      <c r="J22" s="1098">
        <v>251</v>
      </c>
      <c r="K22" s="639">
        <v>0.38029150631799036</v>
      </c>
      <c r="L22" s="291"/>
      <c r="M22" s="291"/>
    </row>
    <row r="23" spans="1:13" s="111" customFormat="1" ht="16.5">
      <c r="A23" s="476" t="s">
        <v>79</v>
      </c>
      <c r="B23" s="1099">
        <v>2403</v>
      </c>
      <c r="C23" s="639">
        <v>0.50684654129438855</v>
      </c>
      <c r="D23" s="1099">
        <v>800</v>
      </c>
      <c r="E23" s="638">
        <v>0.38743171516020297</v>
      </c>
      <c r="F23" s="1099">
        <v>554</v>
      </c>
      <c r="G23" s="638">
        <v>1.4505655634687893</v>
      </c>
      <c r="H23" s="1099">
        <v>774</v>
      </c>
      <c r="I23" s="639">
        <v>0.47360885048890633</v>
      </c>
      <c r="J23" s="1098">
        <v>275</v>
      </c>
      <c r="K23" s="639">
        <v>0.41665404078664281</v>
      </c>
      <c r="L23" s="291"/>
      <c r="M23" s="291"/>
    </row>
    <row r="24" spans="1:13" s="111" customFormat="1" ht="16.5">
      <c r="A24" s="476" t="s">
        <v>844</v>
      </c>
      <c r="B24" s="1098">
        <v>2307</v>
      </c>
      <c r="C24" s="638">
        <v>0.48659799033131695</v>
      </c>
      <c r="D24" s="1098">
        <v>1617</v>
      </c>
      <c r="E24" s="638">
        <v>0.78309635426756041</v>
      </c>
      <c r="F24" s="1098">
        <v>216</v>
      </c>
      <c r="G24" s="638">
        <v>0.56556346878927533</v>
      </c>
      <c r="H24" s="1098">
        <v>351</v>
      </c>
      <c r="I24" s="638">
        <v>0.21477610661706217</v>
      </c>
      <c r="J24" s="1098">
        <v>123</v>
      </c>
      <c r="K24" s="638">
        <v>0.1863579891518439</v>
      </c>
      <c r="L24" s="291"/>
      <c r="M24" s="291"/>
    </row>
    <row r="25" spans="1:13" s="142" customFormat="1" ht="16.149999999999999" customHeight="1">
      <c r="A25" s="476" t="s">
        <v>762</v>
      </c>
      <c r="B25" s="1100">
        <v>1989</v>
      </c>
      <c r="C25" s="639">
        <v>0.41952466526614185</v>
      </c>
      <c r="D25" s="1100">
        <v>379</v>
      </c>
      <c r="E25" s="638">
        <v>0.18354577505714617</v>
      </c>
      <c r="F25" s="1100">
        <v>4</v>
      </c>
      <c r="G25" s="638">
        <v>1.0473397570171763E-2</v>
      </c>
      <c r="H25" s="1100">
        <v>1389</v>
      </c>
      <c r="I25" s="639">
        <v>0.84992596037350243</v>
      </c>
      <c r="J25" s="1098">
        <v>217</v>
      </c>
      <c r="K25" s="639">
        <v>0.32877791582073274</v>
      </c>
      <c r="L25" s="292"/>
      <c r="M25" s="292"/>
    </row>
    <row r="26" spans="1:13" s="111" customFormat="1" ht="16.5">
      <c r="A26" s="476" t="s">
        <v>455</v>
      </c>
      <c r="B26" s="1098">
        <v>1985</v>
      </c>
      <c r="C26" s="638">
        <v>0.41868097564268053</v>
      </c>
      <c r="D26" s="1098">
        <v>874</v>
      </c>
      <c r="E26" s="638">
        <v>0.42326914881252176</v>
      </c>
      <c r="F26" s="1098">
        <v>111</v>
      </c>
      <c r="G26" s="638">
        <v>0.29063678257226644</v>
      </c>
      <c r="H26" s="1098">
        <v>847</v>
      </c>
      <c r="I26" s="638">
        <v>0.51827738548333802</v>
      </c>
      <c r="J26" s="1098">
        <v>153</v>
      </c>
      <c r="K26" s="638">
        <v>0.23181115723765947</v>
      </c>
      <c r="L26" s="291"/>
      <c r="M26" s="291"/>
    </row>
    <row r="27" spans="1:13" s="111" customFormat="1" ht="16.5">
      <c r="A27" s="476" t="s">
        <v>765</v>
      </c>
      <c r="B27" s="1099">
        <v>1342</v>
      </c>
      <c r="C27" s="639">
        <v>0.28305786867127319</v>
      </c>
      <c r="D27" s="1099">
        <v>514</v>
      </c>
      <c r="E27" s="638">
        <v>0.24892487699043042</v>
      </c>
      <c r="F27" s="1099">
        <v>13</v>
      </c>
      <c r="G27" s="638">
        <v>3.4038542103058234E-2</v>
      </c>
      <c r="H27" s="1099">
        <v>623</v>
      </c>
      <c r="I27" s="639">
        <v>0.38121229180179411</v>
      </c>
      <c r="J27" s="1098">
        <v>192</v>
      </c>
      <c r="K27" s="639">
        <v>0.29090027574921973</v>
      </c>
      <c r="L27" s="291"/>
      <c r="M27" s="291"/>
    </row>
    <row r="28" spans="1:13" s="111" customFormat="1" ht="16.5">
      <c r="A28" s="476" t="s">
        <v>768</v>
      </c>
      <c r="B28" s="1099">
        <v>1019</v>
      </c>
      <c r="C28" s="639">
        <v>0.21492993157677154</v>
      </c>
      <c r="D28" s="1099">
        <v>419</v>
      </c>
      <c r="E28" s="638">
        <v>0.20291736081515635</v>
      </c>
      <c r="F28" s="1099">
        <v>88</v>
      </c>
      <c r="G28" s="638">
        <v>0.2304147465437788</v>
      </c>
      <c r="H28" s="1099">
        <v>407</v>
      </c>
      <c r="I28" s="639">
        <v>0.24904238003744814</v>
      </c>
      <c r="J28" s="1098">
        <v>105</v>
      </c>
      <c r="K28" s="639">
        <v>0.15908608830035453</v>
      </c>
      <c r="L28" s="291"/>
      <c r="M28" s="291"/>
    </row>
    <row r="29" spans="1:13" s="111" customFormat="1" ht="16.149999999999999" customHeight="1">
      <c r="A29" s="476" t="s">
        <v>766</v>
      </c>
      <c r="B29" s="1098">
        <v>864</v>
      </c>
      <c r="C29" s="638">
        <v>0.18223695866764533</v>
      </c>
      <c r="D29" s="1098">
        <v>621</v>
      </c>
      <c r="E29" s="638">
        <v>0.30074386889310761</v>
      </c>
      <c r="F29" s="1098">
        <v>2</v>
      </c>
      <c r="G29" s="638">
        <v>5.2366987850858814E-3</v>
      </c>
      <c r="H29" s="1098">
        <v>188</v>
      </c>
      <c r="I29" s="638">
        <v>0.11503677505415295</v>
      </c>
      <c r="J29" s="1098">
        <v>53</v>
      </c>
      <c r="K29" s="638">
        <v>8.0300596951607531E-2</v>
      </c>
      <c r="L29" s="291"/>
      <c r="M29" s="291"/>
    </row>
    <row r="30" spans="1:13" s="111" customFormat="1" ht="16.5">
      <c r="A30" s="476" t="s">
        <v>80</v>
      </c>
      <c r="B30" s="1099">
        <v>513</v>
      </c>
      <c r="C30" s="639">
        <v>0.10820319420891443</v>
      </c>
      <c r="D30" s="1099">
        <v>291</v>
      </c>
      <c r="E30" s="638">
        <v>0.14092828638952384</v>
      </c>
      <c r="F30" s="1099">
        <v>11</v>
      </c>
      <c r="G30" s="638">
        <v>2.880184331797235E-2</v>
      </c>
      <c r="H30" s="1099">
        <v>172</v>
      </c>
      <c r="I30" s="639">
        <v>0.10524641121975695</v>
      </c>
      <c r="J30" s="1098">
        <v>39</v>
      </c>
      <c r="K30" s="639">
        <v>5.9089118511560262E-2</v>
      </c>
      <c r="L30" s="291"/>
      <c r="M30" s="291"/>
    </row>
    <row r="31" spans="1:13" s="111" customFormat="1" ht="16.149999999999999" customHeight="1">
      <c r="A31" s="476" t="s">
        <v>204</v>
      </c>
      <c r="B31" s="1099">
        <v>412</v>
      </c>
      <c r="C31" s="639">
        <v>8.6900031216516072E-2</v>
      </c>
      <c r="D31" s="1099">
        <v>228</v>
      </c>
      <c r="E31" s="638">
        <v>0.11041803882065786</v>
      </c>
      <c r="F31" s="1099">
        <v>10</v>
      </c>
      <c r="G31" s="638">
        <v>2.6183493925429409E-2</v>
      </c>
      <c r="H31" s="1099">
        <v>158</v>
      </c>
      <c r="I31" s="639">
        <v>9.6679842864660456E-2</v>
      </c>
      <c r="J31" s="1098">
        <v>16</v>
      </c>
      <c r="K31" s="639">
        <v>2.4241689645768307E-2</v>
      </c>
      <c r="L31" s="291"/>
      <c r="M31" s="291"/>
    </row>
    <row r="32" spans="1:13" s="111" customFormat="1" ht="16.149999999999999" customHeight="1">
      <c r="A32" s="476" t="s">
        <v>205</v>
      </c>
      <c r="B32" s="1098">
        <v>206</v>
      </c>
      <c r="C32" s="638">
        <v>4.3450015608258036E-2</v>
      </c>
      <c r="D32" s="1098">
        <v>42</v>
      </c>
      <c r="E32" s="638">
        <v>2.0340165045910658E-2</v>
      </c>
      <c r="F32" s="1098">
        <v>27</v>
      </c>
      <c r="G32" s="638">
        <v>7.0695433598659416E-2</v>
      </c>
      <c r="H32" s="1098">
        <v>131</v>
      </c>
      <c r="I32" s="638">
        <v>8.015860389411722E-2</v>
      </c>
      <c r="J32" s="1098">
        <v>6</v>
      </c>
      <c r="K32" s="638">
        <v>9.0906336171631165E-3</v>
      </c>
      <c r="L32" s="291"/>
      <c r="M32" s="291"/>
    </row>
    <row r="33" spans="1:13" s="111" customFormat="1" ht="16.5">
      <c r="A33" s="636" t="s">
        <v>135</v>
      </c>
      <c r="B33" s="1101">
        <v>29743</v>
      </c>
      <c r="C33" s="1102">
        <v>6.2734651176525187</v>
      </c>
      <c r="D33" s="1101">
        <v>13547</v>
      </c>
      <c r="E33" s="1102">
        <v>6.5606718065940868</v>
      </c>
      <c r="F33" s="1101">
        <v>2215</v>
      </c>
      <c r="G33" s="1102">
        <v>5.7996439044826138</v>
      </c>
      <c r="H33" s="1101">
        <v>10291</v>
      </c>
      <c r="I33" s="1102">
        <v>6.2970396387355745</v>
      </c>
      <c r="J33" s="1101">
        <v>3690</v>
      </c>
      <c r="K33" s="1102">
        <v>5.5907396745553166</v>
      </c>
      <c r="L33" s="291"/>
      <c r="M33" s="291"/>
    </row>
    <row r="34" spans="1:13" s="34" customFormat="1" ht="14.25">
      <c r="A34" s="34" t="s">
        <v>845</v>
      </c>
      <c r="B34" s="644"/>
      <c r="C34" s="640"/>
      <c r="D34" s="644"/>
      <c r="E34" s="640"/>
      <c r="F34" s="644"/>
      <c r="G34" s="640"/>
      <c r="H34" s="644"/>
      <c r="I34" s="640"/>
      <c r="J34" s="644"/>
      <c r="K34" s="640"/>
    </row>
    <row r="35" spans="1:13" s="34" customFormat="1" ht="14.25" customHeight="1">
      <c r="A35" s="12" t="s">
        <v>207</v>
      </c>
      <c r="B35" s="644"/>
      <c r="C35" s="640"/>
      <c r="D35" s="644"/>
      <c r="E35" s="640"/>
      <c r="F35" s="644"/>
      <c r="G35" s="640"/>
      <c r="H35" s="644"/>
      <c r="I35" s="640"/>
      <c r="J35" s="644"/>
      <c r="K35" s="640"/>
    </row>
    <row r="36" spans="1:13" ht="14.25" customHeight="1">
      <c r="A36" s="4" t="s">
        <v>115</v>
      </c>
    </row>
  </sheetData>
  <sortState ref="A6:K33">
    <sortCondition descending="1" ref="B6:B33"/>
  </sortState>
  <mergeCells count="7">
    <mergeCell ref="A1:K1"/>
    <mergeCell ref="A2:A3"/>
    <mergeCell ref="B2:C2"/>
    <mergeCell ref="D2:E2"/>
    <mergeCell ref="F2:G2"/>
    <mergeCell ref="H2:I2"/>
    <mergeCell ref="J2:K2"/>
  </mergeCells>
  <phoneticPr fontId="6" type="noConversion"/>
  <printOptions horizontalCentered="1" verticalCentered="1"/>
  <pageMargins left="0.39370078740157483" right="0.39370078740157483" top="0.74803149606299213" bottom="0.74803149606299213" header="0.31496062992125984" footer="0.31496062992125984"/>
  <pageSetup paperSize="11" scale="66" orientation="landscape" r:id="rId1"/>
  <headerFooter differentOddEven="1" scaleWithDoc="0">
    <oddHeader>&amp;L&amp;"Times New Roman,標準"&amp;8 108&amp;"標楷體,標準"年犯罪狀況及其分析</oddHeader>
    <evenHeader>&amp;R&amp;"標楷體,標準"&amp;8第二篇　犯罪之處理</even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6">
    <tabColor theme="8" tint="0.59999389629810485"/>
  </sheetPr>
  <dimension ref="A1:W26"/>
  <sheetViews>
    <sheetView showGridLines="0" zoomScaleNormal="100" workbookViewId="0">
      <selection activeCell="O2" sqref="O2"/>
    </sheetView>
  </sheetViews>
  <sheetFormatPr defaultColWidth="9" defaultRowHeight="15.75"/>
  <cols>
    <col min="1" max="1" width="6.375" style="13" customWidth="1"/>
    <col min="2" max="2" width="3.125" style="13" customWidth="1"/>
    <col min="3" max="6" width="10" style="13" customWidth="1"/>
    <col min="7" max="7" width="11.125" style="13" customWidth="1"/>
    <col min="8" max="10" width="10" style="13" customWidth="1"/>
    <col min="11" max="11" width="9.375" style="13" hidden="1" customWidth="1"/>
    <col min="12" max="23" width="8.875" style="93" customWidth="1"/>
    <col min="24" max="16384" width="9" style="13"/>
  </cols>
  <sheetData>
    <row r="1" spans="1:23" s="18" customFormat="1" ht="30" customHeight="1">
      <c r="A1" s="1287" t="s">
        <v>846</v>
      </c>
      <c r="B1" s="1287"/>
      <c r="C1" s="1287"/>
      <c r="D1" s="1287"/>
      <c r="E1" s="1287"/>
      <c r="F1" s="1287"/>
      <c r="G1" s="1287"/>
      <c r="H1" s="1287"/>
      <c r="I1" s="1287"/>
      <c r="J1" s="1287"/>
      <c r="K1" s="1287"/>
      <c r="L1" s="93"/>
      <c r="M1" s="93"/>
      <c r="N1" s="93"/>
      <c r="O1" s="93"/>
      <c r="P1" s="93"/>
      <c r="Q1" s="93"/>
      <c r="R1" s="93"/>
      <c r="S1" s="93"/>
      <c r="T1" s="93"/>
      <c r="U1" s="93"/>
      <c r="V1" s="93"/>
      <c r="W1" s="93"/>
    </row>
    <row r="2" spans="1:23">
      <c r="J2" s="289" t="s">
        <v>847</v>
      </c>
    </row>
    <row r="3" spans="1:23" s="14" customFormat="1" ht="24.6" customHeight="1">
      <c r="A3" s="1288"/>
      <c r="B3" s="1288"/>
      <c r="C3" s="1291" t="s">
        <v>186</v>
      </c>
      <c r="D3" s="1294" t="s">
        <v>187</v>
      </c>
      <c r="E3" s="1294" t="s">
        <v>848</v>
      </c>
      <c r="F3" s="1297" t="s">
        <v>188</v>
      </c>
      <c r="G3" s="1300" t="s">
        <v>189</v>
      </c>
      <c r="H3" s="1297" t="s">
        <v>190</v>
      </c>
      <c r="I3" s="1294" t="s">
        <v>191</v>
      </c>
      <c r="J3" s="1294" t="s">
        <v>192</v>
      </c>
      <c r="K3" s="1294" t="s">
        <v>193</v>
      </c>
      <c r="L3" s="93"/>
      <c r="M3" s="93"/>
      <c r="N3" s="93"/>
      <c r="O3" s="93"/>
      <c r="P3" s="93"/>
      <c r="Q3" s="93"/>
      <c r="R3" s="93"/>
      <c r="S3" s="93"/>
      <c r="T3" s="93"/>
      <c r="U3" s="93"/>
      <c r="V3" s="93"/>
      <c r="W3" s="93"/>
    </row>
    <row r="4" spans="1:23" s="14" customFormat="1" ht="24.6" customHeight="1">
      <c r="A4" s="1289"/>
      <c r="B4" s="1289"/>
      <c r="C4" s="1292"/>
      <c r="D4" s="1295"/>
      <c r="E4" s="1295"/>
      <c r="F4" s="1298"/>
      <c r="G4" s="1301"/>
      <c r="H4" s="1298"/>
      <c r="I4" s="1295"/>
      <c r="J4" s="1295"/>
      <c r="K4" s="1295"/>
      <c r="L4" s="93"/>
      <c r="M4" s="93"/>
      <c r="N4" s="93"/>
      <c r="O4" s="93"/>
      <c r="P4" s="93"/>
      <c r="Q4" s="93"/>
      <c r="R4" s="93"/>
      <c r="S4" s="93"/>
      <c r="T4" s="93"/>
      <c r="U4" s="93"/>
      <c r="V4" s="93"/>
      <c r="W4" s="93"/>
    </row>
    <row r="5" spans="1:23" s="14" customFormat="1" ht="24.6" customHeight="1">
      <c r="A5" s="1289"/>
      <c r="B5" s="1289"/>
      <c r="C5" s="1292"/>
      <c r="D5" s="1295"/>
      <c r="E5" s="1295"/>
      <c r="F5" s="1298"/>
      <c r="G5" s="1301"/>
      <c r="H5" s="1298"/>
      <c r="I5" s="1295"/>
      <c r="J5" s="1295"/>
      <c r="K5" s="1295"/>
      <c r="L5" s="93"/>
      <c r="M5" s="93"/>
      <c r="N5" s="93"/>
      <c r="O5" s="93"/>
      <c r="P5" s="93"/>
      <c r="Q5" s="93"/>
      <c r="R5" s="93"/>
      <c r="S5" s="93"/>
      <c r="T5" s="93"/>
      <c r="U5" s="93"/>
      <c r="V5" s="93"/>
      <c r="W5" s="93"/>
    </row>
    <row r="6" spans="1:23" s="14" customFormat="1" ht="24.6" customHeight="1">
      <c r="A6" s="1289"/>
      <c r="B6" s="1289"/>
      <c r="C6" s="1292"/>
      <c r="D6" s="1295"/>
      <c r="E6" s="1295"/>
      <c r="F6" s="1298"/>
      <c r="G6" s="1301"/>
      <c r="H6" s="1298"/>
      <c r="I6" s="1295"/>
      <c r="J6" s="1295"/>
      <c r="K6" s="1295"/>
      <c r="L6" s="93"/>
      <c r="M6" s="93"/>
      <c r="N6" s="93"/>
      <c r="O6" s="93"/>
      <c r="P6" s="93"/>
      <c r="Q6" s="93"/>
      <c r="R6" s="93"/>
      <c r="S6" s="93"/>
      <c r="T6" s="93"/>
      <c r="U6" s="93"/>
      <c r="V6" s="93"/>
      <c r="W6" s="93"/>
    </row>
    <row r="7" spans="1:23" s="14" customFormat="1" ht="80.099999999999994" customHeight="1">
      <c r="A7" s="1290"/>
      <c r="B7" s="1290"/>
      <c r="C7" s="1293"/>
      <c r="D7" s="1296"/>
      <c r="E7" s="1296"/>
      <c r="F7" s="1299"/>
      <c r="G7" s="1302"/>
      <c r="H7" s="1299"/>
      <c r="I7" s="1296"/>
      <c r="J7" s="1303"/>
      <c r="K7" s="1303"/>
      <c r="L7" s="93"/>
      <c r="M7" s="93"/>
      <c r="N7" s="93"/>
      <c r="O7" s="93"/>
      <c r="P7" s="93"/>
      <c r="Q7" s="93"/>
      <c r="R7" s="93"/>
      <c r="S7" s="93"/>
      <c r="T7" s="93"/>
      <c r="U7" s="93"/>
      <c r="V7" s="93"/>
      <c r="W7" s="93"/>
    </row>
    <row r="8" spans="1:23" s="14" customFormat="1" ht="21.95" customHeight="1">
      <c r="A8" s="1305" t="s">
        <v>849</v>
      </c>
      <c r="B8" s="1306"/>
      <c r="C8" s="17">
        <v>231</v>
      </c>
      <c r="D8" s="17">
        <v>7479</v>
      </c>
      <c r="E8" s="17">
        <v>686</v>
      </c>
      <c r="F8" s="17">
        <v>28362</v>
      </c>
      <c r="G8" s="17">
        <v>6173</v>
      </c>
      <c r="H8" s="17">
        <v>2419</v>
      </c>
      <c r="I8" s="17">
        <v>1538</v>
      </c>
      <c r="J8" s="16">
        <v>18453</v>
      </c>
      <c r="K8" s="15">
        <v>0</v>
      </c>
      <c r="L8" s="93"/>
      <c r="M8" s="93"/>
      <c r="N8" s="93"/>
      <c r="O8" s="93"/>
      <c r="P8" s="93"/>
      <c r="Q8" s="93"/>
      <c r="R8" s="93"/>
      <c r="S8" s="93"/>
      <c r="T8" s="93"/>
      <c r="U8" s="93"/>
      <c r="V8" s="93"/>
      <c r="W8" s="93"/>
    </row>
    <row r="9" spans="1:23" s="14" customFormat="1" ht="21.95" customHeight="1">
      <c r="A9" s="1305" t="s">
        <v>303</v>
      </c>
      <c r="B9" s="1306"/>
      <c r="C9" s="17">
        <v>285</v>
      </c>
      <c r="D9" s="17">
        <v>8107</v>
      </c>
      <c r="E9" s="17">
        <v>727</v>
      </c>
      <c r="F9" s="17">
        <v>32463</v>
      </c>
      <c r="G9" s="17">
        <v>4954</v>
      </c>
      <c r="H9" s="17">
        <v>3533</v>
      </c>
      <c r="I9" s="17">
        <v>207</v>
      </c>
      <c r="J9" s="16">
        <v>16769</v>
      </c>
      <c r="K9" s="15">
        <v>0</v>
      </c>
      <c r="L9" s="93"/>
      <c r="M9" s="93"/>
      <c r="N9" s="93"/>
      <c r="O9" s="93"/>
      <c r="P9" s="93"/>
      <c r="Q9" s="93"/>
      <c r="R9" s="93"/>
      <c r="S9" s="93"/>
      <c r="T9" s="93"/>
      <c r="U9" s="93"/>
      <c r="V9" s="93"/>
      <c r="W9" s="93"/>
    </row>
    <row r="10" spans="1:23" s="14" customFormat="1" ht="21.95" customHeight="1">
      <c r="A10" s="1305" t="s">
        <v>304</v>
      </c>
      <c r="B10" s="1306"/>
      <c r="C10" s="17">
        <v>275</v>
      </c>
      <c r="D10" s="17">
        <v>6772</v>
      </c>
      <c r="E10" s="17">
        <v>1253</v>
      </c>
      <c r="F10" s="17">
        <v>35835</v>
      </c>
      <c r="G10" s="17">
        <v>4218</v>
      </c>
      <c r="H10" s="17">
        <v>3687</v>
      </c>
      <c r="I10" s="17">
        <v>200</v>
      </c>
      <c r="J10" s="16">
        <v>18861</v>
      </c>
      <c r="K10" s="15">
        <v>0</v>
      </c>
      <c r="L10" s="93"/>
      <c r="M10" s="93"/>
      <c r="N10" s="93"/>
      <c r="O10" s="93"/>
      <c r="P10" s="93"/>
      <c r="Q10" s="93"/>
      <c r="R10" s="93"/>
      <c r="S10" s="93"/>
      <c r="T10" s="93"/>
      <c r="U10" s="93"/>
      <c r="V10" s="93"/>
      <c r="W10" s="93"/>
    </row>
    <row r="11" spans="1:23" s="14" customFormat="1" ht="21.95" customHeight="1">
      <c r="A11" s="1305" t="s">
        <v>305</v>
      </c>
      <c r="B11" s="1306"/>
      <c r="C11" s="17">
        <v>253</v>
      </c>
      <c r="D11" s="17">
        <v>6666</v>
      </c>
      <c r="E11" s="17">
        <v>1252</v>
      </c>
      <c r="F11" s="17">
        <v>35694</v>
      </c>
      <c r="G11" s="17">
        <v>3113</v>
      </c>
      <c r="H11" s="17">
        <v>2886</v>
      </c>
      <c r="I11" s="17">
        <v>165</v>
      </c>
      <c r="J11" s="16">
        <v>17256</v>
      </c>
      <c r="K11" s="15">
        <v>0</v>
      </c>
      <c r="L11" s="93"/>
      <c r="M11" s="93"/>
      <c r="N11" s="93"/>
      <c r="O11" s="93"/>
      <c r="P11" s="93"/>
      <c r="Q11" s="93"/>
      <c r="R11" s="93"/>
      <c r="S11" s="93"/>
      <c r="T11" s="93"/>
      <c r="U11" s="93"/>
      <c r="V11" s="93"/>
      <c r="W11" s="93"/>
    </row>
    <row r="12" spans="1:23" s="14" customFormat="1" ht="21.95" customHeight="1">
      <c r="A12" s="1305" t="s">
        <v>306</v>
      </c>
      <c r="B12" s="1306"/>
      <c r="C12" s="17">
        <v>164</v>
      </c>
      <c r="D12" s="17">
        <v>5003</v>
      </c>
      <c r="E12" s="17">
        <v>854</v>
      </c>
      <c r="F12" s="17">
        <v>41844</v>
      </c>
      <c r="G12" s="17">
        <v>2448</v>
      </c>
      <c r="H12" s="17">
        <v>2457</v>
      </c>
      <c r="I12" s="17">
        <v>115</v>
      </c>
      <c r="J12" s="16">
        <v>18166</v>
      </c>
      <c r="K12" s="15">
        <v>0</v>
      </c>
      <c r="L12" s="93"/>
      <c r="M12" s="93"/>
      <c r="N12" s="93"/>
      <c r="O12" s="93"/>
      <c r="P12" s="93"/>
      <c r="Q12" s="93"/>
      <c r="R12" s="93"/>
      <c r="S12" s="93"/>
      <c r="T12" s="93"/>
      <c r="U12" s="93"/>
      <c r="V12" s="93"/>
      <c r="W12" s="93"/>
    </row>
    <row r="13" spans="1:23" s="14" customFormat="1" ht="21.95" customHeight="1">
      <c r="A13" s="1305" t="s">
        <v>307</v>
      </c>
      <c r="B13" s="1306"/>
      <c r="C13" s="17">
        <v>136</v>
      </c>
      <c r="D13" s="17">
        <v>3955</v>
      </c>
      <c r="E13" s="17">
        <v>825</v>
      </c>
      <c r="F13" s="17">
        <v>35238</v>
      </c>
      <c r="G13" s="17">
        <v>1839</v>
      </c>
      <c r="H13" s="17">
        <v>2396</v>
      </c>
      <c r="I13" s="17">
        <v>105</v>
      </c>
      <c r="J13" s="16">
        <v>17287</v>
      </c>
      <c r="K13" s="15">
        <v>0</v>
      </c>
      <c r="L13" s="93"/>
      <c r="M13" s="93"/>
      <c r="N13" s="93"/>
      <c r="O13" s="93"/>
      <c r="P13" s="93"/>
      <c r="Q13" s="93"/>
      <c r="R13" s="93"/>
      <c r="S13" s="93"/>
      <c r="T13" s="93"/>
      <c r="U13" s="93"/>
      <c r="V13" s="93"/>
      <c r="W13" s="93"/>
    </row>
    <row r="14" spans="1:23" s="14" customFormat="1" ht="21.95" customHeight="1">
      <c r="A14" s="1305" t="s">
        <v>308</v>
      </c>
      <c r="B14" s="1306"/>
      <c r="C14" s="17">
        <v>138</v>
      </c>
      <c r="D14" s="17">
        <v>3378</v>
      </c>
      <c r="E14" s="17">
        <v>728</v>
      </c>
      <c r="F14" s="17">
        <v>32429</v>
      </c>
      <c r="G14" s="17">
        <v>1660</v>
      </c>
      <c r="H14" s="17">
        <v>3397</v>
      </c>
      <c r="I14" s="17">
        <v>96</v>
      </c>
      <c r="J14" s="16">
        <v>16759</v>
      </c>
      <c r="K14" s="15">
        <v>0</v>
      </c>
      <c r="L14" s="93"/>
      <c r="M14" s="93"/>
      <c r="N14" s="93"/>
      <c r="O14" s="93"/>
      <c r="P14" s="93"/>
      <c r="Q14" s="93"/>
      <c r="R14" s="93"/>
      <c r="S14" s="93"/>
      <c r="T14" s="93"/>
      <c r="U14" s="93"/>
      <c r="V14" s="93"/>
      <c r="W14" s="93"/>
    </row>
    <row r="15" spans="1:23" s="14" customFormat="1" ht="21.95" customHeight="1">
      <c r="A15" s="1305" t="s">
        <v>309</v>
      </c>
      <c r="B15" s="1306"/>
      <c r="C15" s="17">
        <v>135</v>
      </c>
      <c r="D15" s="17">
        <v>2588</v>
      </c>
      <c r="E15" s="17">
        <v>790</v>
      </c>
      <c r="F15" s="17">
        <v>31478</v>
      </c>
      <c r="G15" s="17">
        <v>1478</v>
      </c>
      <c r="H15" s="17">
        <v>6815</v>
      </c>
      <c r="I15" s="17">
        <v>89</v>
      </c>
      <c r="J15" s="16">
        <v>19149</v>
      </c>
      <c r="K15" s="15">
        <v>0</v>
      </c>
      <c r="L15" s="93"/>
      <c r="M15" s="93"/>
      <c r="N15" s="93"/>
      <c r="O15" s="93"/>
      <c r="P15" s="93"/>
      <c r="Q15" s="93"/>
      <c r="R15" s="93"/>
      <c r="S15" s="93"/>
      <c r="T15" s="93"/>
      <c r="U15" s="93"/>
      <c r="V15" s="93"/>
      <c r="W15" s="93"/>
    </row>
    <row r="16" spans="1:23" s="14" customFormat="1" ht="21.95" customHeight="1">
      <c r="A16" s="1305" t="s">
        <v>310</v>
      </c>
      <c r="B16" s="1306"/>
      <c r="C16" s="17">
        <v>89</v>
      </c>
      <c r="D16" s="17">
        <v>2330</v>
      </c>
      <c r="E16" s="17">
        <v>764</v>
      </c>
      <c r="F16" s="17">
        <v>30004</v>
      </c>
      <c r="G16" s="17">
        <v>1151</v>
      </c>
      <c r="H16" s="17">
        <v>8076</v>
      </c>
      <c r="I16" s="17">
        <v>81</v>
      </c>
      <c r="J16" s="16">
        <v>19959</v>
      </c>
      <c r="K16" s="15">
        <v>0</v>
      </c>
      <c r="L16" s="93"/>
      <c r="M16" s="93"/>
      <c r="N16" s="93"/>
      <c r="O16" s="93"/>
      <c r="P16" s="93"/>
      <c r="Q16" s="93"/>
      <c r="R16" s="93"/>
      <c r="S16" s="93"/>
      <c r="T16" s="93"/>
      <c r="U16" s="93"/>
      <c r="V16" s="93"/>
      <c r="W16" s="93"/>
    </row>
    <row r="17" spans="1:23" s="14" customFormat="1" ht="21.95" customHeight="1">
      <c r="A17" s="1307" t="s">
        <v>311</v>
      </c>
      <c r="B17" s="1308"/>
      <c r="C17" s="647">
        <v>76</v>
      </c>
      <c r="D17" s="647">
        <v>2486</v>
      </c>
      <c r="E17" s="647">
        <v>816</v>
      </c>
      <c r="F17" s="647">
        <v>29162</v>
      </c>
      <c r="G17" s="647">
        <v>1081</v>
      </c>
      <c r="H17" s="647">
        <v>7381</v>
      </c>
      <c r="I17" s="647">
        <v>78</v>
      </c>
      <c r="J17" s="648">
        <v>19455</v>
      </c>
      <c r="K17" s="15">
        <v>0</v>
      </c>
      <c r="L17" s="93"/>
      <c r="M17" s="93"/>
      <c r="N17" s="93"/>
      <c r="O17" s="93"/>
      <c r="P17" s="93"/>
      <c r="Q17" s="93"/>
      <c r="R17" s="93"/>
      <c r="S17" s="93"/>
      <c r="T17" s="93"/>
      <c r="U17" s="93"/>
      <c r="V17" s="93"/>
      <c r="W17" s="93"/>
    </row>
    <row r="18" spans="1:23" s="14" customFormat="1">
      <c r="A18" s="1304" t="s">
        <v>850</v>
      </c>
      <c r="B18" s="1304"/>
      <c r="C18" s="1304"/>
      <c r="D18" s="1304"/>
      <c r="E18" s="1304"/>
      <c r="F18" s="1304"/>
      <c r="G18" s="1304"/>
      <c r="H18" s="1304"/>
      <c r="I18" s="1304"/>
      <c r="J18" s="1304"/>
      <c r="K18" s="290"/>
      <c r="L18" s="93"/>
      <c r="M18" s="93"/>
      <c r="N18" s="93"/>
      <c r="O18" s="93"/>
      <c r="P18" s="93"/>
      <c r="Q18" s="93"/>
      <c r="R18" s="93"/>
      <c r="S18" s="93"/>
      <c r="T18" s="93"/>
      <c r="U18" s="93"/>
      <c r="V18" s="93"/>
      <c r="W18" s="93"/>
    </row>
    <row r="19" spans="1:23" s="93" customFormat="1" ht="61.9" customHeight="1">
      <c r="A19" s="1285" t="s">
        <v>1023</v>
      </c>
      <c r="B19" s="1286"/>
      <c r="C19" s="1286"/>
      <c r="D19" s="1286"/>
      <c r="E19" s="1286"/>
      <c r="F19" s="1286"/>
      <c r="G19" s="1286"/>
      <c r="H19" s="1286"/>
      <c r="I19" s="1286"/>
      <c r="J19" s="1286"/>
    </row>
    <row r="20" spans="1:23" s="93" customFormat="1" ht="29.25" customHeight="1">
      <c r="A20" s="1286"/>
      <c r="B20" s="1286"/>
      <c r="C20" s="1286"/>
      <c r="D20" s="1286"/>
      <c r="E20" s="1286"/>
      <c r="F20" s="1286"/>
      <c r="G20" s="1286"/>
      <c r="H20" s="1286"/>
      <c r="I20" s="1286"/>
      <c r="J20" s="1286"/>
    </row>
    <row r="21" spans="1:23" s="93" customFormat="1"/>
    <row r="22" spans="1:23" s="93" customFormat="1"/>
    <row r="23" spans="1:23" s="93" customFormat="1"/>
    <row r="24" spans="1:23" s="93" customFormat="1"/>
    <row r="25" spans="1:23" s="93" customFormat="1"/>
    <row r="26" spans="1:23" s="93" customFormat="1"/>
  </sheetData>
  <mergeCells count="24">
    <mergeCell ref="A15:B15"/>
    <mergeCell ref="A16:B16"/>
    <mergeCell ref="A17:B17"/>
    <mergeCell ref="A10:B10"/>
    <mergeCell ref="A11:B11"/>
    <mergeCell ref="A12:B12"/>
    <mergeCell ref="A13:B13"/>
    <mergeCell ref="A14:B14"/>
    <mergeCell ref="A19:J19"/>
    <mergeCell ref="A20:J20"/>
    <mergeCell ref="A1:K1"/>
    <mergeCell ref="A3:B7"/>
    <mergeCell ref="C3:C7"/>
    <mergeCell ref="D3:D7"/>
    <mergeCell ref="E3:E7"/>
    <mergeCell ref="F3:F7"/>
    <mergeCell ref="G3:G7"/>
    <mergeCell ref="H3:H7"/>
    <mergeCell ref="I3:I7"/>
    <mergeCell ref="J3:J7"/>
    <mergeCell ref="K3:K7"/>
    <mergeCell ref="A18:J18"/>
    <mergeCell ref="A8:B8"/>
    <mergeCell ref="A9:B9"/>
  </mergeCells>
  <phoneticPr fontId="6" type="noConversion"/>
  <printOptions horizontalCentered="1" verticalCentered="1"/>
  <pageMargins left="0.39370078740157483" right="0.39370078740157483" top="0.74803149606299213" bottom="0.74803149606299213" header="0.31496062992125984" footer="0.31496062992125984"/>
  <pageSetup paperSize="11" scale="66" orientation="landscape" r:id="rId1"/>
  <headerFooter differentOddEven="1" scaleWithDoc="0">
    <oddHeader>&amp;L&amp;"Times New Roman,標準"&amp;8 108&amp;"標楷體,標準"年犯罪狀況及其分析</oddHeader>
    <evenHeader>&amp;R&amp;"標楷體,標準"&amp;8第二篇　犯罪之處理</even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7">
    <tabColor theme="8" tint="0.59999389629810485"/>
  </sheetPr>
  <dimension ref="A1:J20"/>
  <sheetViews>
    <sheetView showGridLines="0" zoomScaleNormal="100" workbookViewId="0">
      <selection activeCell="O2" sqref="O2"/>
    </sheetView>
  </sheetViews>
  <sheetFormatPr defaultColWidth="8.875" defaultRowHeight="15.75"/>
  <cols>
    <col min="1" max="1" width="10.75" style="19" customWidth="1"/>
    <col min="2" max="2" width="10.5" style="19" customWidth="1"/>
    <col min="3" max="3" width="12.25" style="19" customWidth="1"/>
    <col min="4" max="7" width="10.5" style="19" customWidth="1"/>
    <col min="8" max="9" width="10.375" style="19" customWidth="1"/>
    <col min="10" max="16384" width="8.875" style="19"/>
  </cols>
  <sheetData>
    <row r="1" spans="1:10" s="30" customFormat="1" ht="30" customHeight="1">
      <c r="A1" s="1310" t="s">
        <v>180</v>
      </c>
      <c r="B1" s="1310"/>
      <c r="C1" s="1310"/>
      <c r="D1" s="1310"/>
      <c r="E1" s="1310"/>
      <c r="F1" s="1310"/>
      <c r="G1" s="1310"/>
      <c r="H1" s="1310"/>
      <c r="I1" s="1310"/>
    </row>
    <row r="2" spans="1:10" s="28" customFormat="1" ht="42" customHeight="1">
      <c r="A2" s="1311"/>
      <c r="B2" s="1314" t="s">
        <v>116</v>
      </c>
      <c r="C2" s="1315"/>
      <c r="D2" s="1315" t="s">
        <v>181</v>
      </c>
      <c r="E2" s="1315"/>
      <c r="F2" s="1316" t="s">
        <v>182</v>
      </c>
      <c r="G2" s="1317"/>
      <c r="H2" s="1316" t="s">
        <v>183</v>
      </c>
      <c r="I2" s="1320"/>
    </row>
    <row r="3" spans="1:10" s="28" customFormat="1" ht="47.45" customHeight="1">
      <c r="A3" s="1312"/>
      <c r="B3" s="1314"/>
      <c r="C3" s="1315"/>
      <c r="D3" s="1315"/>
      <c r="E3" s="1315"/>
      <c r="F3" s="1318"/>
      <c r="G3" s="1319"/>
      <c r="H3" s="1318"/>
      <c r="I3" s="1321"/>
    </row>
    <row r="4" spans="1:10" s="28" customFormat="1" ht="29.1" customHeight="1">
      <c r="A4" s="1313"/>
      <c r="B4" s="193" t="s">
        <v>184</v>
      </c>
      <c r="C4" s="194" t="s">
        <v>185</v>
      </c>
      <c r="D4" s="195" t="s">
        <v>184</v>
      </c>
      <c r="E4" s="194" t="s">
        <v>185</v>
      </c>
      <c r="F4" s="195" t="s">
        <v>184</v>
      </c>
      <c r="G4" s="194" t="s">
        <v>185</v>
      </c>
      <c r="H4" s="195" t="s">
        <v>851</v>
      </c>
      <c r="I4" s="196" t="s">
        <v>185</v>
      </c>
      <c r="J4" s="29"/>
    </row>
    <row r="5" spans="1:10" ht="27.95" customHeight="1">
      <c r="A5" s="528" t="s">
        <v>287</v>
      </c>
      <c r="B5" s="27">
        <v>28298</v>
      </c>
      <c r="C5" s="27">
        <v>102008.4471</v>
      </c>
      <c r="D5" s="26">
        <v>12497</v>
      </c>
      <c r="E5" s="26">
        <v>44495.752899999999</v>
      </c>
      <c r="F5" s="26">
        <v>14867</v>
      </c>
      <c r="G5" s="26">
        <v>52776.214200000002</v>
      </c>
      <c r="H5" s="26">
        <v>934</v>
      </c>
      <c r="I5" s="25">
        <v>4736.4799999999996</v>
      </c>
    </row>
    <row r="6" spans="1:10" ht="27.95" customHeight="1">
      <c r="A6" s="528" t="s">
        <v>303</v>
      </c>
      <c r="B6" s="27">
        <v>32284</v>
      </c>
      <c r="C6" s="27">
        <v>123092.85950000001</v>
      </c>
      <c r="D6" s="26">
        <v>15576</v>
      </c>
      <c r="E6" s="26">
        <v>60643.529499999997</v>
      </c>
      <c r="F6" s="26">
        <v>15067</v>
      </c>
      <c r="G6" s="26">
        <v>55923.51</v>
      </c>
      <c r="H6" s="26">
        <v>1641</v>
      </c>
      <c r="I6" s="25">
        <v>6525.82</v>
      </c>
    </row>
    <row r="7" spans="1:10" ht="27.95" customHeight="1">
      <c r="A7" s="528" t="s">
        <v>304</v>
      </c>
      <c r="B7" s="27">
        <v>35914</v>
      </c>
      <c r="C7" s="27">
        <v>169265.47870000001</v>
      </c>
      <c r="D7" s="26">
        <v>18884</v>
      </c>
      <c r="E7" s="26">
        <v>95565.968699999998</v>
      </c>
      <c r="F7" s="26">
        <v>15776</v>
      </c>
      <c r="G7" s="26">
        <v>68280.06</v>
      </c>
      <c r="H7" s="26">
        <v>1254</v>
      </c>
      <c r="I7" s="25">
        <v>5419.45</v>
      </c>
    </row>
    <row r="8" spans="1:10" ht="27.95" customHeight="1">
      <c r="A8" s="528" t="s">
        <v>305</v>
      </c>
      <c r="B8" s="27">
        <v>35627</v>
      </c>
      <c r="C8" s="27">
        <v>182452.09030000001</v>
      </c>
      <c r="D8" s="26">
        <v>23776</v>
      </c>
      <c r="E8" s="26">
        <v>123602.8737</v>
      </c>
      <c r="F8" s="26">
        <v>11175</v>
      </c>
      <c r="G8" s="26">
        <v>55499.876600000003</v>
      </c>
      <c r="H8" s="26">
        <v>676</v>
      </c>
      <c r="I8" s="25">
        <v>3349.34</v>
      </c>
    </row>
    <row r="9" spans="1:10" ht="27.95" customHeight="1">
      <c r="A9" s="528" t="s">
        <v>306</v>
      </c>
      <c r="B9" s="27">
        <v>41841</v>
      </c>
      <c r="C9" s="27">
        <v>218287.58</v>
      </c>
      <c r="D9" s="26">
        <v>33318</v>
      </c>
      <c r="E9" s="26">
        <v>176755.51</v>
      </c>
      <c r="F9" s="26">
        <v>8363</v>
      </c>
      <c r="G9" s="26">
        <v>40723.07</v>
      </c>
      <c r="H9" s="26">
        <v>160</v>
      </c>
      <c r="I9" s="25">
        <v>809</v>
      </c>
    </row>
    <row r="10" spans="1:10" ht="27.95" customHeight="1">
      <c r="A10" s="528" t="s">
        <v>307</v>
      </c>
      <c r="B10" s="27">
        <v>35126</v>
      </c>
      <c r="C10" s="27">
        <v>184530.89490000001</v>
      </c>
      <c r="D10" s="26">
        <v>35123</v>
      </c>
      <c r="E10" s="26">
        <v>184515.79490000001</v>
      </c>
      <c r="F10" s="26">
        <v>3</v>
      </c>
      <c r="G10" s="26">
        <v>15.1</v>
      </c>
      <c r="H10" s="26" t="s">
        <v>14</v>
      </c>
      <c r="I10" s="25" t="s">
        <v>14</v>
      </c>
    </row>
    <row r="11" spans="1:10" ht="27.95" customHeight="1">
      <c r="A11" s="528" t="s">
        <v>308</v>
      </c>
      <c r="B11" s="27">
        <v>31989</v>
      </c>
      <c r="C11" s="27">
        <v>167291.20000000001</v>
      </c>
      <c r="D11" s="26">
        <v>31989</v>
      </c>
      <c r="E11" s="26">
        <v>167291.20000000001</v>
      </c>
      <c r="F11" s="26" t="s">
        <v>14</v>
      </c>
      <c r="G11" s="26" t="s">
        <v>14</v>
      </c>
      <c r="H11" s="26" t="s">
        <v>14</v>
      </c>
      <c r="I11" s="25" t="s">
        <v>14</v>
      </c>
    </row>
    <row r="12" spans="1:10" ht="27.95" customHeight="1">
      <c r="A12" s="528" t="s">
        <v>309</v>
      </c>
      <c r="B12" s="27">
        <v>31282</v>
      </c>
      <c r="C12" s="27">
        <v>175103.1678</v>
      </c>
      <c r="D12" s="26">
        <v>31282</v>
      </c>
      <c r="E12" s="26">
        <v>175103.1678</v>
      </c>
      <c r="F12" s="26" t="s">
        <v>14</v>
      </c>
      <c r="G12" s="26" t="s">
        <v>14</v>
      </c>
      <c r="H12" s="26" t="s">
        <v>14</v>
      </c>
      <c r="I12" s="25" t="s">
        <v>14</v>
      </c>
    </row>
    <row r="13" spans="1:10" ht="27.95" customHeight="1">
      <c r="A13" s="528" t="s">
        <v>310</v>
      </c>
      <c r="B13" s="27">
        <v>29873</v>
      </c>
      <c r="C13" s="27">
        <v>154498.76809999999</v>
      </c>
      <c r="D13" s="26">
        <v>29873</v>
      </c>
      <c r="E13" s="26">
        <v>154498.76809999999</v>
      </c>
      <c r="F13" s="26" t="s">
        <v>14</v>
      </c>
      <c r="G13" s="26" t="s">
        <v>14</v>
      </c>
      <c r="H13" s="26" t="s">
        <v>14</v>
      </c>
      <c r="I13" s="25" t="s">
        <v>14</v>
      </c>
    </row>
    <row r="14" spans="1:10" ht="27.95" customHeight="1">
      <c r="A14" s="24" t="s">
        <v>311</v>
      </c>
      <c r="B14" s="23">
        <v>29124</v>
      </c>
      <c r="C14" s="23">
        <v>144834.53</v>
      </c>
      <c r="D14" s="22">
        <v>29124</v>
      </c>
      <c r="E14" s="22">
        <v>144834.53</v>
      </c>
      <c r="F14" s="22" t="s">
        <v>14</v>
      </c>
      <c r="G14" s="22" t="s">
        <v>14</v>
      </c>
      <c r="H14" s="22" t="s">
        <v>14</v>
      </c>
      <c r="I14" s="21" t="s">
        <v>14</v>
      </c>
    </row>
    <row r="15" spans="1:10">
      <c r="A15" s="197" t="s">
        <v>57</v>
      </c>
      <c r="B15" s="20"/>
      <c r="C15" s="20"/>
      <c r="D15" s="20"/>
      <c r="E15" s="20"/>
      <c r="F15" s="20"/>
      <c r="G15" s="20"/>
      <c r="H15" s="20"/>
      <c r="I15" s="20"/>
    </row>
    <row r="16" spans="1:10" ht="74.25" customHeight="1">
      <c r="A16" s="1322" t="s">
        <v>1127</v>
      </c>
      <c r="B16" s="1322"/>
      <c r="C16" s="1322"/>
      <c r="D16" s="1322"/>
      <c r="E16" s="1322"/>
      <c r="F16" s="1322"/>
      <c r="G16" s="1322"/>
      <c r="H16" s="1322"/>
      <c r="I16" s="1322"/>
    </row>
    <row r="17" spans="2:9" ht="15.6" customHeight="1">
      <c r="B17" s="1309"/>
      <c r="C17" s="1309"/>
      <c r="D17" s="1309"/>
      <c r="E17" s="1309"/>
      <c r="F17" s="1309"/>
      <c r="G17" s="1309"/>
      <c r="H17" s="1309"/>
      <c r="I17" s="1309"/>
    </row>
    <row r="18" spans="2:9" ht="31.15" customHeight="1">
      <c r="B18" s="1309"/>
      <c r="C18" s="1309"/>
      <c r="D18" s="1309"/>
      <c r="E18" s="1309"/>
      <c r="F18" s="1309"/>
      <c r="G18" s="1309"/>
      <c r="H18" s="1309"/>
      <c r="I18" s="1309"/>
    </row>
    <row r="19" spans="2:9" ht="46.15" customHeight="1">
      <c r="B19" s="1309"/>
      <c r="C19" s="1309"/>
      <c r="D19" s="1309"/>
      <c r="E19" s="1309"/>
      <c r="F19" s="1309"/>
      <c r="G19" s="1309"/>
      <c r="H19" s="1309"/>
      <c r="I19" s="1309"/>
    </row>
    <row r="20" spans="2:9">
      <c r="C20" s="20"/>
    </row>
  </sheetData>
  <mergeCells count="10">
    <mergeCell ref="B17:I17"/>
    <mergeCell ref="B18:I18"/>
    <mergeCell ref="B19:I19"/>
    <mergeCell ref="A1:I1"/>
    <mergeCell ref="A2:A4"/>
    <mergeCell ref="B2:C3"/>
    <mergeCell ref="D2:E3"/>
    <mergeCell ref="F2:G3"/>
    <mergeCell ref="H2:I3"/>
    <mergeCell ref="A16:I16"/>
  </mergeCells>
  <phoneticPr fontId="6" type="noConversion"/>
  <printOptions horizontalCentered="1" verticalCentered="1"/>
  <pageMargins left="0.39370078740157483" right="0.39370078740157483" top="0.74803149606299213" bottom="0.74803149606299213" header="0.31496062992125984" footer="0.31496062992125984"/>
  <pageSetup paperSize="11" scale="66" orientation="landscape" r:id="rId1"/>
  <headerFooter differentOddEven="1" scaleWithDoc="0">
    <oddHeader>&amp;L&amp;"Times New Roman,標準"&amp;8 108&amp;"標楷體,標準"年犯罪狀況及其分析</oddHeader>
    <evenHeader>&amp;R&amp;"標楷體,標準"&amp;8第二篇　犯罪之處理</even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8">
    <tabColor theme="8" tint="0.59999389629810485"/>
  </sheetPr>
  <dimension ref="A1:N17"/>
  <sheetViews>
    <sheetView showGridLines="0" zoomScaleNormal="100" workbookViewId="0">
      <selection activeCell="O2" sqref="O2"/>
    </sheetView>
  </sheetViews>
  <sheetFormatPr defaultColWidth="9" defaultRowHeight="15.75"/>
  <cols>
    <col min="1" max="1" width="13" style="111" customWidth="1"/>
    <col min="2" max="2" width="3.125" style="111" customWidth="1"/>
    <col min="3" max="11" width="11.625" style="111" customWidth="1"/>
    <col min="12" max="16384" width="9" style="111"/>
  </cols>
  <sheetData>
    <row r="1" spans="1:14" ht="30.6" customHeight="1">
      <c r="A1" s="1179" t="s">
        <v>172</v>
      </c>
      <c r="B1" s="1179"/>
      <c r="C1" s="1179"/>
      <c r="D1" s="1179"/>
      <c r="E1" s="1179"/>
      <c r="F1" s="1179"/>
      <c r="G1" s="1179"/>
      <c r="H1" s="1179"/>
      <c r="I1" s="1179"/>
      <c r="J1" s="1179"/>
      <c r="K1" s="1179"/>
    </row>
    <row r="2" spans="1:14" s="116" customFormat="1" ht="21.75" customHeight="1">
      <c r="H2" s="353"/>
      <c r="I2" s="198"/>
      <c r="J2" s="198"/>
      <c r="K2" s="199" t="s">
        <v>165</v>
      </c>
    </row>
    <row r="3" spans="1:14" ht="27" customHeight="1">
      <c r="A3" s="1177"/>
      <c r="B3" s="1177"/>
      <c r="C3" s="1325" t="s">
        <v>173</v>
      </c>
      <c r="D3" s="1325"/>
      <c r="E3" s="1325"/>
      <c r="F3" s="1326"/>
      <c r="G3" s="1327" t="s">
        <v>174</v>
      </c>
      <c r="H3" s="1325"/>
      <c r="I3" s="1325"/>
      <c r="J3" s="1325"/>
      <c r="K3" s="1325"/>
    </row>
    <row r="4" spans="1:14" ht="24" customHeight="1">
      <c r="A4" s="1196"/>
      <c r="B4" s="1196"/>
      <c r="C4" s="1328" t="s">
        <v>175</v>
      </c>
      <c r="D4" s="1330" t="s">
        <v>176</v>
      </c>
      <c r="E4" s="1330" t="s">
        <v>177</v>
      </c>
      <c r="F4" s="1330" t="s">
        <v>178</v>
      </c>
      <c r="G4" s="1323" t="s">
        <v>175</v>
      </c>
      <c r="H4" s="200"/>
      <c r="I4" s="1330" t="s">
        <v>176</v>
      </c>
      <c r="J4" s="1330" t="s">
        <v>852</v>
      </c>
      <c r="K4" s="1323" t="s">
        <v>178</v>
      </c>
    </row>
    <row r="5" spans="1:14" ht="50.1" customHeight="1">
      <c r="A5" s="1197"/>
      <c r="B5" s="1197"/>
      <c r="C5" s="1329"/>
      <c r="D5" s="1331"/>
      <c r="E5" s="1331"/>
      <c r="F5" s="1331"/>
      <c r="G5" s="1331"/>
      <c r="H5" s="201" t="s">
        <v>179</v>
      </c>
      <c r="I5" s="1331"/>
      <c r="J5" s="1331"/>
      <c r="K5" s="1324"/>
    </row>
    <row r="6" spans="1:14" ht="29.25" customHeight="1">
      <c r="A6" s="1332" t="s">
        <v>287</v>
      </c>
      <c r="B6" s="1333"/>
      <c r="C6" s="27">
        <v>121820</v>
      </c>
      <c r="D6" s="27">
        <v>34476</v>
      </c>
      <c r="E6" s="27">
        <v>81991</v>
      </c>
      <c r="F6" s="27">
        <v>5353</v>
      </c>
      <c r="G6" s="27">
        <v>51126</v>
      </c>
      <c r="H6" s="982">
        <v>41.968478082416681</v>
      </c>
      <c r="I6" s="27">
        <v>32580</v>
      </c>
      <c r="J6" s="27">
        <v>18176</v>
      </c>
      <c r="K6" s="542">
        <v>370</v>
      </c>
      <c r="M6" s="477"/>
      <c r="N6" s="364"/>
    </row>
    <row r="7" spans="1:14" ht="29.25" customHeight="1">
      <c r="A7" s="1332" t="s">
        <v>303</v>
      </c>
      <c r="B7" s="1333"/>
      <c r="C7" s="27">
        <v>128333</v>
      </c>
      <c r="D7" s="27">
        <v>39638</v>
      </c>
      <c r="E7" s="27">
        <v>82622</v>
      </c>
      <c r="F7" s="27">
        <v>6073</v>
      </c>
      <c r="G7" s="27">
        <v>56277</v>
      </c>
      <c r="H7" s="982">
        <v>43.852321694342059</v>
      </c>
      <c r="I7" s="27">
        <v>37405</v>
      </c>
      <c r="J7" s="27">
        <v>18417</v>
      </c>
      <c r="K7" s="543">
        <v>455</v>
      </c>
      <c r="M7" s="477"/>
      <c r="N7" s="364"/>
    </row>
    <row r="8" spans="1:14" ht="29.25" customHeight="1">
      <c r="A8" s="1332" t="s">
        <v>304</v>
      </c>
      <c r="B8" s="1333"/>
      <c r="C8" s="27">
        <v>132320</v>
      </c>
      <c r="D8" s="27">
        <v>38446</v>
      </c>
      <c r="E8" s="27">
        <v>86203</v>
      </c>
      <c r="F8" s="27">
        <v>7671</v>
      </c>
      <c r="G8" s="27">
        <v>56465</v>
      </c>
      <c r="H8" s="982">
        <v>42.673065296251508</v>
      </c>
      <c r="I8" s="27">
        <v>37109</v>
      </c>
      <c r="J8" s="27">
        <v>18779</v>
      </c>
      <c r="K8" s="543">
        <v>577</v>
      </c>
      <c r="M8" s="477"/>
      <c r="N8" s="364"/>
    </row>
    <row r="9" spans="1:14" ht="29.25" customHeight="1">
      <c r="A9" s="1332" t="s">
        <v>305</v>
      </c>
      <c r="B9" s="1333"/>
      <c r="C9" s="27">
        <v>132067</v>
      </c>
      <c r="D9" s="27">
        <v>38358</v>
      </c>
      <c r="E9" s="27">
        <v>87025</v>
      </c>
      <c r="F9" s="27">
        <v>6684</v>
      </c>
      <c r="G9" s="27">
        <v>56433</v>
      </c>
      <c r="H9" s="982">
        <v>42.730583718869966</v>
      </c>
      <c r="I9" s="27">
        <v>36698</v>
      </c>
      <c r="J9" s="27">
        <v>19238</v>
      </c>
      <c r="K9" s="543">
        <v>497</v>
      </c>
      <c r="M9" s="477"/>
      <c r="N9" s="364"/>
    </row>
    <row r="10" spans="1:14" ht="29.25" customHeight="1">
      <c r="A10" s="1332" t="s">
        <v>306</v>
      </c>
      <c r="B10" s="1333"/>
      <c r="C10" s="27">
        <v>139141</v>
      </c>
      <c r="D10" s="27">
        <v>41534</v>
      </c>
      <c r="E10" s="27">
        <v>89687</v>
      </c>
      <c r="F10" s="27">
        <v>7920</v>
      </c>
      <c r="G10" s="27">
        <v>60389</v>
      </c>
      <c r="H10" s="982">
        <v>43.401297963935868</v>
      </c>
      <c r="I10" s="27">
        <v>40338</v>
      </c>
      <c r="J10" s="27">
        <v>19446</v>
      </c>
      <c r="K10" s="543">
        <v>605</v>
      </c>
      <c r="M10" s="477"/>
      <c r="N10" s="364"/>
    </row>
    <row r="11" spans="1:14" ht="29.25" customHeight="1">
      <c r="A11" s="1332" t="s">
        <v>307</v>
      </c>
      <c r="B11" s="1333"/>
      <c r="C11" s="27">
        <v>138972</v>
      </c>
      <c r="D11" s="27">
        <v>37567</v>
      </c>
      <c r="E11" s="27">
        <v>94579</v>
      </c>
      <c r="F11" s="27">
        <v>6826</v>
      </c>
      <c r="G11" s="27">
        <v>57464</v>
      </c>
      <c r="H11" s="982">
        <v>41.349336557004293</v>
      </c>
      <c r="I11" s="27">
        <v>35957</v>
      </c>
      <c r="J11" s="27">
        <v>21064</v>
      </c>
      <c r="K11" s="543">
        <v>443</v>
      </c>
      <c r="M11" s="477"/>
      <c r="N11" s="364"/>
    </row>
    <row r="12" spans="1:14" ht="29.25" customHeight="1">
      <c r="A12" s="1332" t="s">
        <v>308</v>
      </c>
      <c r="B12" s="1333"/>
      <c r="C12" s="27">
        <v>140520</v>
      </c>
      <c r="D12" s="27">
        <v>35350</v>
      </c>
      <c r="E12" s="27">
        <v>99088</v>
      </c>
      <c r="F12" s="27">
        <v>6082</v>
      </c>
      <c r="G12" s="27">
        <v>54095</v>
      </c>
      <c r="H12" s="982">
        <v>38.496299459151722</v>
      </c>
      <c r="I12" s="27">
        <v>33405</v>
      </c>
      <c r="J12" s="27">
        <v>20342</v>
      </c>
      <c r="K12" s="543">
        <v>348</v>
      </c>
      <c r="M12" s="477"/>
      <c r="N12" s="364"/>
    </row>
    <row r="13" spans="1:14" ht="29.25" customHeight="1">
      <c r="A13" s="1332" t="s">
        <v>309</v>
      </c>
      <c r="B13" s="1333"/>
      <c r="C13" s="27">
        <v>156206</v>
      </c>
      <c r="D13" s="27">
        <v>39439</v>
      </c>
      <c r="E13" s="27">
        <v>110457</v>
      </c>
      <c r="F13" s="27">
        <v>6310</v>
      </c>
      <c r="G13" s="27">
        <v>57830</v>
      </c>
      <c r="H13" s="982">
        <v>37.021625289681573</v>
      </c>
      <c r="I13" s="27">
        <v>36263</v>
      </c>
      <c r="J13" s="27">
        <v>21250</v>
      </c>
      <c r="K13" s="543">
        <v>317</v>
      </c>
      <c r="M13" s="477"/>
      <c r="N13" s="364"/>
    </row>
    <row r="14" spans="1:14" ht="29.25" customHeight="1">
      <c r="A14" s="1332" t="s">
        <v>310</v>
      </c>
      <c r="B14" s="1333"/>
      <c r="C14" s="27">
        <v>163507</v>
      </c>
      <c r="D14" s="27">
        <v>38189</v>
      </c>
      <c r="E14" s="27">
        <v>117491</v>
      </c>
      <c r="F14" s="27">
        <v>7827</v>
      </c>
      <c r="G14" s="27">
        <v>57636</v>
      </c>
      <c r="H14" s="982">
        <v>35.249866978172193</v>
      </c>
      <c r="I14" s="27">
        <v>35294</v>
      </c>
      <c r="J14" s="27">
        <v>21866</v>
      </c>
      <c r="K14" s="543">
        <v>476</v>
      </c>
      <c r="M14" s="477"/>
      <c r="N14" s="364"/>
    </row>
    <row r="15" spans="1:14" ht="29.25" customHeight="1">
      <c r="A15" s="1335" t="s">
        <v>311</v>
      </c>
      <c r="B15" s="1336"/>
      <c r="C15" s="23">
        <v>168311</v>
      </c>
      <c r="D15" s="23">
        <v>35094</v>
      </c>
      <c r="E15" s="23">
        <v>125231</v>
      </c>
      <c r="F15" s="23">
        <v>7986</v>
      </c>
      <c r="G15" s="23">
        <v>56506</v>
      </c>
      <c r="H15" s="983">
        <v>33.572374948755581</v>
      </c>
      <c r="I15" s="23">
        <v>32686</v>
      </c>
      <c r="J15" s="23">
        <v>23255</v>
      </c>
      <c r="K15" s="649">
        <v>565</v>
      </c>
      <c r="M15" s="477"/>
      <c r="N15" s="364"/>
    </row>
    <row r="16" spans="1:14" s="202" customFormat="1" ht="31.5" customHeight="1">
      <c r="A16" s="1334" t="s">
        <v>1395</v>
      </c>
      <c r="B16" s="1334"/>
      <c r="C16" s="1334"/>
      <c r="D16" s="1334"/>
      <c r="E16" s="1334"/>
      <c r="F16" s="1334"/>
      <c r="G16" s="1334"/>
      <c r="H16" s="1334"/>
      <c r="I16" s="1334"/>
      <c r="J16" s="1334"/>
      <c r="K16" s="1334"/>
    </row>
    <row r="17" spans="1:2">
      <c r="A17" s="34"/>
      <c r="B17" s="34"/>
    </row>
  </sheetData>
  <mergeCells count="23">
    <mergeCell ref="A16:K16"/>
    <mergeCell ref="A11:B11"/>
    <mergeCell ref="A12:B12"/>
    <mergeCell ref="A13:B13"/>
    <mergeCell ref="A14:B14"/>
    <mergeCell ref="A15:B15"/>
    <mergeCell ref="A6:B6"/>
    <mergeCell ref="A7:B7"/>
    <mergeCell ref="A8:B8"/>
    <mergeCell ref="A9:B9"/>
    <mergeCell ref="A10:B10"/>
    <mergeCell ref="K4:K5"/>
    <mergeCell ref="A1:K1"/>
    <mergeCell ref="A3:B5"/>
    <mergeCell ref="C3:F3"/>
    <mergeCell ref="G3:K3"/>
    <mergeCell ref="C4:C5"/>
    <mergeCell ref="D4:D5"/>
    <mergeCell ref="E4:E5"/>
    <mergeCell ref="F4:F5"/>
    <mergeCell ref="G4:G5"/>
    <mergeCell ref="I4:I5"/>
    <mergeCell ref="J4:J5"/>
  </mergeCells>
  <phoneticPr fontId="6" type="noConversion"/>
  <printOptions horizontalCentered="1" verticalCentered="1"/>
  <pageMargins left="0.39370078740157483" right="0.39370078740157483" top="0.74803149606299213" bottom="0.74803149606299213" header="0.31496062992125984" footer="0.31496062992125984"/>
  <pageSetup paperSize="11" scale="66" orientation="landscape" r:id="rId1"/>
  <headerFooter differentOddEven="1" scaleWithDoc="0">
    <oddHeader>&amp;L&amp;"Times New Roman,標準"&amp;8 108&amp;"標楷體,標準"年犯罪狀況及其分析</oddHeader>
    <evenHeader>&amp;R&amp;"標楷體,標準"&amp;8第二篇　犯罪之處理</even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9">
    <tabColor theme="8" tint="0.59999389629810485"/>
  </sheetPr>
  <dimension ref="A1:R34"/>
  <sheetViews>
    <sheetView showGridLines="0" zoomScaleNormal="100" workbookViewId="0">
      <selection activeCell="O2" sqref="O2"/>
    </sheetView>
  </sheetViews>
  <sheetFormatPr defaultColWidth="9" defaultRowHeight="15.75"/>
  <cols>
    <col min="1" max="1" width="5.375" style="111" customWidth="1"/>
    <col min="2" max="2" width="4.875" style="182" customWidth="1"/>
    <col min="3" max="10" width="10.5" style="111" customWidth="1"/>
    <col min="11" max="15" width="10.5" style="652" customWidth="1"/>
    <col min="16" max="16384" width="9" style="111"/>
  </cols>
  <sheetData>
    <row r="1" spans="1:18" s="209" customFormat="1" ht="20.25">
      <c r="A1" s="1179" t="s">
        <v>854</v>
      </c>
      <c r="B1" s="1179"/>
      <c r="C1" s="1179"/>
      <c r="D1" s="1179"/>
      <c r="E1" s="1179"/>
      <c r="F1" s="1179"/>
      <c r="G1" s="1179"/>
      <c r="H1" s="1179"/>
      <c r="I1" s="1179"/>
      <c r="J1" s="1179"/>
      <c r="K1" s="1179"/>
      <c r="L1" s="1179"/>
      <c r="M1" s="1179"/>
      <c r="N1" s="1179"/>
      <c r="O1" s="1179"/>
    </row>
    <row r="2" spans="1:18" s="116" customFormat="1" ht="16.5" customHeight="1">
      <c r="B2" s="203"/>
      <c r="J2" s="115"/>
      <c r="K2" s="655"/>
      <c r="L2" s="650"/>
      <c r="M2" s="1355" t="s">
        <v>855</v>
      </c>
      <c r="N2" s="1355"/>
      <c r="O2" s="1355"/>
    </row>
    <row r="3" spans="1:18" ht="22.7" customHeight="1">
      <c r="A3" s="1352"/>
      <c r="B3" s="1352"/>
      <c r="C3" s="1337" t="s">
        <v>166</v>
      </c>
      <c r="D3" s="1284" t="s">
        <v>167</v>
      </c>
      <c r="E3" s="1284"/>
      <c r="F3" s="1284"/>
      <c r="G3" s="1284"/>
      <c r="H3" s="1284"/>
      <c r="I3" s="1284"/>
      <c r="J3" s="1284"/>
      <c r="K3" s="1340" t="s">
        <v>1128</v>
      </c>
      <c r="L3" s="1340"/>
      <c r="M3" s="1340"/>
      <c r="N3" s="1340"/>
      <c r="O3" s="1341"/>
      <c r="P3" s="183"/>
    </row>
    <row r="4" spans="1:18" ht="18" customHeight="1">
      <c r="A4" s="1353"/>
      <c r="B4" s="1353"/>
      <c r="C4" s="1338"/>
      <c r="D4" s="1342" t="s">
        <v>856</v>
      </c>
      <c r="E4" s="1284" t="s">
        <v>857</v>
      </c>
      <c r="F4" s="1284"/>
      <c r="G4" s="1284"/>
      <c r="H4" s="1284"/>
      <c r="I4" s="1284"/>
      <c r="J4" s="1342" t="s">
        <v>858</v>
      </c>
      <c r="K4" s="1345" t="s">
        <v>856</v>
      </c>
      <c r="L4" s="1345" t="s">
        <v>859</v>
      </c>
      <c r="M4" s="1345" t="s">
        <v>860</v>
      </c>
      <c r="N4" s="1345" t="s">
        <v>168</v>
      </c>
      <c r="O4" s="1356" t="s">
        <v>861</v>
      </c>
      <c r="P4" s="183"/>
    </row>
    <row r="5" spans="1:18" ht="18" customHeight="1">
      <c r="A5" s="1353"/>
      <c r="B5" s="1353"/>
      <c r="C5" s="1338"/>
      <c r="D5" s="1343"/>
      <c r="E5" s="1342" t="s">
        <v>862</v>
      </c>
      <c r="F5" s="1342" t="s">
        <v>169</v>
      </c>
      <c r="G5" s="1342" t="s">
        <v>170</v>
      </c>
      <c r="H5" s="1342" t="s">
        <v>863</v>
      </c>
      <c r="I5" s="1342" t="s">
        <v>861</v>
      </c>
      <c r="J5" s="1343"/>
      <c r="K5" s="1346"/>
      <c r="L5" s="1346"/>
      <c r="M5" s="1346"/>
      <c r="N5" s="1346"/>
      <c r="O5" s="1357"/>
      <c r="P5" s="183"/>
    </row>
    <row r="6" spans="1:18" ht="18" customHeight="1">
      <c r="A6" s="1353"/>
      <c r="B6" s="1353"/>
      <c r="C6" s="1338"/>
      <c r="D6" s="1343"/>
      <c r="E6" s="1343"/>
      <c r="F6" s="1343"/>
      <c r="G6" s="1343"/>
      <c r="H6" s="1343"/>
      <c r="I6" s="1343"/>
      <c r="J6" s="1343"/>
      <c r="K6" s="1346"/>
      <c r="L6" s="1346"/>
      <c r="M6" s="1346"/>
      <c r="N6" s="1346"/>
      <c r="O6" s="1357"/>
      <c r="P6" s="183"/>
    </row>
    <row r="7" spans="1:18" ht="18" customHeight="1">
      <c r="A7" s="1353"/>
      <c r="B7" s="1353"/>
      <c r="C7" s="1338"/>
      <c r="D7" s="1343"/>
      <c r="E7" s="1343"/>
      <c r="F7" s="1343"/>
      <c r="G7" s="1343"/>
      <c r="H7" s="1343"/>
      <c r="I7" s="1343"/>
      <c r="J7" s="1343"/>
      <c r="K7" s="1346"/>
      <c r="L7" s="1346"/>
      <c r="M7" s="1346"/>
      <c r="N7" s="1346"/>
      <c r="O7" s="1357"/>
      <c r="P7" s="183"/>
    </row>
    <row r="8" spans="1:18" ht="18" customHeight="1">
      <c r="A8" s="1353"/>
      <c r="B8" s="1353"/>
      <c r="C8" s="1338"/>
      <c r="D8" s="1343"/>
      <c r="E8" s="1343"/>
      <c r="F8" s="1343"/>
      <c r="G8" s="1343"/>
      <c r="H8" s="1343"/>
      <c r="I8" s="1343"/>
      <c r="J8" s="1343"/>
      <c r="K8" s="1346"/>
      <c r="L8" s="1346"/>
      <c r="M8" s="1346"/>
      <c r="N8" s="1346"/>
      <c r="O8" s="1357"/>
      <c r="P8" s="183"/>
    </row>
    <row r="9" spans="1:18" ht="18" customHeight="1">
      <c r="A9" s="1353"/>
      <c r="B9" s="1353"/>
      <c r="C9" s="1338"/>
      <c r="D9" s="1343"/>
      <c r="E9" s="1343"/>
      <c r="F9" s="1343"/>
      <c r="G9" s="1343"/>
      <c r="H9" s="1343"/>
      <c r="I9" s="1343"/>
      <c r="J9" s="1343"/>
      <c r="K9" s="1346"/>
      <c r="L9" s="1346"/>
      <c r="M9" s="1346"/>
      <c r="N9" s="1346"/>
      <c r="O9" s="1357"/>
      <c r="P9" s="183"/>
    </row>
    <row r="10" spans="1:18">
      <c r="A10" s="1354"/>
      <c r="B10" s="1354"/>
      <c r="C10" s="1339"/>
      <c r="D10" s="1344"/>
      <c r="E10" s="1344"/>
      <c r="F10" s="1344"/>
      <c r="G10" s="1344"/>
      <c r="H10" s="1344"/>
      <c r="I10" s="1344"/>
      <c r="J10" s="1344"/>
      <c r="K10" s="1347"/>
      <c r="L10" s="1347"/>
      <c r="M10" s="1347"/>
      <c r="N10" s="1347"/>
      <c r="O10" s="1358"/>
      <c r="P10" s="183"/>
    </row>
    <row r="11" spans="1:18" ht="15" customHeight="1">
      <c r="A11" s="1332" t="s">
        <v>867</v>
      </c>
      <c r="B11" s="125" t="s">
        <v>740</v>
      </c>
      <c r="C11" s="656">
        <v>121820</v>
      </c>
      <c r="D11" s="656">
        <v>51558</v>
      </c>
      <c r="E11" s="656">
        <v>2</v>
      </c>
      <c r="F11" s="656">
        <v>173</v>
      </c>
      <c r="G11" s="656">
        <v>3</v>
      </c>
      <c r="H11" s="656">
        <v>50857</v>
      </c>
      <c r="I11" s="656">
        <v>32</v>
      </c>
      <c r="J11" s="656">
        <v>491</v>
      </c>
      <c r="K11" s="656">
        <v>50402</v>
      </c>
      <c r="L11" s="651">
        <v>43004.68</v>
      </c>
      <c r="M11" s="651">
        <v>5877.86</v>
      </c>
      <c r="N11" s="651">
        <v>3</v>
      </c>
      <c r="O11" s="653">
        <v>1516.46</v>
      </c>
      <c r="P11" s="183"/>
    </row>
    <row r="12" spans="1:18" ht="15" customHeight="1">
      <c r="A12" s="1332"/>
      <c r="B12" s="205" t="s">
        <v>865</v>
      </c>
      <c r="C12" s="481"/>
      <c r="D12" s="651" t="s">
        <v>868</v>
      </c>
      <c r="E12" s="651">
        <v>3.8791264207300516E-3</v>
      </c>
      <c r="F12" s="651">
        <v>0.33554443539314949</v>
      </c>
      <c r="G12" s="651">
        <v>5.8186896310950774E-3</v>
      </c>
      <c r="H12" s="651">
        <v>98.640366189534106</v>
      </c>
      <c r="I12" s="651">
        <v>6.2066022731680826E-2</v>
      </c>
      <c r="J12" s="651">
        <v>0.95232553628922767</v>
      </c>
      <c r="K12" s="651">
        <v>100</v>
      </c>
      <c r="L12" s="651">
        <v>85.323360184119679</v>
      </c>
      <c r="M12" s="651">
        <v>11.661957858815125</v>
      </c>
      <c r="N12" s="651">
        <v>5.9521447561604697E-3</v>
      </c>
      <c r="O12" s="654">
        <v>3.0087298123090358</v>
      </c>
      <c r="P12" s="183"/>
    </row>
    <row r="13" spans="1:18" ht="15" customHeight="1">
      <c r="A13" s="1332" t="s">
        <v>303</v>
      </c>
      <c r="B13" s="125" t="s">
        <v>864</v>
      </c>
      <c r="C13" s="656">
        <v>128333</v>
      </c>
      <c r="D13" s="656">
        <v>56773</v>
      </c>
      <c r="E13" s="656">
        <v>9</v>
      </c>
      <c r="F13" s="656">
        <v>138</v>
      </c>
      <c r="G13" s="656">
        <v>3</v>
      </c>
      <c r="H13" s="656">
        <v>55992</v>
      </c>
      <c r="I13" s="656">
        <v>30</v>
      </c>
      <c r="J13" s="656">
        <v>601</v>
      </c>
      <c r="K13" s="656">
        <v>55246</v>
      </c>
      <c r="L13" s="651">
        <v>48276.36</v>
      </c>
      <c r="M13" s="651">
        <v>5392.76</v>
      </c>
      <c r="N13" s="651">
        <v>9.5</v>
      </c>
      <c r="O13" s="654">
        <v>1567.38</v>
      </c>
      <c r="P13" s="183"/>
      <c r="Q13" s="478"/>
      <c r="R13" s="479"/>
    </row>
    <row r="14" spans="1:18" ht="15" customHeight="1">
      <c r="A14" s="1332"/>
      <c r="B14" s="205" t="s">
        <v>865</v>
      </c>
      <c r="C14" s="481"/>
      <c r="D14" s="651" t="s">
        <v>869</v>
      </c>
      <c r="E14" s="651">
        <v>1.5852605992285065E-2</v>
      </c>
      <c r="F14" s="651">
        <v>0.24307329188170435</v>
      </c>
      <c r="G14" s="651">
        <v>5.2842019974283548E-3</v>
      </c>
      <c r="H14" s="651">
        <v>98.624346080002823</v>
      </c>
      <c r="I14" s="651">
        <v>5.2842019974283547E-2</v>
      </c>
      <c r="J14" s="651">
        <v>1.0586018001514805</v>
      </c>
      <c r="K14" s="651">
        <v>100</v>
      </c>
      <c r="L14" s="651">
        <v>87.384353618361516</v>
      </c>
      <c r="M14" s="651">
        <v>9.7613582883828691</v>
      </c>
      <c r="N14" s="651">
        <v>1.7195815081634869E-2</v>
      </c>
      <c r="O14" s="654">
        <v>2.8370922781739858</v>
      </c>
      <c r="P14" s="183"/>
      <c r="Q14" s="478"/>
      <c r="R14" s="480"/>
    </row>
    <row r="15" spans="1:18" ht="15" customHeight="1">
      <c r="A15" s="1332" t="s">
        <v>304</v>
      </c>
      <c r="B15" s="125" t="s">
        <v>740</v>
      </c>
      <c r="C15" s="656">
        <v>132320</v>
      </c>
      <c r="D15" s="656">
        <v>57067</v>
      </c>
      <c r="E15" s="656">
        <v>9</v>
      </c>
      <c r="F15" s="656">
        <v>119</v>
      </c>
      <c r="G15" s="656">
        <v>0</v>
      </c>
      <c r="H15" s="656">
        <v>56405</v>
      </c>
      <c r="I15" s="656">
        <v>30</v>
      </c>
      <c r="J15" s="656">
        <v>504</v>
      </c>
      <c r="K15" s="656">
        <v>55996</v>
      </c>
      <c r="L15" s="651">
        <v>49274.879999999997</v>
      </c>
      <c r="M15" s="651">
        <v>5128.25</v>
      </c>
      <c r="N15" s="651">
        <v>6.7</v>
      </c>
      <c r="O15" s="654">
        <v>1586.17</v>
      </c>
      <c r="P15" s="183"/>
      <c r="Q15" s="478"/>
      <c r="R15" s="479"/>
    </row>
    <row r="16" spans="1:18" ht="15" customHeight="1">
      <c r="A16" s="1332"/>
      <c r="B16" s="205" t="s">
        <v>865</v>
      </c>
      <c r="C16" s="481"/>
      <c r="D16" s="651" t="s">
        <v>866</v>
      </c>
      <c r="E16" s="651">
        <v>1.5770935917430388E-2</v>
      </c>
      <c r="F16" s="651">
        <v>0.20852681935269071</v>
      </c>
      <c r="G16" s="651">
        <v>0</v>
      </c>
      <c r="H16" s="651">
        <v>98.839960046962332</v>
      </c>
      <c r="I16" s="651">
        <v>5.2569786391434628E-2</v>
      </c>
      <c r="J16" s="651">
        <v>0.8831724113761017</v>
      </c>
      <c r="K16" s="651">
        <v>100</v>
      </c>
      <c r="L16" s="651">
        <v>87.997142653046652</v>
      </c>
      <c r="M16" s="651">
        <v>9.1582434459604265</v>
      </c>
      <c r="N16" s="651">
        <v>1.1965140367169084E-2</v>
      </c>
      <c r="O16" s="654">
        <v>2.8326487606257591</v>
      </c>
      <c r="P16" s="183"/>
      <c r="Q16" s="478"/>
      <c r="R16" s="480"/>
    </row>
    <row r="17" spans="1:18" ht="15" customHeight="1">
      <c r="A17" s="1332" t="s">
        <v>305</v>
      </c>
      <c r="B17" s="125" t="s">
        <v>740</v>
      </c>
      <c r="C17" s="656">
        <v>132067</v>
      </c>
      <c r="D17" s="656">
        <v>56938</v>
      </c>
      <c r="E17" s="656">
        <v>12</v>
      </c>
      <c r="F17" s="656">
        <v>140</v>
      </c>
      <c r="G17" s="656">
        <v>2</v>
      </c>
      <c r="H17" s="656">
        <v>56229</v>
      </c>
      <c r="I17" s="656">
        <v>28</v>
      </c>
      <c r="J17" s="656">
        <v>527</v>
      </c>
      <c r="K17" s="656">
        <v>55123</v>
      </c>
      <c r="L17" s="651">
        <v>48095.83</v>
      </c>
      <c r="M17" s="651">
        <v>5337.14</v>
      </c>
      <c r="N17" s="651">
        <v>6.5</v>
      </c>
      <c r="O17" s="654">
        <v>1683.53</v>
      </c>
      <c r="P17" s="183"/>
      <c r="Q17" s="478"/>
      <c r="R17" s="479"/>
    </row>
    <row r="18" spans="1:18" ht="15" customHeight="1">
      <c r="A18" s="1332"/>
      <c r="B18" s="205" t="s">
        <v>865</v>
      </c>
      <c r="C18" s="481"/>
      <c r="D18" s="651" t="s">
        <v>866</v>
      </c>
      <c r="E18" s="651">
        <v>2.1075555867786012E-2</v>
      </c>
      <c r="F18" s="651">
        <v>0.24588148512417013</v>
      </c>
      <c r="G18" s="651">
        <v>3.5125926446310024E-3</v>
      </c>
      <c r="H18" s="651">
        <v>98.754785907478322</v>
      </c>
      <c r="I18" s="651">
        <v>4.9176297024834031E-2</v>
      </c>
      <c r="J18" s="651">
        <v>0.92556816186026902</v>
      </c>
      <c r="K18" s="651">
        <v>100</v>
      </c>
      <c r="L18" s="651">
        <v>87.251836801335202</v>
      </c>
      <c r="M18" s="651">
        <v>9.6822379043230598</v>
      </c>
      <c r="N18" s="651">
        <v>1.1791811040763383E-2</v>
      </c>
      <c r="O18" s="654">
        <v>3.0541334833009812</v>
      </c>
      <c r="P18" s="183"/>
      <c r="Q18" s="478"/>
      <c r="R18" s="480"/>
    </row>
    <row r="19" spans="1:18" ht="15" customHeight="1">
      <c r="A19" s="1332" t="s">
        <v>306</v>
      </c>
      <c r="B19" s="125" t="s">
        <v>870</v>
      </c>
      <c r="C19" s="656">
        <v>139141</v>
      </c>
      <c r="D19" s="656">
        <v>60917</v>
      </c>
      <c r="E19" s="656">
        <v>9</v>
      </c>
      <c r="F19" s="656">
        <v>122</v>
      </c>
      <c r="G19" s="656">
        <v>2</v>
      </c>
      <c r="H19" s="656">
        <v>60169</v>
      </c>
      <c r="I19" s="656">
        <v>25</v>
      </c>
      <c r="J19" s="656">
        <v>590</v>
      </c>
      <c r="K19" s="656">
        <v>59778</v>
      </c>
      <c r="L19" s="651">
        <v>52858.42</v>
      </c>
      <c r="M19" s="651">
        <v>5165.29</v>
      </c>
      <c r="N19" s="651">
        <v>14.2</v>
      </c>
      <c r="O19" s="654">
        <v>1740.09</v>
      </c>
      <c r="P19" s="183"/>
      <c r="Q19" s="478"/>
      <c r="R19" s="479"/>
    </row>
    <row r="20" spans="1:18" ht="15" customHeight="1">
      <c r="A20" s="1332"/>
      <c r="B20" s="205" t="s">
        <v>4</v>
      </c>
      <c r="C20" s="481"/>
      <c r="D20" s="651" t="s">
        <v>871</v>
      </c>
      <c r="E20" s="651">
        <v>1.4774200961964641E-2</v>
      </c>
      <c r="F20" s="651">
        <v>0.20027250192885404</v>
      </c>
      <c r="G20" s="651">
        <v>3.2831557693254756E-3</v>
      </c>
      <c r="H20" s="651">
        <v>98.772099742272275</v>
      </c>
      <c r="I20" s="651">
        <v>4.1039447116568442E-2</v>
      </c>
      <c r="J20" s="651">
        <v>0.96853095195101535</v>
      </c>
      <c r="K20" s="651">
        <v>100</v>
      </c>
      <c r="L20" s="651">
        <v>88.424537455251098</v>
      </c>
      <c r="M20" s="651">
        <v>8.6407875807153136</v>
      </c>
      <c r="N20" s="651">
        <v>2.3754558533239652E-2</v>
      </c>
      <c r="O20" s="654">
        <v>2.910920405500351</v>
      </c>
      <c r="P20" s="183"/>
      <c r="Q20" s="478"/>
      <c r="R20" s="480"/>
    </row>
    <row r="21" spans="1:18" ht="15" customHeight="1">
      <c r="A21" s="1332" t="s">
        <v>307</v>
      </c>
      <c r="B21" s="125" t="s">
        <v>872</v>
      </c>
      <c r="C21" s="656">
        <v>138972</v>
      </c>
      <c r="D21" s="656">
        <v>58054</v>
      </c>
      <c r="E21" s="656">
        <v>8</v>
      </c>
      <c r="F21" s="656">
        <v>103</v>
      </c>
      <c r="G21" s="656">
        <v>3</v>
      </c>
      <c r="H21" s="656">
        <v>57184</v>
      </c>
      <c r="I21" s="656">
        <v>26</v>
      </c>
      <c r="J21" s="656">
        <v>730</v>
      </c>
      <c r="K21" s="656">
        <v>54212</v>
      </c>
      <c r="L21" s="651">
        <v>48158.36</v>
      </c>
      <c r="M21" s="651">
        <v>4427.37</v>
      </c>
      <c r="N21" s="651">
        <v>20.59</v>
      </c>
      <c r="O21" s="654">
        <v>1605.68</v>
      </c>
      <c r="P21" s="183"/>
      <c r="Q21" s="478"/>
      <c r="R21" s="479"/>
    </row>
    <row r="22" spans="1:18" ht="15" customHeight="1">
      <c r="A22" s="1332"/>
      <c r="B22" s="205" t="s">
        <v>873</v>
      </c>
      <c r="C22" s="481"/>
      <c r="D22" s="651" t="s">
        <v>871</v>
      </c>
      <c r="E22" s="651">
        <v>1.3780273538429737E-2</v>
      </c>
      <c r="F22" s="651">
        <v>0.17742102180728286</v>
      </c>
      <c r="G22" s="651">
        <v>5.167602576911152E-3</v>
      </c>
      <c r="H22" s="651">
        <v>98.501395252695772</v>
      </c>
      <c r="I22" s="651">
        <v>4.4785888999896648E-2</v>
      </c>
      <c r="J22" s="651">
        <v>1.2574499603817135</v>
      </c>
      <c r="K22" s="651">
        <v>100</v>
      </c>
      <c r="L22" s="651">
        <v>88.833394820334988</v>
      </c>
      <c r="M22" s="651">
        <v>8.1667711945694688</v>
      </c>
      <c r="N22" s="651">
        <v>3.7980520917877958E-2</v>
      </c>
      <c r="O22" s="654">
        <v>2.9618534641776733</v>
      </c>
      <c r="P22" s="183"/>
      <c r="Q22" s="478"/>
      <c r="R22" s="480"/>
    </row>
    <row r="23" spans="1:18" ht="15" customHeight="1">
      <c r="A23" s="1332" t="s">
        <v>308</v>
      </c>
      <c r="B23" s="125" t="s">
        <v>740</v>
      </c>
      <c r="C23" s="656">
        <v>140520</v>
      </c>
      <c r="D23" s="656">
        <v>54825</v>
      </c>
      <c r="E23" s="656">
        <v>5</v>
      </c>
      <c r="F23" s="656">
        <v>132</v>
      </c>
      <c r="G23" s="656">
        <v>0</v>
      </c>
      <c r="H23" s="656">
        <v>53731</v>
      </c>
      <c r="I23" s="656">
        <v>26</v>
      </c>
      <c r="J23" s="656">
        <v>931</v>
      </c>
      <c r="K23" s="656">
        <v>53662</v>
      </c>
      <c r="L23" s="651">
        <v>46939.77</v>
      </c>
      <c r="M23" s="651">
        <v>4823.08</v>
      </c>
      <c r="N23" s="651">
        <v>28.51</v>
      </c>
      <c r="O23" s="654">
        <v>1870.64</v>
      </c>
      <c r="P23" s="183"/>
      <c r="Q23" s="478"/>
      <c r="R23" s="479"/>
    </row>
    <row r="24" spans="1:18" ht="15" customHeight="1">
      <c r="A24" s="1332"/>
      <c r="B24" s="205" t="s">
        <v>749</v>
      </c>
      <c r="C24" s="481"/>
      <c r="D24" s="651" t="s">
        <v>874</v>
      </c>
      <c r="E24" s="651">
        <v>9.1199270405836752E-3</v>
      </c>
      <c r="F24" s="651">
        <v>0.24076607387140903</v>
      </c>
      <c r="G24" s="651">
        <v>0</v>
      </c>
      <c r="H24" s="651">
        <v>98.004559963520293</v>
      </c>
      <c r="I24" s="651">
        <v>4.7423620611035111E-2</v>
      </c>
      <c r="J24" s="651">
        <v>1.6981304149566803</v>
      </c>
      <c r="K24" s="651">
        <v>100</v>
      </c>
      <c r="L24" s="651">
        <v>87.473016287130562</v>
      </c>
      <c r="M24" s="651">
        <v>8.9878871454660647</v>
      </c>
      <c r="N24" s="651">
        <v>5.3128843501919425E-2</v>
      </c>
      <c r="O24" s="654">
        <v>3.4859677239014579</v>
      </c>
      <c r="P24" s="183"/>
      <c r="Q24" s="478"/>
      <c r="R24" s="480"/>
    </row>
    <row r="25" spans="1:18" ht="15" customHeight="1">
      <c r="A25" s="1332" t="s">
        <v>309</v>
      </c>
      <c r="B25" s="125" t="s">
        <v>740</v>
      </c>
      <c r="C25" s="656">
        <v>156206</v>
      </c>
      <c r="D25" s="656">
        <v>58762</v>
      </c>
      <c r="E25" s="656">
        <v>9</v>
      </c>
      <c r="F25" s="656">
        <v>122</v>
      </c>
      <c r="G25" s="656">
        <v>1</v>
      </c>
      <c r="H25" s="656">
        <v>57767</v>
      </c>
      <c r="I25" s="656">
        <v>28</v>
      </c>
      <c r="J25" s="656">
        <v>835</v>
      </c>
      <c r="K25" s="656">
        <v>57301</v>
      </c>
      <c r="L25" s="651">
        <v>51489.54</v>
      </c>
      <c r="M25" s="651">
        <v>3907.79</v>
      </c>
      <c r="N25" s="651">
        <v>30.82</v>
      </c>
      <c r="O25" s="654">
        <v>1872.85</v>
      </c>
      <c r="P25" s="183"/>
      <c r="Q25" s="478"/>
      <c r="R25" s="479"/>
    </row>
    <row r="26" spans="1:18" ht="15" customHeight="1">
      <c r="A26" s="1332"/>
      <c r="B26" s="205" t="s">
        <v>4</v>
      </c>
      <c r="C26" s="481"/>
      <c r="D26" s="651" t="s">
        <v>875</v>
      </c>
      <c r="E26" s="651">
        <v>1.5316020557503147E-2</v>
      </c>
      <c r="F26" s="651">
        <v>0.20761716755726489</v>
      </c>
      <c r="G26" s="651">
        <v>1.7017800619447943E-3</v>
      </c>
      <c r="H26" s="651">
        <v>98.306728838364933</v>
      </c>
      <c r="I26" s="651">
        <v>4.7649841734454239E-2</v>
      </c>
      <c r="J26" s="651">
        <v>1.4209863517239032</v>
      </c>
      <c r="K26" s="651">
        <v>100</v>
      </c>
      <c r="L26" s="651">
        <v>89.858012949163196</v>
      </c>
      <c r="M26" s="651">
        <v>6.8197588174726445</v>
      </c>
      <c r="N26" s="651">
        <v>5.3786146838624108E-2</v>
      </c>
      <c r="O26" s="654">
        <v>3.2684420865255399</v>
      </c>
      <c r="P26" s="183"/>
      <c r="Q26" s="478"/>
      <c r="R26" s="480"/>
    </row>
    <row r="27" spans="1:18" ht="15" customHeight="1">
      <c r="A27" s="1332" t="s">
        <v>310</v>
      </c>
      <c r="B27" s="125" t="s">
        <v>876</v>
      </c>
      <c r="C27" s="656">
        <v>163507</v>
      </c>
      <c r="D27" s="656">
        <v>58470</v>
      </c>
      <c r="E27" s="656">
        <v>9</v>
      </c>
      <c r="F27" s="656">
        <v>145</v>
      </c>
      <c r="G27" s="656">
        <v>2</v>
      </c>
      <c r="H27" s="656">
        <v>57334</v>
      </c>
      <c r="I27" s="656">
        <v>32</v>
      </c>
      <c r="J27" s="656">
        <v>948</v>
      </c>
      <c r="K27" s="656">
        <v>57197</v>
      </c>
      <c r="L27" s="651">
        <v>52297.25</v>
      </c>
      <c r="M27" s="651">
        <v>3115.26</v>
      </c>
      <c r="N27" s="651">
        <v>40.64</v>
      </c>
      <c r="O27" s="654">
        <v>1743.85</v>
      </c>
      <c r="P27" s="183"/>
      <c r="Q27" s="478"/>
      <c r="R27" s="479"/>
    </row>
    <row r="28" spans="1:18" ht="15" customHeight="1">
      <c r="A28" s="1332"/>
      <c r="B28" s="205" t="s">
        <v>749</v>
      </c>
      <c r="C28" s="481"/>
      <c r="D28" s="651" t="s">
        <v>874</v>
      </c>
      <c r="E28" s="651">
        <v>1.5392508978963571E-2</v>
      </c>
      <c r="F28" s="651">
        <v>0.24799042243885752</v>
      </c>
      <c r="G28" s="651">
        <v>3.4205575508807935E-3</v>
      </c>
      <c r="H28" s="651">
        <v>98.057123311099716</v>
      </c>
      <c r="I28" s="651">
        <v>5.4728920814092696E-2</v>
      </c>
      <c r="J28" s="651">
        <v>1.6213442791174961</v>
      </c>
      <c r="K28" s="651">
        <v>100</v>
      </c>
      <c r="L28" s="651">
        <v>91.433554207388497</v>
      </c>
      <c r="M28" s="651">
        <v>5.4465443991817759</v>
      </c>
      <c r="N28" s="651">
        <v>7.1052677587985377E-2</v>
      </c>
      <c r="O28" s="654">
        <v>3.0488487158417401</v>
      </c>
      <c r="P28" s="183"/>
      <c r="Q28" s="478"/>
      <c r="R28" s="480"/>
    </row>
    <row r="29" spans="1:18" ht="15" customHeight="1">
      <c r="A29" s="1332" t="s">
        <v>311</v>
      </c>
      <c r="B29" s="125" t="s">
        <v>876</v>
      </c>
      <c r="C29" s="656">
        <v>168311</v>
      </c>
      <c r="D29" s="656">
        <v>57458</v>
      </c>
      <c r="E29" s="656">
        <v>7</v>
      </c>
      <c r="F29" s="656">
        <v>153</v>
      </c>
      <c r="G29" s="656">
        <v>1</v>
      </c>
      <c r="H29" s="656">
        <v>56442</v>
      </c>
      <c r="I29" s="656">
        <v>22</v>
      </c>
      <c r="J29" s="656">
        <v>833</v>
      </c>
      <c r="K29" s="656">
        <v>55505</v>
      </c>
      <c r="L29" s="651">
        <v>50151.7</v>
      </c>
      <c r="M29" s="651">
        <v>3533.07</v>
      </c>
      <c r="N29" s="651">
        <v>32.380000000000003</v>
      </c>
      <c r="O29" s="654">
        <v>1787.85</v>
      </c>
      <c r="P29" s="183"/>
      <c r="Q29" s="478"/>
      <c r="R29" s="479"/>
    </row>
    <row r="30" spans="1:18" ht="15" customHeight="1">
      <c r="A30" s="1332"/>
      <c r="B30" s="205" t="s">
        <v>873</v>
      </c>
      <c r="C30" s="481"/>
      <c r="D30" s="651" t="s">
        <v>877</v>
      </c>
      <c r="E30" s="651">
        <v>1.2182811792961816E-2</v>
      </c>
      <c r="F30" s="651">
        <v>0.26628145776045109</v>
      </c>
      <c r="G30" s="651">
        <v>1.7404016847088308E-3</v>
      </c>
      <c r="H30" s="651">
        <v>98.231751888335822</v>
      </c>
      <c r="I30" s="651">
        <v>3.8288837063594282E-2</v>
      </c>
      <c r="J30" s="651">
        <v>1.449754603362456</v>
      </c>
      <c r="K30" s="651">
        <v>100</v>
      </c>
      <c r="L30" s="651">
        <v>90.355283307810097</v>
      </c>
      <c r="M30" s="651">
        <v>6.3653184397802001</v>
      </c>
      <c r="N30" s="651">
        <v>5.8337086748941544E-2</v>
      </c>
      <c r="O30" s="654">
        <v>3.2210611656607511</v>
      </c>
      <c r="P30" s="183"/>
      <c r="Q30" s="478"/>
      <c r="R30" s="480"/>
    </row>
    <row r="31" spans="1:18" s="202" customFormat="1" ht="14.25">
      <c r="A31" s="1349" t="s">
        <v>878</v>
      </c>
      <c r="B31" s="1349"/>
      <c r="C31" s="1349"/>
      <c r="D31" s="1349"/>
      <c r="E31" s="1349"/>
      <c r="F31" s="1349"/>
      <c r="G31" s="1349"/>
      <c r="H31" s="1349"/>
      <c r="I31" s="1349"/>
      <c r="J31" s="1349"/>
      <c r="K31" s="1349"/>
      <c r="L31" s="1349"/>
      <c r="M31" s="1349"/>
      <c r="N31" s="1349"/>
      <c r="O31" s="1349"/>
      <c r="P31" s="207"/>
    </row>
    <row r="32" spans="1:18" s="202" customFormat="1" ht="27.75" customHeight="1">
      <c r="A32" s="1350" t="s">
        <v>879</v>
      </c>
      <c r="B32" s="1351"/>
      <c r="C32" s="1351"/>
      <c r="D32" s="1351"/>
      <c r="E32" s="1351"/>
      <c r="F32" s="1351"/>
      <c r="G32" s="1351"/>
      <c r="H32" s="1351"/>
      <c r="I32" s="1351"/>
      <c r="J32" s="1351"/>
      <c r="K32" s="1351"/>
      <c r="L32" s="1351"/>
      <c r="M32" s="1351"/>
      <c r="N32" s="1351"/>
      <c r="O32" s="1351"/>
      <c r="P32" s="207"/>
    </row>
    <row r="33" spans="1:16">
      <c r="A33" s="1359"/>
      <c r="B33" s="1359"/>
      <c r="C33" s="1359"/>
      <c r="D33" s="1359"/>
      <c r="E33" s="1359"/>
      <c r="F33" s="1359"/>
      <c r="G33" s="1359"/>
      <c r="H33" s="1359"/>
      <c r="I33" s="1359"/>
      <c r="J33" s="1359"/>
      <c r="K33" s="1359"/>
      <c r="L33" s="1359"/>
      <c r="M33" s="1359"/>
      <c r="N33" s="1359"/>
      <c r="O33" s="1359"/>
      <c r="P33" s="288"/>
    </row>
    <row r="34" spans="1:16">
      <c r="A34" s="1348" t="s">
        <v>880</v>
      </c>
      <c r="B34" s="1348"/>
      <c r="C34" s="1348"/>
      <c r="D34" s="1348"/>
      <c r="E34" s="1348"/>
      <c r="F34" s="1348"/>
      <c r="G34" s="1348"/>
      <c r="H34" s="1348"/>
      <c r="I34" s="1348"/>
      <c r="J34" s="1348"/>
      <c r="K34" s="1348"/>
      <c r="L34" s="1348"/>
      <c r="M34" s="1348"/>
      <c r="N34" s="1348"/>
      <c r="O34" s="1348"/>
    </row>
  </sheetData>
  <mergeCells count="33">
    <mergeCell ref="A17:A18"/>
    <mergeCell ref="M2:O2"/>
    <mergeCell ref="A19:A20"/>
    <mergeCell ref="O4:O10"/>
    <mergeCell ref="A33:O33"/>
    <mergeCell ref="A34:O34"/>
    <mergeCell ref="A31:O31"/>
    <mergeCell ref="A32:O32"/>
    <mergeCell ref="F5:F10"/>
    <mergeCell ref="G5:G10"/>
    <mergeCell ref="M4:M10"/>
    <mergeCell ref="A23:A24"/>
    <mergeCell ref="A25:A26"/>
    <mergeCell ref="A11:A12"/>
    <mergeCell ref="A13:A14"/>
    <mergeCell ref="A15:A16"/>
    <mergeCell ref="A29:A30"/>
    <mergeCell ref="A3:B10"/>
    <mergeCell ref="A21:A22"/>
    <mergeCell ref="E5:E10"/>
    <mergeCell ref="A27:A28"/>
    <mergeCell ref="A1:O1"/>
    <mergeCell ref="C3:C10"/>
    <mergeCell ref="D3:J3"/>
    <mergeCell ref="K3:O3"/>
    <mergeCell ref="D4:D10"/>
    <mergeCell ref="E4:I4"/>
    <mergeCell ref="J4:J10"/>
    <mergeCell ref="K4:K10"/>
    <mergeCell ref="L4:L10"/>
    <mergeCell ref="H5:H10"/>
    <mergeCell ref="I5:I10"/>
    <mergeCell ref="N4:N10"/>
  </mergeCells>
  <phoneticPr fontId="6" type="noConversion"/>
  <printOptions horizontalCentered="1" verticalCentered="1"/>
  <pageMargins left="0.39370078740157483" right="0.39370078740157483" top="0.74803149606299213" bottom="0.74803149606299213" header="0.31496062992125984" footer="0.31496062992125984"/>
  <pageSetup paperSize="11" scale="66" orientation="landscape" r:id="rId1"/>
  <headerFooter differentOddEven="1" scaleWithDoc="0">
    <oddHeader>&amp;L&amp;"Times New Roman,標準"&amp;8 108&amp;"標楷體,標準"年犯罪狀況及其分析</oddHeader>
    <evenHeader>&amp;R&amp;"標楷體,標準"&amp;8第二篇　犯罪之處理</even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2">
    <tabColor theme="8" tint="0.59999389629810485"/>
  </sheetPr>
  <dimension ref="A1:O17"/>
  <sheetViews>
    <sheetView showGridLines="0" zoomScaleNormal="100" workbookViewId="0">
      <selection activeCell="O2" sqref="O2"/>
    </sheetView>
  </sheetViews>
  <sheetFormatPr defaultColWidth="9" defaultRowHeight="15.75"/>
  <cols>
    <col min="1" max="1" width="10.625" style="3" customWidth="1"/>
    <col min="2" max="2" width="3.125" style="3" customWidth="1"/>
    <col min="3" max="11" width="10.75" style="3" customWidth="1"/>
    <col min="12" max="16384" width="9" style="3"/>
  </cols>
  <sheetData>
    <row r="1" spans="1:15" s="324" customFormat="1" ht="30.6" customHeight="1">
      <c r="A1" s="1182" t="s">
        <v>270</v>
      </c>
      <c r="B1" s="1182"/>
      <c r="C1" s="1182"/>
      <c r="D1" s="1182"/>
      <c r="E1" s="1182"/>
      <c r="F1" s="1182"/>
      <c r="G1" s="1182"/>
      <c r="H1" s="1182"/>
      <c r="I1" s="1182"/>
      <c r="J1" s="1182"/>
      <c r="K1" s="1182"/>
      <c r="L1" s="271"/>
      <c r="M1" s="271"/>
      <c r="N1" s="271"/>
      <c r="O1" s="271"/>
    </row>
    <row r="2" spans="1:15" s="118" customFormat="1">
      <c r="J2" s="1183" t="s">
        <v>208</v>
      </c>
      <c r="K2" s="1183"/>
    </row>
    <row r="3" spans="1:15" s="273" customFormat="1" ht="41.45" customHeight="1">
      <c r="A3" s="1184"/>
      <c r="B3" s="1184"/>
      <c r="C3" s="1184" t="s">
        <v>271</v>
      </c>
      <c r="D3" s="1187"/>
      <c r="E3" s="1188"/>
      <c r="F3" s="1189" t="s">
        <v>272</v>
      </c>
      <c r="G3" s="1187"/>
      <c r="H3" s="1188"/>
      <c r="I3" s="1189" t="s">
        <v>273</v>
      </c>
      <c r="J3" s="1187"/>
      <c r="K3" s="1187"/>
      <c r="L3" s="326"/>
    </row>
    <row r="4" spans="1:15" s="273" customFormat="1" ht="17.45" customHeight="1">
      <c r="A4" s="1185"/>
      <c r="B4" s="1185"/>
      <c r="C4" s="564"/>
      <c r="D4" s="1"/>
      <c r="E4" s="336"/>
      <c r="F4" s="234"/>
      <c r="G4" s="1"/>
      <c r="H4" s="336"/>
      <c r="I4" s="234"/>
      <c r="J4" s="1"/>
      <c r="K4" s="337"/>
      <c r="L4" s="326"/>
    </row>
    <row r="5" spans="1:15" s="273" customFormat="1" ht="63.75" customHeight="1">
      <c r="A5" s="1186"/>
      <c r="B5" s="1186"/>
      <c r="C5" s="565"/>
      <c r="D5" s="330" t="s">
        <v>274</v>
      </c>
      <c r="E5" s="336" t="s">
        <v>275</v>
      </c>
      <c r="F5" s="185"/>
      <c r="G5" s="330" t="s">
        <v>276</v>
      </c>
      <c r="H5" s="336" t="s">
        <v>268</v>
      </c>
      <c r="I5" s="185"/>
      <c r="J5" s="330" t="s">
        <v>276</v>
      </c>
      <c r="K5" s="337" t="s">
        <v>277</v>
      </c>
      <c r="L5" s="326"/>
    </row>
    <row r="6" spans="1:15" s="273" customFormat="1" ht="27.75" customHeight="1">
      <c r="A6" s="1190" t="s">
        <v>730</v>
      </c>
      <c r="B6" s="1191"/>
      <c r="C6" s="445">
        <v>412553</v>
      </c>
      <c r="D6" s="445">
        <v>2486</v>
      </c>
      <c r="E6" s="446">
        <v>0.6</v>
      </c>
      <c r="F6" s="445">
        <v>306134</v>
      </c>
      <c r="G6" s="445">
        <v>1498</v>
      </c>
      <c r="H6" s="446">
        <v>0.49</v>
      </c>
      <c r="I6" s="445">
        <v>106419</v>
      </c>
      <c r="J6" s="445">
        <v>988</v>
      </c>
      <c r="K6" s="447">
        <v>0.93</v>
      </c>
    </row>
    <row r="7" spans="1:15" s="273" customFormat="1" ht="27.75" customHeight="1">
      <c r="A7" s="1190" t="s">
        <v>288</v>
      </c>
      <c r="B7" s="1191"/>
      <c r="C7" s="445">
        <v>400884</v>
      </c>
      <c r="D7" s="445">
        <v>3199</v>
      </c>
      <c r="E7" s="446">
        <v>0.8</v>
      </c>
      <c r="F7" s="445">
        <v>297870</v>
      </c>
      <c r="G7" s="445">
        <v>2232</v>
      </c>
      <c r="H7" s="446">
        <v>0.75</v>
      </c>
      <c r="I7" s="445">
        <v>103014</v>
      </c>
      <c r="J7" s="445">
        <v>967</v>
      </c>
      <c r="K7" s="447">
        <v>0.94</v>
      </c>
    </row>
    <row r="8" spans="1:15" s="273" customFormat="1" ht="27.75" customHeight="1">
      <c r="A8" s="1190" t="s">
        <v>289</v>
      </c>
      <c r="B8" s="1191"/>
      <c r="C8" s="445">
        <v>392964</v>
      </c>
      <c r="D8" s="445">
        <v>3526</v>
      </c>
      <c r="E8" s="446">
        <v>0.9</v>
      </c>
      <c r="F8" s="445">
        <v>294581</v>
      </c>
      <c r="G8" s="445">
        <v>2557</v>
      </c>
      <c r="H8" s="446">
        <v>0.87</v>
      </c>
      <c r="I8" s="445">
        <v>98383</v>
      </c>
      <c r="J8" s="445">
        <v>969</v>
      </c>
      <c r="K8" s="447">
        <v>0.98</v>
      </c>
    </row>
    <row r="9" spans="1:15" s="273" customFormat="1" ht="27.75" customHeight="1">
      <c r="A9" s="1190" t="s">
        <v>290</v>
      </c>
      <c r="B9" s="1191"/>
      <c r="C9" s="445">
        <v>394348</v>
      </c>
      <c r="D9" s="445">
        <v>4177</v>
      </c>
      <c r="E9" s="446">
        <v>1.06</v>
      </c>
      <c r="F9" s="445">
        <v>299641</v>
      </c>
      <c r="G9" s="445">
        <v>2625</v>
      </c>
      <c r="H9" s="446">
        <v>0.88</v>
      </c>
      <c r="I9" s="445">
        <v>94707</v>
      </c>
      <c r="J9" s="445">
        <v>1552</v>
      </c>
      <c r="K9" s="447">
        <v>1.64</v>
      </c>
    </row>
    <row r="10" spans="1:15" s="273" customFormat="1" ht="27.75" customHeight="1">
      <c r="A10" s="1190" t="s">
        <v>291</v>
      </c>
      <c r="B10" s="1191"/>
      <c r="C10" s="445">
        <v>413975</v>
      </c>
      <c r="D10" s="445">
        <v>3143</v>
      </c>
      <c r="E10" s="446">
        <v>0.76</v>
      </c>
      <c r="F10" s="445">
        <v>322588</v>
      </c>
      <c r="G10" s="445">
        <v>1931</v>
      </c>
      <c r="H10" s="446">
        <v>0.6</v>
      </c>
      <c r="I10" s="445">
        <v>91387</v>
      </c>
      <c r="J10" s="445">
        <v>1212</v>
      </c>
      <c r="K10" s="447">
        <v>1.33</v>
      </c>
    </row>
    <row r="11" spans="1:15" s="273" customFormat="1" ht="27.75" customHeight="1">
      <c r="A11" s="1190" t="s">
        <v>373</v>
      </c>
      <c r="B11" s="1191"/>
      <c r="C11" s="445">
        <v>432161</v>
      </c>
      <c r="D11" s="445">
        <v>1115</v>
      </c>
      <c r="E11" s="446">
        <v>0.26</v>
      </c>
      <c r="F11" s="445">
        <v>326468</v>
      </c>
      <c r="G11" s="445">
        <v>691</v>
      </c>
      <c r="H11" s="446">
        <v>0.21</v>
      </c>
      <c r="I11" s="445">
        <v>105693</v>
      </c>
      <c r="J11" s="445">
        <v>424</v>
      </c>
      <c r="K11" s="447">
        <v>0.4</v>
      </c>
    </row>
    <row r="12" spans="1:15" s="273" customFormat="1" ht="27.75" customHeight="1">
      <c r="A12" s="1190" t="s">
        <v>292</v>
      </c>
      <c r="B12" s="1191"/>
      <c r="C12" s="445">
        <v>459220</v>
      </c>
      <c r="D12" s="445">
        <v>1093</v>
      </c>
      <c r="E12" s="446">
        <v>0.24</v>
      </c>
      <c r="F12" s="445">
        <v>338538</v>
      </c>
      <c r="G12" s="445">
        <v>719</v>
      </c>
      <c r="H12" s="446">
        <v>0.21</v>
      </c>
      <c r="I12" s="445">
        <v>120682</v>
      </c>
      <c r="J12" s="445">
        <v>374</v>
      </c>
      <c r="K12" s="447">
        <v>0.31</v>
      </c>
    </row>
    <row r="13" spans="1:15" s="273" customFormat="1" ht="27.75" customHeight="1">
      <c r="A13" s="1190" t="s">
        <v>293</v>
      </c>
      <c r="B13" s="1191"/>
      <c r="C13" s="445">
        <v>482428</v>
      </c>
      <c r="D13" s="445">
        <v>1097</v>
      </c>
      <c r="E13" s="446">
        <v>0.23</v>
      </c>
      <c r="F13" s="445">
        <v>354192</v>
      </c>
      <c r="G13" s="445">
        <v>756</v>
      </c>
      <c r="H13" s="446">
        <v>0.21</v>
      </c>
      <c r="I13" s="445">
        <v>128236</v>
      </c>
      <c r="J13" s="445">
        <v>341</v>
      </c>
      <c r="K13" s="447">
        <v>0.27</v>
      </c>
    </row>
    <row r="14" spans="1:15" s="273" customFormat="1" ht="27.75" customHeight="1">
      <c r="A14" s="1190" t="s">
        <v>294</v>
      </c>
      <c r="B14" s="1191"/>
      <c r="C14" s="445">
        <v>486772</v>
      </c>
      <c r="D14" s="445">
        <v>639</v>
      </c>
      <c r="E14" s="446">
        <v>0.13</v>
      </c>
      <c r="F14" s="445">
        <v>361100</v>
      </c>
      <c r="G14" s="445">
        <v>464</v>
      </c>
      <c r="H14" s="446">
        <v>0.13</v>
      </c>
      <c r="I14" s="445">
        <v>125672</v>
      </c>
      <c r="J14" s="445">
        <v>175</v>
      </c>
      <c r="K14" s="447">
        <v>0.14000000000000001</v>
      </c>
    </row>
    <row r="15" spans="1:15" s="273" customFormat="1" ht="27.75" customHeight="1">
      <c r="A15" s="1192" t="s">
        <v>295</v>
      </c>
      <c r="B15" s="1193"/>
      <c r="C15" s="609">
        <v>470896</v>
      </c>
      <c r="D15" s="609">
        <v>738</v>
      </c>
      <c r="E15" s="610">
        <v>0.16</v>
      </c>
      <c r="F15" s="609">
        <v>361436</v>
      </c>
      <c r="G15" s="609">
        <v>515</v>
      </c>
      <c r="H15" s="610">
        <v>0.14000000000000001</v>
      </c>
      <c r="I15" s="609">
        <v>109460</v>
      </c>
      <c r="J15" s="609">
        <v>223</v>
      </c>
      <c r="K15" s="611">
        <v>0.2</v>
      </c>
    </row>
    <row r="16" spans="1:15" s="2" customFormat="1" ht="15" customHeight="1">
      <c r="A16" s="2" t="s">
        <v>278</v>
      </c>
    </row>
    <row r="17" spans="3:4">
      <c r="C17" s="338"/>
      <c r="D17" s="338"/>
    </row>
  </sheetData>
  <mergeCells count="16">
    <mergeCell ref="A11:B11"/>
    <mergeCell ref="A12:B12"/>
    <mergeCell ref="A13:B13"/>
    <mergeCell ref="A14:B14"/>
    <mergeCell ref="A15:B15"/>
    <mergeCell ref="A6:B6"/>
    <mergeCell ref="A7:B7"/>
    <mergeCell ref="A8:B8"/>
    <mergeCell ref="A9:B9"/>
    <mergeCell ref="A10:B10"/>
    <mergeCell ref="A1:K1"/>
    <mergeCell ref="J2:K2"/>
    <mergeCell ref="A3:B5"/>
    <mergeCell ref="C3:E3"/>
    <mergeCell ref="F3:H3"/>
    <mergeCell ref="I3:K3"/>
  </mergeCells>
  <phoneticPr fontId="6" type="noConversion"/>
  <printOptions horizontalCentered="1" verticalCentered="1"/>
  <pageMargins left="0.39370078740157483" right="0.39370078740157483" top="0.74803149606299213" bottom="0.74803149606299213" header="0.31496062992125984" footer="0.31496062992125984"/>
  <pageSetup paperSize="11" scale="66" orientation="landscape" r:id="rId1"/>
  <headerFooter differentOddEven="1" scaleWithDoc="0">
    <oddHeader>&amp;L&amp;"Times New Roman,標準"&amp;8 108&amp;"標楷體,標準"年犯罪狀況及其分析</oddHeader>
    <evenHeader>&amp;R&amp;"標楷體,標準"&amp;8第二篇　犯罪之處理</even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20">
    <tabColor theme="8" tint="0.59999389629810485"/>
  </sheetPr>
  <dimension ref="A1:FU19"/>
  <sheetViews>
    <sheetView showGridLines="0" zoomScaleNormal="100" workbookViewId="0">
      <selection activeCell="O2" sqref="O2"/>
    </sheetView>
  </sheetViews>
  <sheetFormatPr defaultColWidth="13" defaultRowHeight="15.75"/>
  <cols>
    <col min="1" max="1" width="7.5" style="111" customWidth="1"/>
    <col min="2" max="2" width="3.125" style="111" customWidth="1"/>
    <col min="3" max="3" width="10.375" style="111" customWidth="1"/>
    <col min="4" max="4" width="10" style="111" customWidth="1"/>
    <col min="5" max="6" width="9.375" style="111" customWidth="1"/>
    <col min="7" max="7" width="10.375" style="111" customWidth="1"/>
    <col min="8" max="8" width="10.125" style="111" customWidth="1"/>
    <col min="9" max="10" width="9.625" style="111" customWidth="1"/>
    <col min="11" max="11" width="9.75" style="111" customWidth="1"/>
    <col min="12" max="12" width="11.5" style="111" customWidth="1"/>
    <col min="13" max="13" width="9.875" style="111" customWidth="1"/>
    <col min="14" max="177" width="13" style="183" customWidth="1"/>
    <col min="178" max="16384" width="13" style="111"/>
  </cols>
  <sheetData>
    <row r="1" spans="1:177" s="209" customFormat="1" ht="30.6" customHeight="1">
      <c r="A1" s="1360" t="s">
        <v>881</v>
      </c>
      <c r="B1" s="1360"/>
      <c r="C1" s="1360"/>
      <c r="D1" s="1360"/>
      <c r="E1" s="1360"/>
      <c r="F1" s="1360"/>
      <c r="G1" s="1360"/>
      <c r="H1" s="1360"/>
      <c r="I1" s="1360"/>
      <c r="J1" s="1360"/>
      <c r="K1" s="1360"/>
      <c r="L1" s="1360"/>
      <c r="M1" s="1360"/>
      <c r="N1" s="208"/>
      <c r="O1" s="208"/>
      <c r="P1" s="208"/>
      <c r="Q1" s="208"/>
      <c r="R1" s="208"/>
      <c r="S1" s="208"/>
      <c r="T1" s="208"/>
      <c r="U1" s="208"/>
      <c r="V1" s="208"/>
      <c r="W1" s="208"/>
      <c r="X1" s="208"/>
      <c r="Y1" s="208"/>
      <c r="Z1" s="208"/>
      <c r="AA1" s="208"/>
      <c r="AB1" s="208"/>
      <c r="AC1" s="208"/>
      <c r="AD1" s="208"/>
      <c r="AE1" s="208"/>
      <c r="AF1" s="208"/>
      <c r="AG1" s="208"/>
      <c r="AH1" s="208"/>
      <c r="AI1" s="208"/>
      <c r="AJ1" s="208"/>
      <c r="AK1" s="208"/>
      <c r="AL1" s="208"/>
      <c r="AM1" s="208"/>
      <c r="AN1" s="208"/>
      <c r="AO1" s="208"/>
      <c r="AP1" s="208"/>
      <c r="AQ1" s="208"/>
      <c r="AR1" s="208"/>
      <c r="AS1" s="208"/>
      <c r="AT1" s="208"/>
      <c r="AU1" s="208"/>
      <c r="AV1" s="208"/>
      <c r="AW1" s="208"/>
      <c r="AX1" s="208"/>
      <c r="AY1" s="208"/>
      <c r="AZ1" s="208"/>
      <c r="BA1" s="208"/>
      <c r="BB1" s="208"/>
      <c r="BC1" s="208"/>
      <c r="BD1" s="208"/>
      <c r="BE1" s="208"/>
      <c r="BF1" s="208"/>
      <c r="BG1" s="208"/>
      <c r="BH1" s="208"/>
      <c r="BI1" s="208"/>
      <c r="BJ1" s="208"/>
      <c r="BK1" s="208"/>
      <c r="BL1" s="208"/>
      <c r="BM1" s="208"/>
      <c r="BN1" s="208"/>
      <c r="BO1" s="208"/>
      <c r="BP1" s="208"/>
      <c r="BQ1" s="208"/>
      <c r="BR1" s="208"/>
      <c r="BS1" s="208"/>
      <c r="BT1" s="208"/>
      <c r="BU1" s="208"/>
      <c r="BV1" s="208"/>
      <c r="BW1" s="208"/>
      <c r="BX1" s="208"/>
      <c r="BY1" s="208"/>
      <c r="BZ1" s="208"/>
      <c r="CA1" s="208"/>
      <c r="CB1" s="208"/>
      <c r="CC1" s="208"/>
      <c r="CD1" s="208"/>
      <c r="CE1" s="208"/>
      <c r="CF1" s="208"/>
      <c r="CG1" s="208"/>
      <c r="CH1" s="208"/>
      <c r="CI1" s="208"/>
      <c r="CJ1" s="208"/>
      <c r="CK1" s="208"/>
      <c r="CL1" s="208"/>
      <c r="CM1" s="208"/>
      <c r="CN1" s="208"/>
      <c r="CO1" s="208"/>
      <c r="CP1" s="208"/>
      <c r="CQ1" s="208"/>
      <c r="CR1" s="208"/>
      <c r="CS1" s="208"/>
      <c r="CT1" s="208"/>
      <c r="CU1" s="208"/>
      <c r="CV1" s="208"/>
      <c r="CW1" s="208"/>
      <c r="CX1" s="208"/>
      <c r="CY1" s="208"/>
      <c r="CZ1" s="208"/>
      <c r="DA1" s="208"/>
      <c r="DB1" s="208"/>
      <c r="DC1" s="208"/>
      <c r="DD1" s="208"/>
      <c r="DE1" s="208"/>
      <c r="DF1" s="208"/>
      <c r="DG1" s="208"/>
      <c r="DH1" s="208"/>
      <c r="DI1" s="208"/>
      <c r="DJ1" s="208"/>
      <c r="DK1" s="208"/>
      <c r="DL1" s="208"/>
      <c r="DM1" s="208"/>
      <c r="DN1" s="208"/>
      <c r="DO1" s="208"/>
      <c r="DP1" s="208"/>
      <c r="DQ1" s="208"/>
      <c r="DR1" s="208"/>
      <c r="DS1" s="208"/>
      <c r="DT1" s="208"/>
      <c r="DU1" s="208"/>
      <c r="DV1" s="208"/>
      <c r="DW1" s="208"/>
      <c r="DX1" s="208"/>
      <c r="DY1" s="208"/>
      <c r="DZ1" s="208"/>
      <c r="EA1" s="208"/>
      <c r="EB1" s="208"/>
      <c r="EC1" s="208"/>
      <c r="ED1" s="208"/>
      <c r="EE1" s="208"/>
      <c r="EF1" s="208"/>
      <c r="EG1" s="208"/>
      <c r="EH1" s="208"/>
      <c r="EI1" s="208"/>
      <c r="EJ1" s="208"/>
      <c r="EK1" s="208"/>
      <c r="EL1" s="208"/>
      <c r="EM1" s="208"/>
      <c r="EN1" s="208"/>
      <c r="EO1" s="208"/>
      <c r="EP1" s="208"/>
      <c r="EQ1" s="208"/>
      <c r="ER1" s="208"/>
      <c r="ES1" s="208"/>
      <c r="ET1" s="208"/>
      <c r="EU1" s="208"/>
      <c r="EV1" s="208"/>
      <c r="EW1" s="208"/>
      <c r="EX1" s="208"/>
      <c r="EY1" s="208"/>
      <c r="EZ1" s="208"/>
      <c r="FA1" s="208"/>
      <c r="FB1" s="208"/>
      <c r="FC1" s="208"/>
      <c r="FD1" s="208"/>
      <c r="FE1" s="208"/>
      <c r="FF1" s="208"/>
      <c r="FG1" s="208"/>
      <c r="FH1" s="208"/>
      <c r="FI1" s="208"/>
      <c r="FJ1" s="208"/>
      <c r="FK1" s="208"/>
      <c r="FL1" s="208"/>
      <c r="FM1" s="208"/>
      <c r="FN1" s="208"/>
      <c r="FO1" s="208"/>
      <c r="FP1" s="208"/>
      <c r="FQ1" s="208"/>
      <c r="FR1" s="208"/>
      <c r="FS1" s="208"/>
      <c r="FT1" s="208"/>
      <c r="FU1" s="208"/>
    </row>
    <row r="2" spans="1:177" s="211" customFormat="1" ht="16.5" thickBot="1">
      <c r="A2" s="115"/>
      <c r="B2" s="115"/>
      <c r="C2" s="115"/>
      <c r="D2" s="115"/>
      <c r="E2" s="115"/>
      <c r="F2" s="115"/>
      <c r="G2" s="115"/>
      <c r="H2" s="210" t="s">
        <v>5</v>
      </c>
      <c r="I2" s="204"/>
      <c r="J2" s="115"/>
      <c r="K2" s="115"/>
      <c r="L2" s="115"/>
      <c r="M2" s="353" t="s">
        <v>882</v>
      </c>
      <c r="N2" s="204"/>
      <c r="O2" s="204"/>
      <c r="P2" s="204"/>
      <c r="Q2" s="204"/>
      <c r="R2" s="204"/>
      <c r="S2" s="204"/>
      <c r="T2" s="204"/>
      <c r="U2" s="204"/>
      <c r="V2" s="204"/>
      <c r="W2" s="204"/>
      <c r="X2" s="204"/>
      <c r="Y2" s="204"/>
      <c r="Z2" s="204"/>
      <c r="AA2" s="204"/>
      <c r="AB2" s="204"/>
      <c r="AC2" s="204"/>
      <c r="AD2" s="204"/>
      <c r="AE2" s="204"/>
      <c r="AF2" s="204"/>
      <c r="AG2" s="204"/>
      <c r="AH2" s="204"/>
      <c r="AI2" s="204"/>
      <c r="AJ2" s="204"/>
      <c r="AK2" s="204"/>
      <c r="AL2" s="204"/>
      <c r="AM2" s="204"/>
      <c r="AN2" s="204"/>
      <c r="AO2" s="204"/>
      <c r="AP2" s="204"/>
      <c r="AQ2" s="204"/>
      <c r="AR2" s="204"/>
      <c r="AS2" s="204"/>
      <c r="AT2" s="204"/>
      <c r="AU2" s="204"/>
      <c r="AV2" s="204"/>
      <c r="AW2" s="204"/>
      <c r="AX2" s="204"/>
      <c r="AY2" s="204"/>
      <c r="AZ2" s="204"/>
      <c r="BA2" s="204"/>
      <c r="BB2" s="204"/>
      <c r="BC2" s="204"/>
      <c r="BD2" s="204"/>
      <c r="BE2" s="204"/>
      <c r="BF2" s="204"/>
      <c r="BG2" s="204"/>
      <c r="BH2" s="204"/>
      <c r="BI2" s="204"/>
      <c r="BJ2" s="204"/>
      <c r="BK2" s="204"/>
      <c r="BL2" s="204"/>
      <c r="BM2" s="204"/>
      <c r="BN2" s="204"/>
      <c r="BO2" s="204"/>
      <c r="BP2" s="204"/>
      <c r="BQ2" s="204"/>
      <c r="BR2" s="204"/>
      <c r="BS2" s="204"/>
      <c r="BT2" s="204"/>
      <c r="BU2" s="204"/>
      <c r="BV2" s="204"/>
      <c r="BW2" s="204"/>
      <c r="BX2" s="204"/>
      <c r="BY2" s="204"/>
      <c r="BZ2" s="204"/>
      <c r="CA2" s="204"/>
      <c r="CB2" s="204"/>
      <c r="CC2" s="204"/>
      <c r="CD2" s="204"/>
      <c r="CE2" s="204"/>
      <c r="CF2" s="204"/>
      <c r="CG2" s="204"/>
      <c r="CH2" s="204"/>
      <c r="CI2" s="204"/>
      <c r="CJ2" s="204"/>
      <c r="CK2" s="204"/>
      <c r="CL2" s="204"/>
      <c r="CM2" s="204"/>
      <c r="CN2" s="204"/>
      <c r="CO2" s="204"/>
      <c r="CP2" s="204"/>
      <c r="CQ2" s="204"/>
      <c r="CR2" s="204"/>
      <c r="CS2" s="204"/>
      <c r="CT2" s="204"/>
      <c r="CU2" s="204"/>
      <c r="CV2" s="204"/>
      <c r="CW2" s="204"/>
      <c r="CX2" s="204"/>
      <c r="CY2" s="204"/>
      <c r="CZ2" s="204"/>
      <c r="DA2" s="204"/>
      <c r="DB2" s="204"/>
      <c r="DC2" s="204"/>
      <c r="DD2" s="204"/>
      <c r="DE2" s="204"/>
      <c r="DF2" s="204"/>
      <c r="DG2" s="204"/>
      <c r="DH2" s="204"/>
      <c r="DI2" s="204"/>
      <c r="DJ2" s="204"/>
      <c r="DK2" s="204"/>
      <c r="DL2" s="204"/>
      <c r="DM2" s="204"/>
      <c r="DN2" s="204"/>
      <c r="DO2" s="204"/>
      <c r="DP2" s="204"/>
      <c r="DQ2" s="204"/>
      <c r="DR2" s="204"/>
      <c r="DS2" s="204"/>
      <c r="DT2" s="204"/>
      <c r="DU2" s="204"/>
      <c r="DV2" s="204"/>
      <c r="DW2" s="204"/>
      <c r="DX2" s="204"/>
      <c r="DY2" s="204"/>
      <c r="DZ2" s="204"/>
      <c r="EA2" s="204"/>
      <c r="EB2" s="204"/>
      <c r="EC2" s="204"/>
      <c r="ED2" s="204"/>
      <c r="EE2" s="204"/>
      <c r="EF2" s="204"/>
      <c r="EG2" s="204"/>
      <c r="EH2" s="204"/>
      <c r="EI2" s="204"/>
      <c r="EJ2" s="204"/>
      <c r="EK2" s="204"/>
      <c r="EL2" s="204"/>
      <c r="EM2" s="204"/>
      <c r="EN2" s="204"/>
      <c r="EO2" s="204"/>
      <c r="EP2" s="204"/>
      <c r="EQ2" s="204"/>
      <c r="ER2" s="204"/>
      <c r="ES2" s="204"/>
      <c r="ET2" s="204"/>
      <c r="EU2" s="204"/>
      <c r="EV2" s="204"/>
      <c r="EW2" s="204"/>
      <c r="EX2" s="204"/>
      <c r="EY2" s="204"/>
      <c r="EZ2" s="204"/>
      <c r="FA2" s="204"/>
      <c r="FB2" s="204"/>
      <c r="FC2" s="204"/>
      <c r="FD2" s="204"/>
      <c r="FE2" s="204"/>
      <c r="FF2" s="204"/>
      <c r="FG2" s="204"/>
      <c r="FH2" s="204"/>
      <c r="FI2" s="204"/>
      <c r="FJ2" s="204"/>
      <c r="FK2" s="204"/>
      <c r="FL2" s="204"/>
      <c r="FM2" s="204"/>
      <c r="FN2" s="204"/>
      <c r="FO2" s="204"/>
      <c r="FP2" s="204"/>
      <c r="FQ2" s="204"/>
      <c r="FR2" s="204"/>
      <c r="FS2" s="204"/>
      <c r="FT2" s="204"/>
      <c r="FU2" s="204"/>
    </row>
    <row r="3" spans="1:177" s="212" customFormat="1" ht="27.75" customHeight="1">
      <c r="A3" s="1361"/>
      <c r="B3" s="1361"/>
      <c r="C3" s="1364" t="s">
        <v>883</v>
      </c>
      <c r="D3" s="1181" t="s">
        <v>884</v>
      </c>
      <c r="E3" s="1180"/>
      <c r="F3" s="1180"/>
      <c r="G3" s="1180"/>
      <c r="H3" s="1283"/>
      <c r="I3" s="1342" t="s">
        <v>885</v>
      </c>
      <c r="J3" s="1181" t="s">
        <v>886</v>
      </c>
      <c r="K3" s="1180"/>
      <c r="L3" s="1180"/>
      <c r="M3" s="1180"/>
      <c r="N3" s="183"/>
      <c r="O3" s="183"/>
      <c r="P3" s="183"/>
      <c r="Q3" s="183"/>
      <c r="R3" s="183"/>
      <c r="S3" s="183"/>
      <c r="T3" s="183"/>
      <c r="U3" s="183"/>
      <c r="V3" s="183"/>
      <c r="W3" s="183"/>
      <c r="X3" s="183"/>
      <c r="Y3" s="183"/>
      <c r="Z3" s="183"/>
      <c r="AA3" s="183"/>
      <c r="AB3" s="183"/>
      <c r="AC3" s="183"/>
      <c r="AD3" s="183"/>
      <c r="AE3" s="183"/>
      <c r="AF3" s="183"/>
      <c r="AG3" s="183"/>
      <c r="AH3" s="183"/>
      <c r="AI3" s="183"/>
      <c r="AJ3" s="183"/>
      <c r="AK3" s="183"/>
      <c r="AL3" s="183"/>
      <c r="AM3" s="183"/>
      <c r="AN3" s="183"/>
      <c r="AO3" s="183"/>
      <c r="AP3" s="183"/>
      <c r="AQ3" s="183"/>
      <c r="AR3" s="183"/>
      <c r="AS3" s="183"/>
      <c r="AT3" s="183"/>
      <c r="AU3" s="183"/>
      <c r="AV3" s="183"/>
      <c r="AW3" s="183"/>
      <c r="AX3" s="183"/>
      <c r="AY3" s="183"/>
      <c r="AZ3" s="183"/>
      <c r="BA3" s="183"/>
      <c r="BB3" s="183"/>
      <c r="BC3" s="183"/>
      <c r="BD3" s="183"/>
      <c r="BE3" s="183"/>
      <c r="BF3" s="183"/>
      <c r="BG3" s="183"/>
      <c r="BH3" s="183"/>
      <c r="BI3" s="183"/>
      <c r="BJ3" s="183"/>
      <c r="BK3" s="183"/>
      <c r="BL3" s="183"/>
      <c r="BM3" s="183"/>
      <c r="BN3" s="183"/>
      <c r="BO3" s="183"/>
      <c r="BP3" s="183"/>
      <c r="BQ3" s="183"/>
      <c r="BR3" s="183"/>
      <c r="BS3" s="183"/>
      <c r="BT3" s="183"/>
      <c r="BU3" s="183"/>
      <c r="BV3" s="183"/>
      <c r="BW3" s="183"/>
      <c r="BX3" s="183"/>
      <c r="BY3" s="183"/>
      <c r="BZ3" s="183"/>
      <c r="CA3" s="183"/>
      <c r="CB3" s="183"/>
      <c r="CC3" s="183"/>
      <c r="CD3" s="183"/>
      <c r="CE3" s="183"/>
      <c r="CF3" s="183"/>
      <c r="CG3" s="183"/>
      <c r="CH3" s="183"/>
      <c r="CI3" s="183"/>
      <c r="CJ3" s="183"/>
      <c r="CK3" s="183"/>
      <c r="CL3" s="183"/>
      <c r="CM3" s="183"/>
      <c r="CN3" s="183"/>
      <c r="CO3" s="183"/>
      <c r="CP3" s="183"/>
      <c r="CQ3" s="183"/>
      <c r="CR3" s="183"/>
      <c r="CS3" s="183"/>
      <c r="CT3" s="183"/>
      <c r="CU3" s="183"/>
      <c r="CV3" s="183"/>
      <c r="CW3" s="183"/>
      <c r="CX3" s="183"/>
      <c r="CY3" s="183"/>
      <c r="CZ3" s="183"/>
      <c r="DA3" s="183"/>
      <c r="DB3" s="183"/>
      <c r="DC3" s="183"/>
      <c r="DD3" s="183"/>
      <c r="DE3" s="183"/>
      <c r="DF3" s="183"/>
      <c r="DG3" s="183"/>
      <c r="DH3" s="183"/>
      <c r="DI3" s="183"/>
      <c r="DJ3" s="183"/>
      <c r="DK3" s="183"/>
      <c r="DL3" s="183"/>
      <c r="DM3" s="183"/>
      <c r="DN3" s="183"/>
      <c r="DO3" s="183"/>
      <c r="DP3" s="183"/>
      <c r="DQ3" s="183"/>
      <c r="DR3" s="183"/>
      <c r="DS3" s="183"/>
      <c r="DT3" s="183"/>
      <c r="DU3" s="183"/>
      <c r="DV3" s="183"/>
      <c r="DW3" s="183"/>
      <c r="DX3" s="183"/>
      <c r="DY3" s="183"/>
      <c r="DZ3" s="183"/>
      <c r="EA3" s="183"/>
      <c r="EB3" s="183"/>
      <c r="EC3" s="183"/>
      <c r="ED3" s="183"/>
      <c r="EE3" s="183"/>
      <c r="EF3" s="183"/>
      <c r="EG3" s="183"/>
      <c r="EH3" s="183"/>
      <c r="EI3" s="183"/>
      <c r="EJ3" s="183"/>
      <c r="EK3" s="183"/>
      <c r="EL3" s="183"/>
      <c r="EM3" s="183"/>
      <c r="EN3" s="183"/>
      <c r="EO3" s="183"/>
      <c r="EP3" s="183"/>
      <c r="EQ3" s="183"/>
      <c r="ER3" s="183"/>
      <c r="ES3" s="183"/>
      <c r="ET3" s="183"/>
      <c r="EU3" s="183"/>
      <c r="EV3" s="183"/>
      <c r="EW3" s="183"/>
      <c r="EX3" s="183"/>
      <c r="EY3" s="183"/>
      <c r="EZ3" s="183"/>
      <c r="FA3" s="183"/>
      <c r="FB3" s="183"/>
      <c r="FC3" s="183"/>
      <c r="FD3" s="183"/>
      <c r="FE3" s="183"/>
      <c r="FF3" s="183"/>
      <c r="FG3" s="183"/>
      <c r="FH3" s="183"/>
      <c r="FI3" s="183"/>
      <c r="FJ3" s="183"/>
      <c r="FK3" s="183"/>
      <c r="FL3" s="183"/>
      <c r="FM3" s="183"/>
      <c r="FN3" s="183"/>
      <c r="FO3" s="183"/>
      <c r="FP3" s="183"/>
      <c r="FQ3" s="183"/>
      <c r="FR3" s="183"/>
      <c r="FS3" s="183"/>
      <c r="FT3" s="183"/>
      <c r="FU3" s="183"/>
    </row>
    <row r="4" spans="1:177" s="212" customFormat="1" ht="22.15" customHeight="1">
      <c r="A4" s="1362"/>
      <c r="B4" s="1362"/>
      <c r="C4" s="1198"/>
      <c r="D4" s="213" t="s">
        <v>160</v>
      </c>
      <c r="E4" s="1375" t="s">
        <v>1321</v>
      </c>
      <c r="F4" s="1376"/>
      <c r="G4" s="1371" t="s">
        <v>890</v>
      </c>
      <c r="H4" s="1372"/>
      <c r="I4" s="1343"/>
      <c r="J4" s="213" t="s">
        <v>160</v>
      </c>
      <c r="K4" s="1342" t="s">
        <v>887</v>
      </c>
      <c r="L4" s="1342" t="s">
        <v>888</v>
      </c>
      <c r="M4" s="1365" t="s">
        <v>161</v>
      </c>
      <c r="N4" s="183"/>
      <c r="O4" s="183"/>
      <c r="P4" s="183"/>
      <c r="Q4" s="183"/>
      <c r="R4" s="183"/>
      <c r="S4" s="183"/>
      <c r="T4" s="183"/>
      <c r="U4" s="183"/>
      <c r="V4" s="183"/>
      <c r="W4" s="183"/>
      <c r="X4" s="183"/>
      <c r="Y4" s="183"/>
      <c r="Z4" s="183"/>
      <c r="AA4" s="183"/>
      <c r="AB4" s="183"/>
      <c r="AC4" s="183"/>
      <c r="AD4" s="183"/>
      <c r="AE4" s="183"/>
      <c r="AF4" s="183"/>
      <c r="AG4" s="183"/>
      <c r="AH4" s="183"/>
      <c r="AI4" s="183"/>
      <c r="AJ4" s="183"/>
      <c r="AK4" s="183"/>
      <c r="AL4" s="183"/>
      <c r="AM4" s="183"/>
      <c r="AN4" s="183"/>
      <c r="AO4" s="183"/>
      <c r="AP4" s="183"/>
      <c r="AQ4" s="183"/>
      <c r="AR4" s="183"/>
      <c r="AS4" s="183"/>
      <c r="AT4" s="183"/>
      <c r="AU4" s="183"/>
      <c r="AV4" s="183"/>
      <c r="AW4" s="183"/>
      <c r="AX4" s="183"/>
      <c r="AY4" s="183"/>
      <c r="AZ4" s="183"/>
      <c r="BA4" s="183"/>
      <c r="BB4" s="183"/>
      <c r="BC4" s="183"/>
      <c r="BD4" s="183"/>
      <c r="BE4" s="183"/>
      <c r="BF4" s="183"/>
      <c r="BG4" s="183"/>
      <c r="BH4" s="183"/>
      <c r="BI4" s="183"/>
      <c r="BJ4" s="183"/>
      <c r="BK4" s="183"/>
      <c r="BL4" s="183"/>
      <c r="BM4" s="183"/>
      <c r="BN4" s="183"/>
      <c r="BO4" s="183"/>
      <c r="BP4" s="183"/>
      <c r="BQ4" s="183"/>
      <c r="BR4" s="183"/>
      <c r="BS4" s="183"/>
      <c r="BT4" s="183"/>
      <c r="BU4" s="183"/>
      <c r="BV4" s="183"/>
      <c r="BW4" s="183"/>
      <c r="BX4" s="183"/>
      <c r="BY4" s="183"/>
      <c r="BZ4" s="183"/>
      <c r="CA4" s="183"/>
      <c r="CB4" s="183"/>
      <c r="CC4" s="183"/>
      <c r="CD4" s="183"/>
      <c r="CE4" s="183"/>
      <c r="CF4" s="183"/>
      <c r="CG4" s="183"/>
      <c r="CH4" s="183"/>
      <c r="CI4" s="183"/>
      <c r="CJ4" s="183"/>
      <c r="CK4" s="183"/>
      <c r="CL4" s="183"/>
      <c r="CM4" s="183"/>
      <c r="CN4" s="183"/>
      <c r="CO4" s="183"/>
      <c r="CP4" s="183"/>
      <c r="CQ4" s="183"/>
      <c r="CR4" s="183"/>
      <c r="CS4" s="183"/>
      <c r="CT4" s="183"/>
      <c r="CU4" s="183"/>
      <c r="CV4" s="183"/>
      <c r="CW4" s="183"/>
      <c r="CX4" s="183"/>
      <c r="CY4" s="183"/>
      <c r="CZ4" s="183"/>
      <c r="DA4" s="183"/>
      <c r="DB4" s="183"/>
      <c r="DC4" s="183"/>
      <c r="DD4" s="183"/>
      <c r="DE4" s="183"/>
      <c r="DF4" s="183"/>
      <c r="DG4" s="183"/>
      <c r="DH4" s="183"/>
      <c r="DI4" s="183"/>
      <c r="DJ4" s="183"/>
      <c r="DK4" s="183"/>
      <c r="DL4" s="183"/>
      <c r="DM4" s="183"/>
      <c r="DN4" s="183"/>
      <c r="DO4" s="183"/>
      <c r="DP4" s="183"/>
      <c r="DQ4" s="183"/>
      <c r="DR4" s="183"/>
      <c r="DS4" s="183"/>
      <c r="DT4" s="183"/>
      <c r="DU4" s="183"/>
      <c r="DV4" s="183"/>
      <c r="DW4" s="183"/>
      <c r="DX4" s="183"/>
      <c r="DY4" s="183"/>
      <c r="DZ4" s="183"/>
      <c r="EA4" s="183"/>
      <c r="EB4" s="183"/>
      <c r="EC4" s="183"/>
      <c r="ED4" s="183"/>
      <c r="EE4" s="183"/>
      <c r="EF4" s="183"/>
      <c r="EG4" s="183"/>
      <c r="EH4" s="183"/>
      <c r="EI4" s="183"/>
      <c r="EJ4" s="183"/>
      <c r="EK4" s="183"/>
      <c r="EL4" s="183"/>
      <c r="EM4" s="183"/>
      <c r="EN4" s="183"/>
      <c r="EO4" s="183"/>
      <c r="EP4" s="183"/>
      <c r="EQ4" s="183"/>
      <c r="ER4" s="183"/>
      <c r="ES4" s="183"/>
      <c r="ET4" s="183"/>
      <c r="EU4" s="183"/>
      <c r="EV4" s="183"/>
      <c r="EW4" s="183"/>
      <c r="EX4" s="183"/>
      <c r="EY4" s="183"/>
      <c r="EZ4" s="183"/>
      <c r="FA4" s="183"/>
      <c r="FB4" s="183"/>
      <c r="FC4" s="183"/>
      <c r="FD4" s="183"/>
      <c r="FE4" s="183"/>
      <c r="FF4" s="183"/>
      <c r="FG4" s="183"/>
      <c r="FH4" s="183"/>
      <c r="FI4" s="183"/>
      <c r="FJ4" s="183"/>
      <c r="FK4" s="183"/>
      <c r="FL4" s="183"/>
      <c r="FM4" s="183"/>
      <c r="FN4" s="183"/>
      <c r="FO4" s="183"/>
      <c r="FP4" s="183"/>
      <c r="FQ4" s="183"/>
      <c r="FR4" s="183"/>
      <c r="FS4" s="183"/>
      <c r="FT4" s="183"/>
      <c r="FU4" s="183"/>
    </row>
    <row r="5" spans="1:177" s="212" customFormat="1" ht="22.15" customHeight="1">
      <c r="A5" s="1362"/>
      <c r="B5" s="1362"/>
      <c r="C5" s="1198"/>
      <c r="E5" s="1377"/>
      <c r="F5" s="1378"/>
      <c r="G5" s="1373"/>
      <c r="H5" s="1374"/>
      <c r="I5" s="1343"/>
      <c r="J5" s="213"/>
      <c r="K5" s="1202"/>
      <c r="L5" s="1202"/>
      <c r="M5" s="1366"/>
      <c r="N5" s="183"/>
      <c r="O5" s="183"/>
      <c r="P5" s="183"/>
      <c r="Q5" s="183"/>
      <c r="R5" s="183"/>
      <c r="S5" s="183"/>
      <c r="T5" s="183"/>
      <c r="U5" s="183"/>
      <c r="V5" s="183"/>
      <c r="W5" s="183"/>
      <c r="X5" s="183"/>
      <c r="Y5" s="183"/>
      <c r="Z5" s="183"/>
      <c r="AA5" s="183"/>
      <c r="AB5" s="183"/>
      <c r="AC5" s="183"/>
      <c r="AD5" s="183"/>
      <c r="AE5" s="183"/>
      <c r="AF5" s="183"/>
      <c r="AG5" s="183"/>
      <c r="AH5" s="183"/>
      <c r="AI5" s="183"/>
      <c r="AJ5" s="183"/>
      <c r="AK5" s="183"/>
      <c r="AL5" s="183"/>
      <c r="AM5" s="183"/>
      <c r="AN5" s="183"/>
      <c r="AO5" s="183"/>
      <c r="AP5" s="183"/>
      <c r="AQ5" s="183"/>
      <c r="AR5" s="183"/>
      <c r="AS5" s="183"/>
      <c r="AT5" s="183"/>
      <c r="AU5" s="183"/>
      <c r="AV5" s="183"/>
      <c r="AW5" s="183"/>
      <c r="AX5" s="183"/>
      <c r="AY5" s="183"/>
      <c r="AZ5" s="183"/>
      <c r="BA5" s="183"/>
      <c r="BB5" s="183"/>
      <c r="BC5" s="183"/>
      <c r="BD5" s="183"/>
      <c r="BE5" s="183"/>
      <c r="BF5" s="183"/>
      <c r="BG5" s="183"/>
      <c r="BH5" s="183"/>
      <c r="BI5" s="183"/>
      <c r="BJ5" s="183"/>
      <c r="BK5" s="183"/>
      <c r="BL5" s="183"/>
      <c r="BM5" s="183"/>
      <c r="BN5" s="183"/>
      <c r="BO5" s="183"/>
      <c r="BP5" s="183"/>
      <c r="BQ5" s="183"/>
      <c r="BR5" s="183"/>
      <c r="BS5" s="183"/>
      <c r="BT5" s="183"/>
      <c r="BU5" s="183"/>
      <c r="BV5" s="183"/>
      <c r="BW5" s="183"/>
      <c r="BX5" s="183"/>
      <c r="BY5" s="183"/>
      <c r="BZ5" s="183"/>
      <c r="CA5" s="183"/>
      <c r="CB5" s="183"/>
      <c r="CC5" s="183"/>
      <c r="CD5" s="183"/>
      <c r="CE5" s="183"/>
      <c r="CF5" s="183"/>
      <c r="CG5" s="183"/>
      <c r="CH5" s="183"/>
      <c r="CI5" s="183"/>
      <c r="CJ5" s="183"/>
      <c r="CK5" s="183"/>
      <c r="CL5" s="183"/>
      <c r="CM5" s="183"/>
      <c r="CN5" s="183"/>
      <c r="CO5" s="183"/>
      <c r="CP5" s="183"/>
      <c r="CQ5" s="183"/>
      <c r="CR5" s="183"/>
      <c r="CS5" s="183"/>
      <c r="CT5" s="183"/>
      <c r="CU5" s="183"/>
      <c r="CV5" s="183"/>
      <c r="CW5" s="183"/>
      <c r="CX5" s="183"/>
      <c r="CY5" s="183"/>
      <c r="CZ5" s="183"/>
      <c r="DA5" s="183"/>
      <c r="DB5" s="183"/>
      <c r="DC5" s="183"/>
      <c r="DD5" s="183"/>
      <c r="DE5" s="183"/>
      <c r="DF5" s="183"/>
      <c r="DG5" s="183"/>
      <c r="DH5" s="183"/>
      <c r="DI5" s="183"/>
      <c r="DJ5" s="183"/>
      <c r="DK5" s="183"/>
      <c r="DL5" s="183"/>
      <c r="DM5" s="183"/>
      <c r="DN5" s="183"/>
      <c r="DO5" s="183"/>
      <c r="DP5" s="183"/>
      <c r="DQ5" s="183"/>
      <c r="DR5" s="183"/>
      <c r="DS5" s="183"/>
      <c r="DT5" s="183"/>
      <c r="DU5" s="183"/>
      <c r="DV5" s="183"/>
      <c r="DW5" s="183"/>
      <c r="DX5" s="183"/>
      <c r="DY5" s="183"/>
      <c r="DZ5" s="183"/>
      <c r="EA5" s="183"/>
      <c r="EB5" s="183"/>
      <c r="EC5" s="183"/>
      <c r="ED5" s="183"/>
      <c r="EE5" s="183"/>
      <c r="EF5" s="183"/>
      <c r="EG5" s="183"/>
      <c r="EH5" s="183"/>
      <c r="EI5" s="183"/>
      <c r="EJ5" s="183"/>
      <c r="EK5" s="183"/>
      <c r="EL5" s="183"/>
      <c r="EM5" s="183"/>
      <c r="EN5" s="183"/>
      <c r="EO5" s="183"/>
      <c r="EP5" s="183"/>
      <c r="EQ5" s="183"/>
      <c r="ER5" s="183"/>
      <c r="ES5" s="183"/>
      <c r="ET5" s="183"/>
      <c r="EU5" s="183"/>
      <c r="EV5" s="183"/>
      <c r="EW5" s="183"/>
      <c r="EX5" s="183"/>
      <c r="EY5" s="183"/>
      <c r="EZ5" s="183"/>
      <c r="FA5" s="183"/>
      <c r="FB5" s="183"/>
      <c r="FC5" s="183"/>
      <c r="FD5" s="183"/>
      <c r="FE5" s="183"/>
      <c r="FF5" s="183"/>
      <c r="FG5" s="183"/>
      <c r="FH5" s="183"/>
      <c r="FI5" s="183"/>
      <c r="FJ5" s="183"/>
      <c r="FK5" s="183"/>
      <c r="FL5" s="183"/>
      <c r="FM5" s="183"/>
      <c r="FN5" s="183"/>
      <c r="FO5" s="183"/>
      <c r="FP5" s="183"/>
      <c r="FQ5" s="183"/>
      <c r="FR5" s="183"/>
      <c r="FS5" s="183"/>
      <c r="FT5" s="183"/>
      <c r="FU5" s="183"/>
    </row>
    <row r="6" spans="1:177" s="212" customFormat="1" ht="22.15" customHeight="1">
      <c r="A6" s="1362"/>
      <c r="B6" s="1362"/>
      <c r="C6" s="1198"/>
      <c r="D6" s="32"/>
      <c r="E6" s="1377"/>
      <c r="F6" s="1378"/>
      <c r="G6" s="1368" t="s">
        <v>889</v>
      </c>
      <c r="H6" s="32" t="s">
        <v>162</v>
      </c>
      <c r="I6" s="1343"/>
      <c r="J6" s="31"/>
      <c r="K6" s="1202"/>
      <c r="L6" s="1202"/>
      <c r="M6" s="1366"/>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M6" s="183"/>
      <c r="AN6" s="183"/>
      <c r="AO6" s="183"/>
      <c r="AP6" s="183"/>
      <c r="AQ6" s="183"/>
      <c r="AR6" s="183"/>
      <c r="AS6" s="183"/>
      <c r="AT6" s="183"/>
      <c r="AU6" s="183"/>
      <c r="AV6" s="183"/>
      <c r="AW6" s="183"/>
      <c r="AX6" s="183"/>
      <c r="AY6" s="183"/>
      <c r="AZ6" s="183"/>
      <c r="BA6" s="183"/>
      <c r="BB6" s="183"/>
      <c r="BC6" s="183"/>
      <c r="BD6" s="183"/>
      <c r="BE6" s="183"/>
      <c r="BF6" s="183"/>
      <c r="BG6" s="183"/>
      <c r="BH6" s="183"/>
      <c r="BI6" s="183"/>
      <c r="BJ6" s="183"/>
      <c r="BK6" s="183"/>
      <c r="BL6" s="183"/>
      <c r="BM6" s="183"/>
      <c r="BN6" s="183"/>
      <c r="BO6" s="183"/>
      <c r="BP6" s="183"/>
      <c r="BQ6" s="183"/>
      <c r="BR6" s="183"/>
      <c r="BS6" s="183"/>
      <c r="BT6" s="183"/>
      <c r="BU6" s="183"/>
      <c r="BV6" s="183"/>
      <c r="BW6" s="183"/>
      <c r="BX6" s="183"/>
      <c r="BY6" s="183"/>
      <c r="BZ6" s="183"/>
      <c r="CA6" s="183"/>
      <c r="CB6" s="183"/>
      <c r="CC6" s="183"/>
      <c r="CD6" s="183"/>
      <c r="CE6" s="183"/>
      <c r="CF6" s="183"/>
      <c r="CG6" s="183"/>
      <c r="CH6" s="183"/>
      <c r="CI6" s="183"/>
      <c r="CJ6" s="183"/>
      <c r="CK6" s="183"/>
      <c r="CL6" s="183"/>
      <c r="CM6" s="183"/>
      <c r="CN6" s="183"/>
      <c r="CO6" s="183"/>
      <c r="CP6" s="183"/>
      <c r="CQ6" s="183"/>
      <c r="CR6" s="183"/>
      <c r="CS6" s="183"/>
      <c r="CT6" s="183"/>
      <c r="CU6" s="183"/>
      <c r="CV6" s="183"/>
      <c r="CW6" s="183"/>
      <c r="CX6" s="183"/>
      <c r="CY6" s="183"/>
      <c r="CZ6" s="183"/>
      <c r="DA6" s="183"/>
      <c r="DB6" s="183"/>
      <c r="DC6" s="183"/>
      <c r="DD6" s="183"/>
      <c r="DE6" s="183"/>
      <c r="DF6" s="183"/>
      <c r="DG6" s="183"/>
      <c r="DH6" s="183"/>
      <c r="DI6" s="183"/>
      <c r="DJ6" s="183"/>
      <c r="DK6" s="183"/>
      <c r="DL6" s="183"/>
      <c r="DM6" s="183"/>
      <c r="DN6" s="183"/>
      <c r="DO6" s="183"/>
      <c r="DP6" s="183"/>
      <c r="DQ6" s="183"/>
      <c r="DR6" s="183"/>
      <c r="DS6" s="183"/>
      <c r="DT6" s="183"/>
      <c r="DU6" s="183"/>
      <c r="DV6" s="183"/>
      <c r="DW6" s="183"/>
      <c r="DX6" s="183"/>
      <c r="DY6" s="183"/>
      <c r="DZ6" s="183"/>
      <c r="EA6" s="183"/>
      <c r="EB6" s="183"/>
      <c r="EC6" s="183"/>
      <c r="ED6" s="183"/>
      <c r="EE6" s="183"/>
      <c r="EF6" s="183"/>
      <c r="EG6" s="183"/>
      <c r="EH6" s="183"/>
      <c r="EI6" s="183"/>
      <c r="EJ6" s="183"/>
      <c r="EK6" s="183"/>
      <c r="EL6" s="183"/>
      <c r="EM6" s="183"/>
      <c r="EN6" s="183"/>
      <c r="EO6" s="183"/>
      <c r="EP6" s="183"/>
      <c r="EQ6" s="183"/>
      <c r="ER6" s="183"/>
      <c r="ES6" s="183"/>
      <c r="ET6" s="183"/>
      <c r="EU6" s="183"/>
      <c r="EV6" s="183"/>
      <c r="EW6" s="183"/>
      <c r="EX6" s="183"/>
      <c r="EY6" s="183"/>
      <c r="EZ6" s="183"/>
      <c r="FA6" s="183"/>
      <c r="FB6" s="183"/>
      <c r="FC6" s="183"/>
      <c r="FD6" s="183"/>
      <c r="FE6" s="183"/>
      <c r="FF6" s="183"/>
      <c r="FG6" s="183"/>
      <c r="FH6" s="183"/>
      <c r="FI6" s="183"/>
      <c r="FJ6" s="183"/>
      <c r="FK6" s="183"/>
      <c r="FL6" s="183"/>
      <c r="FM6" s="183"/>
      <c r="FN6" s="183"/>
      <c r="FO6" s="183"/>
      <c r="FP6" s="183"/>
      <c r="FQ6" s="183"/>
      <c r="FR6" s="183"/>
      <c r="FS6" s="183"/>
      <c r="FT6" s="183"/>
      <c r="FU6" s="183"/>
    </row>
    <row r="7" spans="1:177" s="212" customFormat="1" ht="22.15" customHeight="1">
      <c r="A7" s="1362"/>
      <c r="B7" s="1362"/>
      <c r="C7" s="1198"/>
      <c r="E7" s="1379"/>
      <c r="F7" s="1380"/>
      <c r="G7" s="1369"/>
      <c r="H7" s="32"/>
      <c r="I7" s="1343"/>
      <c r="J7" s="213"/>
      <c r="K7" s="1202"/>
      <c r="L7" s="1202"/>
      <c r="M7" s="1366"/>
      <c r="N7" s="183"/>
      <c r="O7" s="183"/>
      <c r="P7" s="183"/>
      <c r="Q7" s="183"/>
      <c r="R7" s="183"/>
      <c r="S7" s="183"/>
      <c r="T7" s="183"/>
      <c r="U7" s="183"/>
      <c r="V7" s="183"/>
      <c r="W7" s="183"/>
      <c r="X7" s="183"/>
      <c r="Y7" s="183"/>
      <c r="Z7" s="183"/>
      <c r="AA7" s="183"/>
      <c r="AB7" s="183"/>
      <c r="AC7" s="183"/>
      <c r="AD7" s="183"/>
      <c r="AE7" s="183"/>
      <c r="AF7" s="183"/>
      <c r="AG7" s="183"/>
      <c r="AH7" s="183"/>
      <c r="AI7" s="183"/>
      <c r="AJ7" s="183"/>
      <c r="AK7" s="183"/>
      <c r="AL7" s="183"/>
      <c r="AM7" s="183"/>
      <c r="AN7" s="183"/>
      <c r="AO7" s="183"/>
      <c r="AP7" s="183"/>
      <c r="AQ7" s="183"/>
      <c r="AR7" s="183"/>
      <c r="AS7" s="183"/>
      <c r="AT7" s="183"/>
      <c r="AU7" s="183"/>
      <c r="AV7" s="183"/>
      <c r="AW7" s="183"/>
      <c r="AX7" s="183"/>
      <c r="AY7" s="183"/>
      <c r="AZ7" s="183"/>
      <c r="BA7" s="183"/>
      <c r="BB7" s="183"/>
      <c r="BC7" s="183"/>
      <c r="BD7" s="183"/>
      <c r="BE7" s="183"/>
      <c r="BF7" s="183"/>
      <c r="BG7" s="183"/>
      <c r="BH7" s="183"/>
      <c r="BI7" s="183"/>
      <c r="BJ7" s="183"/>
      <c r="BK7" s="183"/>
      <c r="BL7" s="183"/>
      <c r="BM7" s="183"/>
      <c r="BN7" s="183"/>
      <c r="BO7" s="183"/>
      <c r="BP7" s="183"/>
      <c r="BQ7" s="183"/>
      <c r="BR7" s="183"/>
      <c r="BS7" s="183"/>
      <c r="BT7" s="183"/>
      <c r="BU7" s="183"/>
      <c r="BV7" s="183"/>
      <c r="BW7" s="183"/>
      <c r="BX7" s="183"/>
      <c r="BY7" s="183"/>
      <c r="BZ7" s="183"/>
      <c r="CA7" s="183"/>
      <c r="CB7" s="183"/>
      <c r="CC7" s="183"/>
      <c r="CD7" s="183"/>
      <c r="CE7" s="183"/>
      <c r="CF7" s="183"/>
      <c r="CG7" s="183"/>
      <c r="CH7" s="183"/>
      <c r="CI7" s="183"/>
      <c r="CJ7" s="183"/>
      <c r="CK7" s="183"/>
      <c r="CL7" s="183"/>
      <c r="CM7" s="183"/>
      <c r="CN7" s="183"/>
      <c r="CO7" s="183"/>
      <c r="CP7" s="183"/>
      <c r="CQ7" s="183"/>
      <c r="CR7" s="183"/>
      <c r="CS7" s="183"/>
      <c r="CT7" s="183"/>
      <c r="CU7" s="183"/>
      <c r="CV7" s="183"/>
      <c r="CW7" s="183"/>
      <c r="CX7" s="183"/>
      <c r="CY7" s="183"/>
      <c r="CZ7" s="183"/>
      <c r="DA7" s="183"/>
      <c r="DB7" s="183"/>
      <c r="DC7" s="183"/>
      <c r="DD7" s="183"/>
      <c r="DE7" s="183"/>
      <c r="DF7" s="183"/>
      <c r="DG7" s="183"/>
      <c r="DH7" s="183"/>
      <c r="DI7" s="183"/>
      <c r="DJ7" s="183"/>
      <c r="DK7" s="183"/>
      <c r="DL7" s="183"/>
      <c r="DM7" s="183"/>
      <c r="DN7" s="183"/>
      <c r="DO7" s="183"/>
      <c r="DP7" s="183"/>
      <c r="DQ7" s="183"/>
      <c r="DR7" s="183"/>
      <c r="DS7" s="183"/>
      <c r="DT7" s="183"/>
      <c r="DU7" s="183"/>
      <c r="DV7" s="183"/>
      <c r="DW7" s="183"/>
      <c r="DX7" s="183"/>
      <c r="DY7" s="183"/>
      <c r="DZ7" s="183"/>
      <c r="EA7" s="183"/>
      <c r="EB7" s="183"/>
      <c r="EC7" s="183"/>
      <c r="ED7" s="183"/>
      <c r="EE7" s="183"/>
      <c r="EF7" s="183"/>
      <c r="EG7" s="183"/>
      <c r="EH7" s="183"/>
      <c r="EI7" s="183"/>
      <c r="EJ7" s="183"/>
      <c r="EK7" s="183"/>
      <c r="EL7" s="183"/>
      <c r="EM7" s="183"/>
      <c r="EN7" s="183"/>
      <c r="EO7" s="183"/>
      <c r="EP7" s="183"/>
      <c r="EQ7" s="183"/>
      <c r="ER7" s="183"/>
      <c r="ES7" s="183"/>
      <c r="ET7" s="183"/>
      <c r="EU7" s="183"/>
      <c r="EV7" s="183"/>
      <c r="EW7" s="183"/>
      <c r="EX7" s="183"/>
      <c r="EY7" s="183"/>
      <c r="EZ7" s="183"/>
      <c r="FA7" s="183"/>
      <c r="FB7" s="183"/>
      <c r="FC7" s="183"/>
      <c r="FD7" s="183"/>
      <c r="FE7" s="183"/>
      <c r="FF7" s="183"/>
      <c r="FG7" s="183"/>
      <c r="FH7" s="183"/>
      <c r="FI7" s="183"/>
      <c r="FJ7" s="183"/>
      <c r="FK7" s="183"/>
      <c r="FL7" s="183"/>
      <c r="FM7" s="183"/>
      <c r="FN7" s="183"/>
      <c r="FO7" s="183"/>
      <c r="FP7" s="183"/>
      <c r="FQ7" s="183"/>
      <c r="FR7" s="183"/>
      <c r="FS7" s="183"/>
      <c r="FT7" s="183"/>
      <c r="FU7" s="183"/>
    </row>
    <row r="8" spans="1:177" s="217" customFormat="1" ht="17.25" thickBot="1">
      <c r="A8" s="1363"/>
      <c r="B8" s="1363"/>
      <c r="C8" s="1199"/>
      <c r="D8" s="214" t="s">
        <v>163</v>
      </c>
      <c r="E8" s="1103" t="s">
        <v>1320</v>
      </c>
      <c r="F8" s="1103" t="s">
        <v>1319</v>
      </c>
      <c r="G8" s="1370"/>
      <c r="H8" s="215" t="s">
        <v>164</v>
      </c>
      <c r="I8" s="1344"/>
      <c r="J8" s="216" t="s">
        <v>163</v>
      </c>
      <c r="K8" s="1203"/>
      <c r="L8" s="1203"/>
      <c r="M8" s="1367"/>
      <c r="N8" s="183"/>
      <c r="O8" s="183"/>
      <c r="P8" s="183"/>
      <c r="Q8" s="183"/>
      <c r="R8" s="183"/>
      <c r="S8" s="183"/>
      <c r="T8" s="183"/>
      <c r="U8" s="183"/>
      <c r="V8" s="183"/>
      <c r="W8" s="183"/>
      <c r="X8" s="183"/>
      <c r="Y8" s="183"/>
      <c r="Z8" s="183"/>
      <c r="AA8" s="183"/>
      <c r="AB8" s="183"/>
      <c r="AC8" s="183"/>
      <c r="AD8" s="183"/>
      <c r="AE8" s="183"/>
      <c r="AF8" s="183"/>
      <c r="AG8" s="183"/>
      <c r="AH8" s="183"/>
      <c r="AI8" s="183"/>
      <c r="AJ8" s="183"/>
      <c r="AK8" s="183"/>
      <c r="AL8" s="183"/>
      <c r="AM8" s="183"/>
      <c r="AN8" s="183"/>
      <c r="AO8" s="183"/>
      <c r="AP8" s="183"/>
      <c r="AQ8" s="183"/>
      <c r="AR8" s="183"/>
      <c r="AS8" s="183"/>
      <c r="AT8" s="183"/>
      <c r="AU8" s="183"/>
      <c r="AV8" s="183"/>
      <c r="AW8" s="183"/>
      <c r="AX8" s="183"/>
      <c r="AY8" s="183"/>
      <c r="AZ8" s="183"/>
      <c r="BA8" s="183"/>
      <c r="BB8" s="183"/>
      <c r="BC8" s="183"/>
      <c r="BD8" s="183"/>
      <c r="BE8" s="183"/>
      <c r="BF8" s="183"/>
      <c r="BG8" s="183"/>
      <c r="BH8" s="183"/>
      <c r="BI8" s="183"/>
      <c r="BJ8" s="183"/>
      <c r="BK8" s="183"/>
      <c r="BL8" s="183"/>
      <c r="BM8" s="183"/>
      <c r="BN8" s="183"/>
      <c r="BO8" s="183"/>
      <c r="BP8" s="183"/>
      <c r="BQ8" s="183"/>
      <c r="BR8" s="183"/>
      <c r="BS8" s="183"/>
      <c r="BT8" s="183"/>
      <c r="BU8" s="183"/>
      <c r="BV8" s="183"/>
      <c r="BW8" s="183"/>
      <c r="BX8" s="183"/>
      <c r="BY8" s="183"/>
      <c r="BZ8" s="183"/>
      <c r="CA8" s="183"/>
      <c r="CB8" s="183"/>
      <c r="CC8" s="183"/>
      <c r="CD8" s="183"/>
      <c r="CE8" s="183"/>
      <c r="CF8" s="183"/>
      <c r="CG8" s="183"/>
      <c r="CH8" s="183"/>
      <c r="CI8" s="183"/>
      <c r="CJ8" s="183"/>
      <c r="CK8" s="183"/>
      <c r="CL8" s="183"/>
      <c r="CM8" s="183"/>
      <c r="CN8" s="183"/>
      <c r="CO8" s="183"/>
      <c r="CP8" s="183"/>
      <c r="CQ8" s="183"/>
      <c r="CR8" s="183"/>
      <c r="CS8" s="183"/>
      <c r="CT8" s="183"/>
      <c r="CU8" s="183"/>
      <c r="CV8" s="183"/>
      <c r="CW8" s="183"/>
      <c r="CX8" s="183"/>
      <c r="CY8" s="183"/>
      <c r="CZ8" s="183"/>
      <c r="DA8" s="183"/>
      <c r="DB8" s="183"/>
      <c r="DC8" s="183"/>
      <c r="DD8" s="183"/>
      <c r="DE8" s="183"/>
      <c r="DF8" s="183"/>
      <c r="DG8" s="183"/>
      <c r="DH8" s="183"/>
      <c r="DI8" s="183"/>
      <c r="DJ8" s="183"/>
      <c r="DK8" s="183"/>
      <c r="DL8" s="183"/>
      <c r="DM8" s="183"/>
      <c r="DN8" s="183"/>
      <c r="DO8" s="183"/>
      <c r="DP8" s="183"/>
      <c r="DQ8" s="183"/>
      <c r="DR8" s="183"/>
      <c r="DS8" s="183"/>
      <c r="DT8" s="183"/>
      <c r="DU8" s="183"/>
      <c r="DV8" s="183"/>
      <c r="DW8" s="183"/>
      <c r="DX8" s="183"/>
      <c r="DY8" s="183"/>
      <c r="DZ8" s="183"/>
      <c r="EA8" s="183"/>
      <c r="EB8" s="183"/>
      <c r="EC8" s="183"/>
      <c r="ED8" s="183"/>
      <c r="EE8" s="183"/>
      <c r="EF8" s="183"/>
      <c r="EG8" s="183"/>
      <c r="EH8" s="183"/>
      <c r="EI8" s="183"/>
      <c r="EJ8" s="183"/>
      <c r="EK8" s="183"/>
      <c r="EL8" s="183"/>
      <c r="EM8" s="183"/>
      <c r="EN8" s="183"/>
      <c r="EO8" s="183"/>
      <c r="EP8" s="183"/>
      <c r="EQ8" s="183"/>
      <c r="ER8" s="183"/>
      <c r="ES8" s="183"/>
      <c r="ET8" s="183"/>
      <c r="EU8" s="183"/>
      <c r="EV8" s="183"/>
      <c r="EW8" s="183"/>
      <c r="EX8" s="183"/>
      <c r="EY8" s="183"/>
      <c r="EZ8" s="183"/>
      <c r="FA8" s="183"/>
      <c r="FB8" s="183"/>
      <c r="FC8" s="183"/>
      <c r="FD8" s="183"/>
      <c r="FE8" s="183"/>
      <c r="FF8" s="183"/>
      <c r="FG8" s="183"/>
      <c r="FH8" s="183"/>
      <c r="FI8" s="183"/>
      <c r="FJ8" s="183"/>
      <c r="FK8" s="183"/>
      <c r="FL8" s="183"/>
      <c r="FM8" s="183"/>
      <c r="FN8" s="183"/>
      <c r="FO8" s="183"/>
      <c r="FP8" s="183"/>
      <c r="FQ8" s="183"/>
      <c r="FR8" s="183"/>
      <c r="FS8" s="183"/>
      <c r="FT8" s="183"/>
      <c r="FU8" s="183"/>
    </row>
    <row r="9" spans="1:177" ht="27.95" customHeight="1">
      <c r="A9" s="1332" t="s">
        <v>287</v>
      </c>
      <c r="B9" s="1333"/>
      <c r="C9" s="482">
        <v>3078</v>
      </c>
      <c r="D9" s="482">
        <v>3067</v>
      </c>
      <c r="E9" s="482">
        <v>363</v>
      </c>
      <c r="F9" s="1104">
        <v>11.835670035865666</v>
      </c>
      <c r="G9" s="482">
        <v>138</v>
      </c>
      <c r="H9" s="482">
        <v>2566</v>
      </c>
      <c r="I9" s="482">
        <v>46</v>
      </c>
      <c r="J9" s="482">
        <v>351</v>
      </c>
      <c r="K9" s="482">
        <v>269</v>
      </c>
      <c r="L9" s="482">
        <v>9</v>
      </c>
      <c r="M9" s="483">
        <v>73</v>
      </c>
    </row>
    <row r="10" spans="1:177" ht="27.95" customHeight="1">
      <c r="A10" s="1332" t="s">
        <v>303</v>
      </c>
      <c r="B10" s="1333"/>
      <c r="C10" s="482">
        <v>3148</v>
      </c>
      <c r="D10" s="482">
        <v>3159</v>
      </c>
      <c r="E10" s="482">
        <v>413</v>
      </c>
      <c r="F10" s="1104">
        <v>13.073757518201962</v>
      </c>
      <c r="G10" s="482">
        <v>94</v>
      </c>
      <c r="H10" s="482">
        <v>2652</v>
      </c>
      <c r="I10" s="482">
        <v>35</v>
      </c>
      <c r="J10" s="482">
        <v>405</v>
      </c>
      <c r="K10" s="482">
        <v>329</v>
      </c>
      <c r="L10" s="482">
        <v>8</v>
      </c>
      <c r="M10" s="483">
        <v>68</v>
      </c>
    </row>
    <row r="11" spans="1:177" ht="27.95" customHeight="1">
      <c r="A11" s="1332" t="s">
        <v>304</v>
      </c>
      <c r="B11" s="1333"/>
      <c r="C11" s="482">
        <v>3508</v>
      </c>
      <c r="D11" s="482">
        <v>3510</v>
      </c>
      <c r="E11" s="482">
        <v>440</v>
      </c>
      <c r="F11" s="1104">
        <v>12.535612535612536</v>
      </c>
      <c r="G11" s="482">
        <v>99</v>
      </c>
      <c r="H11" s="482">
        <v>2971</v>
      </c>
      <c r="I11" s="482">
        <v>33</v>
      </c>
      <c r="J11" s="482">
        <v>440</v>
      </c>
      <c r="K11" s="482">
        <v>377</v>
      </c>
      <c r="L11" s="482">
        <v>6</v>
      </c>
      <c r="M11" s="483">
        <v>57</v>
      </c>
    </row>
    <row r="12" spans="1:177" ht="27.95" customHeight="1">
      <c r="A12" s="1332" t="s">
        <v>305</v>
      </c>
      <c r="B12" s="1333"/>
      <c r="C12" s="482">
        <v>3426</v>
      </c>
      <c r="D12" s="482">
        <v>3431</v>
      </c>
      <c r="E12" s="482">
        <v>506</v>
      </c>
      <c r="F12" s="1104">
        <v>14.747886913436318</v>
      </c>
      <c r="G12" s="482">
        <v>95</v>
      </c>
      <c r="H12" s="482">
        <v>2830</v>
      </c>
      <c r="I12" s="482">
        <v>28</v>
      </c>
      <c r="J12" s="482">
        <v>478</v>
      </c>
      <c r="K12" s="482">
        <v>421</v>
      </c>
      <c r="L12" s="482">
        <v>7</v>
      </c>
      <c r="M12" s="483">
        <v>50</v>
      </c>
    </row>
    <row r="13" spans="1:177" ht="27.95" customHeight="1">
      <c r="A13" s="1332" t="s">
        <v>306</v>
      </c>
      <c r="B13" s="1333"/>
      <c r="C13" s="482">
        <v>2837</v>
      </c>
      <c r="D13" s="482">
        <v>2835</v>
      </c>
      <c r="E13" s="482">
        <v>468</v>
      </c>
      <c r="F13" s="1104">
        <v>16.507936507936506</v>
      </c>
      <c r="G13" s="482">
        <v>106</v>
      </c>
      <c r="H13" s="482">
        <v>2261</v>
      </c>
      <c r="I13" s="482">
        <v>30</v>
      </c>
      <c r="J13" s="482">
        <v>456</v>
      </c>
      <c r="K13" s="482">
        <v>393</v>
      </c>
      <c r="L13" s="482">
        <v>2</v>
      </c>
      <c r="M13" s="483">
        <v>61</v>
      </c>
    </row>
    <row r="14" spans="1:177" ht="27.95" customHeight="1">
      <c r="A14" s="1332" t="s">
        <v>307</v>
      </c>
      <c r="B14" s="1333"/>
      <c r="C14" s="482">
        <v>2593</v>
      </c>
      <c r="D14" s="482">
        <v>2598</v>
      </c>
      <c r="E14" s="482">
        <v>303</v>
      </c>
      <c r="F14" s="1104">
        <v>11.662817551963048</v>
      </c>
      <c r="G14" s="482">
        <v>110</v>
      </c>
      <c r="H14" s="482">
        <v>2185</v>
      </c>
      <c r="I14" s="482">
        <v>25</v>
      </c>
      <c r="J14" s="482">
        <v>304</v>
      </c>
      <c r="K14" s="482">
        <v>219</v>
      </c>
      <c r="L14" s="482">
        <v>5</v>
      </c>
      <c r="M14" s="483">
        <v>80</v>
      </c>
    </row>
    <row r="15" spans="1:177" ht="27.95" customHeight="1">
      <c r="A15" s="1332" t="s">
        <v>308</v>
      </c>
      <c r="B15" s="1333"/>
      <c r="C15" s="482">
        <v>2323</v>
      </c>
      <c r="D15" s="482">
        <v>2338</v>
      </c>
      <c r="E15" s="482">
        <v>242</v>
      </c>
      <c r="F15" s="1104">
        <v>10.350727117194184</v>
      </c>
      <c r="G15" s="482">
        <v>35</v>
      </c>
      <c r="H15" s="482">
        <v>2061</v>
      </c>
      <c r="I15" s="482">
        <v>10</v>
      </c>
      <c r="J15" s="482">
        <v>245</v>
      </c>
      <c r="K15" s="482">
        <v>194</v>
      </c>
      <c r="L15" s="482">
        <v>2</v>
      </c>
      <c r="M15" s="483">
        <v>49</v>
      </c>
    </row>
    <row r="16" spans="1:177" ht="27.95" customHeight="1">
      <c r="A16" s="1332" t="s">
        <v>309</v>
      </c>
      <c r="B16" s="1333"/>
      <c r="C16" s="482">
        <v>2636</v>
      </c>
      <c r="D16" s="482">
        <v>2628</v>
      </c>
      <c r="E16" s="482">
        <v>274</v>
      </c>
      <c r="F16" s="1104">
        <v>10.426179604261796</v>
      </c>
      <c r="G16" s="482">
        <v>45</v>
      </c>
      <c r="H16" s="482">
        <v>2309</v>
      </c>
      <c r="I16" s="482">
        <v>20</v>
      </c>
      <c r="J16" s="482">
        <v>266</v>
      </c>
      <c r="K16" s="482">
        <v>226</v>
      </c>
      <c r="L16" s="482">
        <v>5</v>
      </c>
      <c r="M16" s="483">
        <v>35</v>
      </c>
    </row>
    <row r="17" spans="1:177" ht="27.95" customHeight="1">
      <c r="A17" s="1332" t="s">
        <v>310</v>
      </c>
      <c r="B17" s="1333"/>
      <c r="C17" s="482">
        <v>2433</v>
      </c>
      <c r="D17" s="482">
        <v>2434</v>
      </c>
      <c r="E17" s="482">
        <v>273</v>
      </c>
      <c r="F17" s="1104">
        <v>11.216105176663929</v>
      </c>
      <c r="G17" s="482">
        <v>40</v>
      </c>
      <c r="H17" s="482">
        <v>2121</v>
      </c>
      <c r="I17" s="482">
        <v>19</v>
      </c>
      <c r="J17" s="482">
        <v>283</v>
      </c>
      <c r="K17" s="482">
        <v>228</v>
      </c>
      <c r="L17" s="482">
        <v>5</v>
      </c>
      <c r="M17" s="483">
        <v>50</v>
      </c>
    </row>
    <row r="18" spans="1:177" ht="27.95" customHeight="1">
      <c r="A18" s="1335" t="s">
        <v>311</v>
      </c>
      <c r="B18" s="1336"/>
      <c r="C18" s="657">
        <v>2647</v>
      </c>
      <c r="D18" s="657">
        <v>2658</v>
      </c>
      <c r="E18" s="657">
        <v>292</v>
      </c>
      <c r="F18" s="1105">
        <v>10.985703536493604</v>
      </c>
      <c r="G18" s="657">
        <v>56</v>
      </c>
      <c r="H18" s="657">
        <v>2310</v>
      </c>
      <c r="I18" s="657">
        <v>8</v>
      </c>
      <c r="J18" s="657">
        <v>238</v>
      </c>
      <c r="K18" s="657">
        <v>190</v>
      </c>
      <c r="L18" s="657">
        <v>11</v>
      </c>
      <c r="M18" s="658">
        <v>37</v>
      </c>
    </row>
    <row r="19" spans="1:177" s="202" customFormat="1" ht="21.75" customHeight="1">
      <c r="A19" s="202" t="s">
        <v>853</v>
      </c>
      <c r="J19" s="218"/>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7"/>
      <c r="AM19" s="207"/>
      <c r="AN19" s="207"/>
      <c r="AO19" s="207"/>
      <c r="AP19" s="207"/>
      <c r="AQ19" s="207"/>
      <c r="AR19" s="207"/>
      <c r="AS19" s="207"/>
      <c r="AT19" s="207"/>
      <c r="AU19" s="207"/>
      <c r="AV19" s="207"/>
      <c r="AW19" s="207"/>
      <c r="AX19" s="207"/>
      <c r="AY19" s="207"/>
      <c r="AZ19" s="207"/>
      <c r="BA19" s="207"/>
      <c r="BB19" s="207"/>
      <c r="BC19" s="207"/>
      <c r="BD19" s="207"/>
      <c r="BE19" s="207"/>
      <c r="BF19" s="207"/>
      <c r="BG19" s="207"/>
      <c r="BH19" s="207"/>
      <c r="BI19" s="207"/>
      <c r="BJ19" s="207"/>
      <c r="BK19" s="207"/>
      <c r="BL19" s="207"/>
      <c r="BM19" s="207"/>
      <c r="BN19" s="207"/>
      <c r="BO19" s="207"/>
      <c r="BP19" s="207"/>
      <c r="BQ19" s="207"/>
      <c r="BR19" s="207"/>
      <c r="BS19" s="207"/>
      <c r="BT19" s="207"/>
      <c r="BU19" s="207"/>
      <c r="BV19" s="207"/>
      <c r="BW19" s="207"/>
      <c r="BX19" s="207"/>
      <c r="BY19" s="207"/>
      <c r="BZ19" s="207"/>
      <c r="CA19" s="207"/>
      <c r="CB19" s="207"/>
      <c r="CC19" s="207"/>
      <c r="CD19" s="207"/>
      <c r="CE19" s="207"/>
      <c r="CF19" s="207"/>
      <c r="CG19" s="207"/>
      <c r="CH19" s="207"/>
      <c r="CI19" s="207"/>
      <c r="CJ19" s="207"/>
      <c r="CK19" s="207"/>
      <c r="CL19" s="207"/>
      <c r="CM19" s="207"/>
      <c r="CN19" s="207"/>
      <c r="CO19" s="207"/>
      <c r="CP19" s="207"/>
      <c r="CQ19" s="207"/>
      <c r="CR19" s="207"/>
      <c r="CS19" s="207"/>
      <c r="CT19" s="207"/>
      <c r="CU19" s="207"/>
      <c r="CV19" s="207"/>
      <c r="CW19" s="207"/>
      <c r="CX19" s="207"/>
      <c r="CY19" s="207"/>
      <c r="CZ19" s="207"/>
      <c r="DA19" s="207"/>
      <c r="DB19" s="207"/>
      <c r="DC19" s="207"/>
      <c r="DD19" s="207"/>
      <c r="DE19" s="207"/>
      <c r="DF19" s="207"/>
      <c r="DG19" s="207"/>
      <c r="DH19" s="207"/>
      <c r="DI19" s="207"/>
      <c r="DJ19" s="207"/>
      <c r="DK19" s="207"/>
      <c r="DL19" s="207"/>
      <c r="DM19" s="207"/>
      <c r="DN19" s="207"/>
      <c r="DO19" s="207"/>
      <c r="DP19" s="207"/>
      <c r="DQ19" s="207"/>
      <c r="DR19" s="207"/>
      <c r="DS19" s="207"/>
      <c r="DT19" s="207"/>
      <c r="DU19" s="207"/>
      <c r="DV19" s="207"/>
      <c r="DW19" s="207"/>
      <c r="DX19" s="207"/>
      <c r="DY19" s="207"/>
      <c r="DZ19" s="207"/>
      <c r="EA19" s="207"/>
      <c r="EB19" s="207"/>
      <c r="EC19" s="207"/>
      <c r="ED19" s="207"/>
      <c r="EE19" s="207"/>
      <c r="EF19" s="207"/>
      <c r="EG19" s="207"/>
      <c r="EH19" s="207"/>
      <c r="EI19" s="207"/>
      <c r="EJ19" s="207"/>
      <c r="EK19" s="207"/>
      <c r="EL19" s="207"/>
      <c r="EM19" s="207"/>
      <c r="EN19" s="207"/>
      <c r="EO19" s="207"/>
      <c r="EP19" s="207"/>
      <c r="EQ19" s="207"/>
      <c r="ER19" s="207"/>
      <c r="ES19" s="207"/>
      <c r="ET19" s="207"/>
      <c r="EU19" s="207"/>
      <c r="EV19" s="207"/>
      <c r="EW19" s="207"/>
      <c r="EX19" s="207"/>
      <c r="EY19" s="207"/>
      <c r="EZ19" s="207"/>
      <c r="FA19" s="207"/>
      <c r="FB19" s="207"/>
      <c r="FC19" s="207"/>
      <c r="FD19" s="207"/>
      <c r="FE19" s="207"/>
      <c r="FF19" s="207"/>
      <c r="FG19" s="207"/>
      <c r="FH19" s="207"/>
      <c r="FI19" s="207"/>
      <c r="FJ19" s="207"/>
      <c r="FK19" s="207"/>
      <c r="FL19" s="207"/>
      <c r="FM19" s="207"/>
      <c r="FN19" s="207"/>
      <c r="FO19" s="207"/>
      <c r="FP19" s="207"/>
      <c r="FQ19" s="207"/>
      <c r="FR19" s="207"/>
      <c r="FS19" s="207"/>
      <c r="FT19" s="207"/>
      <c r="FU19" s="207"/>
    </row>
  </sheetData>
  <mergeCells count="22">
    <mergeCell ref="A14:B14"/>
    <mergeCell ref="A15:B15"/>
    <mergeCell ref="A16:B16"/>
    <mergeCell ref="A17:B17"/>
    <mergeCell ref="A18:B18"/>
    <mergeCell ref="A9:B9"/>
    <mergeCell ref="A10:B10"/>
    <mergeCell ref="A11:B11"/>
    <mergeCell ref="A12:B12"/>
    <mergeCell ref="A13:B13"/>
    <mergeCell ref="A1:M1"/>
    <mergeCell ref="A3:B8"/>
    <mergeCell ref="C3:C8"/>
    <mergeCell ref="D3:H3"/>
    <mergeCell ref="I3:I8"/>
    <mergeCell ref="J3:M3"/>
    <mergeCell ref="K4:K8"/>
    <mergeCell ref="L4:L8"/>
    <mergeCell ref="M4:M8"/>
    <mergeCell ref="G6:G8"/>
    <mergeCell ref="G4:H5"/>
    <mergeCell ref="E4:F7"/>
  </mergeCells>
  <phoneticPr fontId="6" type="noConversion"/>
  <printOptions horizontalCentered="1" verticalCentered="1"/>
  <pageMargins left="0.39370078740157483" right="0.39370078740157483" top="0.74803149606299213" bottom="0.74803149606299213" header="0.31496062992125984" footer="0.31496062992125984"/>
  <pageSetup paperSize="11" scale="66" orientation="landscape" r:id="rId1"/>
  <headerFooter differentOddEven="1" scaleWithDoc="0">
    <oddHeader>&amp;L&amp;"Times New Roman,標準"&amp;8 108&amp;"標楷體,標準"年犯罪狀況及其分析</oddHeader>
    <evenHeader>&amp;R&amp;"標楷體,標準"&amp;8第二篇　犯罪之處理</even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21">
    <tabColor theme="8" tint="0.59999389629810485"/>
  </sheetPr>
  <dimension ref="A1:CK67"/>
  <sheetViews>
    <sheetView showGridLines="0" zoomScaleNormal="100" workbookViewId="0">
      <selection activeCell="O2" sqref="O2"/>
    </sheetView>
  </sheetViews>
  <sheetFormatPr defaultColWidth="13" defaultRowHeight="15.75"/>
  <cols>
    <col min="1" max="1" width="10.125" style="33" customWidth="1"/>
    <col min="2" max="16" width="8.375" style="33" customWidth="1"/>
    <col min="17" max="89" width="13" style="147" customWidth="1"/>
    <col min="90" max="16384" width="13" style="33"/>
  </cols>
  <sheetData>
    <row r="1" spans="1:89" s="144" customFormat="1" ht="30.6" customHeight="1">
      <c r="A1" s="1393" t="s">
        <v>122</v>
      </c>
      <c r="B1" s="1393"/>
      <c r="C1" s="1393"/>
      <c r="D1" s="1393"/>
      <c r="E1" s="1393"/>
      <c r="F1" s="1393"/>
      <c r="G1" s="1393"/>
      <c r="H1" s="1393"/>
      <c r="I1" s="1393"/>
      <c r="J1" s="1393"/>
      <c r="K1" s="1393"/>
      <c r="L1" s="1393"/>
      <c r="M1" s="1393"/>
      <c r="N1" s="1393"/>
      <c r="O1" s="1393"/>
      <c r="P1" s="1393"/>
      <c r="Q1" s="143"/>
      <c r="R1" s="143"/>
      <c r="S1" s="143"/>
      <c r="T1" s="143"/>
      <c r="U1" s="143"/>
      <c r="V1" s="143"/>
      <c r="W1" s="143"/>
      <c r="X1" s="143"/>
      <c r="Y1" s="143"/>
      <c r="Z1" s="143"/>
      <c r="AA1" s="143"/>
      <c r="AB1" s="143"/>
      <c r="AC1" s="143"/>
      <c r="AD1" s="143"/>
      <c r="AE1" s="143"/>
      <c r="AF1" s="143"/>
      <c r="AG1" s="143"/>
      <c r="AH1" s="143"/>
      <c r="AI1" s="143"/>
      <c r="AJ1" s="143"/>
      <c r="AK1" s="143"/>
      <c r="AL1" s="143"/>
      <c r="AM1" s="143"/>
      <c r="AN1" s="143"/>
      <c r="AO1" s="143"/>
      <c r="AP1" s="143"/>
      <c r="AQ1" s="143"/>
      <c r="AR1" s="143"/>
      <c r="AS1" s="143"/>
      <c r="AT1" s="143"/>
      <c r="AU1" s="143"/>
      <c r="AV1" s="143"/>
      <c r="AW1" s="143"/>
      <c r="AX1" s="143"/>
      <c r="AY1" s="143"/>
      <c r="AZ1" s="143"/>
      <c r="BA1" s="143"/>
      <c r="BB1" s="143"/>
      <c r="BC1" s="143"/>
      <c r="BD1" s="143"/>
      <c r="BE1" s="143"/>
      <c r="BF1" s="143"/>
      <c r="BG1" s="143"/>
      <c r="BH1" s="143"/>
      <c r="BI1" s="143"/>
      <c r="BJ1" s="143"/>
      <c r="BK1" s="143"/>
      <c r="BL1" s="143"/>
      <c r="BM1" s="143"/>
      <c r="BN1" s="143"/>
      <c r="BO1" s="143"/>
      <c r="BP1" s="143"/>
      <c r="BQ1" s="143"/>
      <c r="BR1" s="143"/>
      <c r="BS1" s="143"/>
      <c r="BT1" s="143"/>
      <c r="BU1" s="143"/>
      <c r="BV1" s="143"/>
      <c r="BW1" s="143"/>
      <c r="BX1" s="143"/>
      <c r="BY1" s="143"/>
      <c r="BZ1" s="143"/>
      <c r="CA1" s="143"/>
      <c r="CB1" s="143"/>
      <c r="CC1" s="143"/>
      <c r="CD1" s="143"/>
      <c r="CE1" s="143"/>
      <c r="CF1" s="143"/>
      <c r="CG1" s="143"/>
      <c r="CH1" s="143"/>
      <c r="CI1" s="143"/>
      <c r="CJ1" s="143"/>
      <c r="CK1" s="143"/>
    </row>
    <row r="2" spans="1:89" s="146" customFormat="1" ht="16.5" thickBot="1">
      <c r="A2" s="110"/>
      <c r="B2" s="110"/>
      <c r="C2" s="110"/>
      <c r="D2" s="110"/>
      <c r="E2" s="110"/>
      <c r="F2" s="110"/>
      <c r="G2" s="110"/>
      <c r="H2" s="110"/>
      <c r="I2" s="110"/>
      <c r="J2" s="110"/>
      <c r="K2" s="110"/>
      <c r="L2" s="145"/>
      <c r="M2" s="110"/>
      <c r="N2" s="1355" t="s">
        <v>891</v>
      </c>
      <c r="O2" s="1355"/>
      <c r="P2" s="135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row>
    <row r="3" spans="1:89" ht="30" customHeight="1">
      <c r="A3" s="1398"/>
      <c r="B3" s="1401" t="s">
        <v>892</v>
      </c>
      <c r="C3" s="1394" t="s">
        <v>902</v>
      </c>
      <c r="D3" s="1394" t="s">
        <v>123</v>
      </c>
      <c r="E3" s="1394" t="s">
        <v>125</v>
      </c>
      <c r="F3" s="1381" t="s">
        <v>126</v>
      </c>
      <c r="G3" s="1381" t="s">
        <v>128</v>
      </c>
      <c r="H3" s="1381" t="s">
        <v>124</v>
      </c>
      <c r="I3" s="1381" t="s">
        <v>129</v>
      </c>
      <c r="J3" s="1381" t="s">
        <v>127</v>
      </c>
      <c r="K3" s="1394" t="s">
        <v>130</v>
      </c>
      <c r="L3" s="1381" t="s">
        <v>132</v>
      </c>
      <c r="M3" s="1394" t="s">
        <v>131</v>
      </c>
      <c r="N3" s="1381" t="s">
        <v>134</v>
      </c>
      <c r="O3" s="1381" t="s">
        <v>133</v>
      </c>
      <c r="P3" s="1395" t="s">
        <v>135</v>
      </c>
    </row>
    <row r="4" spans="1:89" ht="27" customHeight="1">
      <c r="A4" s="1399"/>
      <c r="B4" s="1198"/>
      <c r="C4" s="1202"/>
      <c r="D4" s="1202"/>
      <c r="E4" s="1202"/>
      <c r="F4" s="1202"/>
      <c r="G4" s="1202"/>
      <c r="H4" s="1202"/>
      <c r="I4" s="1202"/>
      <c r="J4" s="1202"/>
      <c r="K4" s="1202" t="s">
        <v>893</v>
      </c>
      <c r="L4" s="1202"/>
      <c r="M4" s="1202"/>
      <c r="N4" s="1202"/>
      <c r="O4" s="1202"/>
      <c r="P4" s="1396"/>
    </row>
    <row r="5" spans="1:89" ht="27" customHeight="1">
      <c r="A5" s="1399"/>
      <c r="B5" s="1198"/>
      <c r="C5" s="1202"/>
      <c r="D5" s="1202"/>
      <c r="E5" s="1202"/>
      <c r="F5" s="1202"/>
      <c r="G5" s="1202"/>
      <c r="H5" s="1202" t="s">
        <v>477</v>
      </c>
      <c r="I5" s="1202" t="s">
        <v>114</v>
      </c>
      <c r="J5" s="1202"/>
      <c r="K5" s="1202" t="s">
        <v>894</v>
      </c>
      <c r="L5" s="1202"/>
      <c r="M5" s="1202"/>
      <c r="N5" s="1202"/>
      <c r="O5" s="1202"/>
      <c r="P5" s="1396"/>
    </row>
    <row r="6" spans="1:89" ht="27" customHeight="1">
      <c r="A6" s="1399"/>
      <c r="B6" s="1198"/>
      <c r="C6" s="1202"/>
      <c r="D6" s="1202"/>
      <c r="E6" s="1202"/>
      <c r="F6" s="1202"/>
      <c r="G6" s="1202"/>
      <c r="H6" s="1202"/>
      <c r="I6" s="1202"/>
      <c r="J6" s="1202"/>
      <c r="K6" s="1202" t="s">
        <v>893</v>
      </c>
      <c r="L6" s="1202"/>
      <c r="M6" s="1202"/>
      <c r="N6" s="1202"/>
      <c r="O6" s="1202"/>
      <c r="P6" s="1396"/>
    </row>
    <row r="7" spans="1:89" s="148" customFormat="1" ht="17.25" customHeight="1" thickBot="1">
      <c r="A7" s="1400"/>
      <c r="B7" s="1199"/>
      <c r="C7" s="1203"/>
      <c r="D7" s="1203"/>
      <c r="E7" s="1203"/>
      <c r="F7" s="1203"/>
      <c r="G7" s="1203"/>
      <c r="H7" s="1203" t="s">
        <v>478</v>
      </c>
      <c r="I7" s="1203" t="s">
        <v>478</v>
      </c>
      <c r="J7" s="1203"/>
      <c r="K7" s="1203"/>
      <c r="L7" s="1203"/>
      <c r="M7" s="1203"/>
      <c r="N7" s="1203"/>
      <c r="O7" s="1203"/>
      <c r="P7" s="139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7"/>
      <c r="AU7" s="147"/>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row>
    <row r="8" spans="1:89" s="147" customFormat="1" ht="24.75" customHeight="1">
      <c r="A8" s="666" t="s">
        <v>287</v>
      </c>
      <c r="B8" s="484">
        <f>SUM(C8:P8)</f>
        <v>3067</v>
      </c>
      <c r="C8" s="484">
        <v>713</v>
      </c>
      <c r="D8" s="484">
        <v>11</v>
      </c>
      <c r="E8" s="484">
        <v>203</v>
      </c>
      <c r="F8" s="484">
        <v>136</v>
      </c>
      <c r="G8" s="484">
        <v>263</v>
      </c>
      <c r="H8" s="484">
        <v>119</v>
      </c>
      <c r="I8" s="484">
        <v>225</v>
      </c>
      <c r="J8" s="484">
        <v>157</v>
      </c>
      <c r="K8" s="484">
        <v>110</v>
      </c>
      <c r="L8" s="484">
        <v>64</v>
      </c>
      <c r="M8" s="484">
        <v>88</v>
      </c>
      <c r="N8" s="484">
        <v>38</v>
      </c>
      <c r="O8" s="484">
        <v>40</v>
      </c>
      <c r="P8" s="485">
        <v>900</v>
      </c>
      <c r="Q8" s="226"/>
    </row>
    <row r="9" spans="1:89" s="147" customFormat="1" ht="24.75" customHeight="1">
      <c r="A9" s="529" t="s">
        <v>303</v>
      </c>
      <c r="B9" s="484">
        <f t="shared" ref="B9:B17" si="0">SUM(C9:P9)</f>
        <v>3159</v>
      </c>
      <c r="C9" s="484">
        <v>780</v>
      </c>
      <c r="D9" s="484">
        <v>5</v>
      </c>
      <c r="E9" s="484">
        <v>208</v>
      </c>
      <c r="F9" s="484">
        <v>140</v>
      </c>
      <c r="G9" s="484">
        <v>222</v>
      </c>
      <c r="H9" s="484">
        <v>111</v>
      </c>
      <c r="I9" s="484">
        <v>189</v>
      </c>
      <c r="J9" s="484">
        <v>213</v>
      </c>
      <c r="K9" s="484">
        <v>89</v>
      </c>
      <c r="L9" s="484">
        <v>74</v>
      </c>
      <c r="M9" s="484">
        <v>76</v>
      </c>
      <c r="N9" s="484">
        <v>38</v>
      </c>
      <c r="O9" s="484">
        <v>27</v>
      </c>
      <c r="P9" s="485">
        <v>987</v>
      </c>
    </row>
    <row r="10" spans="1:89" s="147" customFormat="1" ht="24.75" customHeight="1">
      <c r="A10" s="529" t="s">
        <v>304</v>
      </c>
      <c r="B10" s="484">
        <f t="shared" si="0"/>
        <v>3510</v>
      </c>
      <c r="C10" s="484">
        <v>861</v>
      </c>
      <c r="D10" s="484">
        <v>4</v>
      </c>
      <c r="E10" s="484">
        <v>290</v>
      </c>
      <c r="F10" s="484">
        <v>160</v>
      </c>
      <c r="G10" s="484">
        <v>264</v>
      </c>
      <c r="H10" s="484">
        <v>130</v>
      </c>
      <c r="I10" s="484">
        <v>181</v>
      </c>
      <c r="J10" s="484">
        <v>201</v>
      </c>
      <c r="K10" s="484">
        <v>99</v>
      </c>
      <c r="L10" s="484">
        <v>76</v>
      </c>
      <c r="M10" s="484">
        <v>100</v>
      </c>
      <c r="N10" s="484">
        <v>35</v>
      </c>
      <c r="O10" s="484">
        <v>59</v>
      </c>
      <c r="P10" s="485">
        <v>1050</v>
      </c>
    </row>
    <row r="11" spans="1:89" s="147" customFormat="1" ht="24.75" customHeight="1">
      <c r="A11" s="529" t="s">
        <v>305</v>
      </c>
      <c r="B11" s="484">
        <f t="shared" si="0"/>
        <v>3431</v>
      </c>
      <c r="C11" s="484">
        <v>859</v>
      </c>
      <c r="D11" s="484">
        <v>6</v>
      </c>
      <c r="E11" s="484">
        <v>166</v>
      </c>
      <c r="F11" s="484">
        <v>227</v>
      </c>
      <c r="G11" s="484">
        <v>261</v>
      </c>
      <c r="H11" s="484">
        <v>149</v>
      </c>
      <c r="I11" s="484">
        <v>156</v>
      </c>
      <c r="J11" s="484">
        <v>163</v>
      </c>
      <c r="K11" s="484">
        <v>97</v>
      </c>
      <c r="L11" s="484">
        <v>65</v>
      </c>
      <c r="M11" s="484">
        <v>78</v>
      </c>
      <c r="N11" s="484">
        <v>35</v>
      </c>
      <c r="O11" s="484">
        <v>19</v>
      </c>
      <c r="P11" s="485">
        <v>1150</v>
      </c>
    </row>
    <row r="12" spans="1:89" s="147" customFormat="1" ht="24.75" customHeight="1">
      <c r="A12" s="529" t="s">
        <v>306</v>
      </c>
      <c r="B12" s="484">
        <f t="shared" si="0"/>
        <v>2835</v>
      </c>
      <c r="C12" s="484">
        <v>694</v>
      </c>
      <c r="D12" s="484">
        <v>18</v>
      </c>
      <c r="E12" s="484">
        <v>173</v>
      </c>
      <c r="F12" s="484">
        <v>183</v>
      </c>
      <c r="G12" s="484">
        <v>232</v>
      </c>
      <c r="H12" s="484">
        <v>116</v>
      </c>
      <c r="I12" s="484">
        <v>140</v>
      </c>
      <c r="J12" s="484">
        <v>149</v>
      </c>
      <c r="K12" s="484">
        <v>61</v>
      </c>
      <c r="L12" s="484">
        <v>75</v>
      </c>
      <c r="M12" s="484">
        <v>43</v>
      </c>
      <c r="N12" s="484">
        <v>47</v>
      </c>
      <c r="O12" s="484">
        <v>37</v>
      </c>
      <c r="P12" s="485">
        <v>867</v>
      </c>
    </row>
    <row r="13" spans="1:89" s="147" customFormat="1" ht="24.75" customHeight="1">
      <c r="A13" s="529" t="s">
        <v>307</v>
      </c>
      <c r="B13" s="484">
        <f t="shared" si="0"/>
        <v>2598</v>
      </c>
      <c r="C13" s="484">
        <v>595</v>
      </c>
      <c r="D13" s="484">
        <v>93</v>
      </c>
      <c r="E13" s="484">
        <v>121</v>
      </c>
      <c r="F13" s="484">
        <v>171</v>
      </c>
      <c r="G13" s="484">
        <v>116</v>
      </c>
      <c r="H13" s="484">
        <v>122</v>
      </c>
      <c r="I13" s="484">
        <v>74</v>
      </c>
      <c r="J13" s="484">
        <v>176</v>
      </c>
      <c r="K13" s="484">
        <v>90</v>
      </c>
      <c r="L13" s="484">
        <v>91</v>
      </c>
      <c r="M13" s="484">
        <v>28</v>
      </c>
      <c r="N13" s="484">
        <v>27</v>
      </c>
      <c r="O13" s="484">
        <v>24</v>
      </c>
      <c r="P13" s="485">
        <v>870</v>
      </c>
    </row>
    <row r="14" spans="1:89" s="147" customFormat="1" ht="24.75" customHeight="1">
      <c r="A14" s="529" t="s">
        <v>308</v>
      </c>
      <c r="B14" s="484">
        <f t="shared" si="0"/>
        <v>2338</v>
      </c>
      <c r="C14" s="484">
        <v>504</v>
      </c>
      <c r="D14" s="484">
        <v>270</v>
      </c>
      <c r="E14" s="484">
        <v>154</v>
      </c>
      <c r="F14" s="484">
        <v>125</v>
      </c>
      <c r="G14" s="484">
        <v>98</v>
      </c>
      <c r="H14" s="484">
        <v>105</v>
      </c>
      <c r="I14" s="484">
        <v>75</v>
      </c>
      <c r="J14" s="484">
        <v>104</v>
      </c>
      <c r="K14" s="484">
        <v>41</v>
      </c>
      <c r="L14" s="484">
        <v>59</v>
      </c>
      <c r="M14" s="484">
        <v>42</v>
      </c>
      <c r="N14" s="484">
        <v>24</v>
      </c>
      <c r="O14" s="484">
        <v>19</v>
      </c>
      <c r="P14" s="485">
        <v>718</v>
      </c>
    </row>
    <row r="15" spans="1:89" s="147" customFormat="1" ht="24.75" customHeight="1">
      <c r="A15" s="529" t="s">
        <v>309</v>
      </c>
      <c r="B15" s="484">
        <f t="shared" si="0"/>
        <v>2628</v>
      </c>
      <c r="C15" s="484">
        <v>515</v>
      </c>
      <c r="D15" s="484">
        <v>499</v>
      </c>
      <c r="E15" s="484">
        <v>150</v>
      </c>
      <c r="F15" s="484">
        <v>142</v>
      </c>
      <c r="G15" s="484">
        <v>83</v>
      </c>
      <c r="H15" s="484">
        <v>141</v>
      </c>
      <c r="I15" s="484">
        <v>101</v>
      </c>
      <c r="J15" s="484">
        <v>104</v>
      </c>
      <c r="K15" s="484">
        <v>42</v>
      </c>
      <c r="L15" s="484">
        <v>64</v>
      </c>
      <c r="M15" s="484">
        <v>56</v>
      </c>
      <c r="N15" s="484">
        <v>19</v>
      </c>
      <c r="O15" s="484">
        <v>32</v>
      </c>
      <c r="P15" s="485">
        <v>680</v>
      </c>
    </row>
    <row r="16" spans="1:89" s="147" customFormat="1" ht="24.75" customHeight="1">
      <c r="A16" s="529" t="s">
        <v>310</v>
      </c>
      <c r="B16" s="484">
        <f t="shared" si="0"/>
        <v>2434</v>
      </c>
      <c r="C16" s="484">
        <v>581</v>
      </c>
      <c r="D16" s="484">
        <v>253</v>
      </c>
      <c r="E16" s="484">
        <v>138</v>
      </c>
      <c r="F16" s="484">
        <v>133</v>
      </c>
      <c r="G16" s="484">
        <v>101</v>
      </c>
      <c r="H16" s="484">
        <v>149</v>
      </c>
      <c r="I16" s="484">
        <v>85</v>
      </c>
      <c r="J16" s="484">
        <v>110</v>
      </c>
      <c r="K16" s="484">
        <v>77</v>
      </c>
      <c r="L16" s="484">
        <v>49</v>
      </c>
      <c r="M16" s="484">
        <v>58</v>
      </c>
      <c r="N16" s="484">
        <v>28</v>
      </c>
      <c r="O16" s="484">
        <v>30</v>
      </c>
      <c r="P16" s="485">
        <v>642</v>
      </c>
    </row>
    <row r="17" spans="1:89" s="147" customFormat="1" ht="24.75" customHeight="1">
      <c r="A17" s="665" t="s">
        <v>311</v>
      </c>
      <c r="B17" s="659">
        <f t="shared" si="0"/>
        <v>2658</v>
      </c>
      <c r="C17" s="659">
        <v>787</v>
      </c>
      <c r="D17" s="659">
        <v>239</v>
      </c>
      <c r="E17" s="659">
        <v>181</v>
      </c>
      <c r="F17" s="659">
        <v>135</v>
      </c>
      <c r="G17" s="659">
        <v>106</v>
      </c>
      <c r="H17" s="659">
        <v>101</v>
      </c>
      <c r="I17" s="659">
        <v>97</v>
      </c>
      <c r="J17" s="659">
        <v>94</v>
      </c>
      <c r="K17" s="659">
        <v>91</v>
      </c>
      <c r="L17" s="659">
        <v>82</v>
      </c>
      <c r="M17" s="659">
        <v>64</v>
      </c>
      <c r="N17" s="659">
        <v>27</v>
      </c>
      <c r="O17" s="659">
        <v>17</v>
      </c>
      <c r="P17" s="660">
        <v>637</v>
      </c>
    </row>
    <row r="18" spans="1:89" s="34" customFormat="1" ht="14.25">
      <c r="A18" s="34" t="s">
        <v>57</v>
      </c>
      <c r="B18" s="149"/>
      <c r="N18" s="150"/>
      <c r="O18" s="150"/>
      <c r="P18" s="150" t="s">
        <v>5</v>
      </c>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1"/>
      <c r="BA18" s="151"/>
      <c r="BB18" s="151"/>
      <c r="BC18" s="151"/>
      <c r="BD18" s="151"/>
      <c r="BE18" s="151"/>
      <c r="BF18" s="151"/>
      <c r="BG18" s="151"/>
      <c r="BH18" s="151"/>
      <c r="BI18" s="151"/>
      <c r="BJ18" s="151"/>
      <c r="BK18" s="151"/>
      <c r="BL18" s="151"/>
      <c r="BM18" s="151"/>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row>
    <row r="19" spans="1:89">
      <c r="A19" s="34" t="s">
        <v>136</v>
      </c>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33"/>
      <c r="BA19" s="33"/>
      <c r="BB19" s="33"/>
      <c r="BC19" s="33"/>
      <c r="BD19" s="33"/>
      <c r="BE19" s="33"/>
      <c r="BF19" s="33"/>
      <c r="BG19" s="33"/>
      <c r="BH19" s="33"/>
      <c r="BI19" s="33"/>
      <c r="BJ19" s="33"/>
      <c r="BK19" s="33"/>
      <c r="BL19" s="33"/>
      <c r="BM19" s="33"/>
      <c r="BN19" s="33"/>
      <c r="BO19" s="33"/>
      <c r="BP19" s="33"/>
      <c r="BQ19" s="33"/>
      <c r="BR19" s="33"/>
      <c r="BS19" s="33"/>
      <c r="BT19" s="33"/>
      <c r="BU19" s="33"/>
      <c r="BV19" s="33"/>
      <c r="BW19" s="33"/>
      <c r="BX19" s="33"/>
      <c r="BY19" s="33"/>
      <c r="BZ19" s="33"/>
      <c r="CA19" s="33"/>
      <c r="CB19" s="33"/>
      <c r="CC19" s="33"/>
      <c r="CD19" s="33"/>
      <c r="CE19" s="33"/>
      <c r="CF19" s="33"/>
      <c r="CG19" s="33"/>
      <c r="CH19" s="33"/>
      <c r="CI19" s="33"/>
      <c r="CJ19" s="33"/>
      <c r="CK19" s="33"/>
    </row>
    <row r="20" spans="1:89" ht="16.149999999999999" customHeight="1">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c r="BN20" s="33"/>
      <c r="BO20" s="33"/>
      <c r="BP20" s="33"/>
      <c r="BQ20" s="33"/>
      <c r="BR20" s="33"/>
      <c r="BS20" s="33"/>
      <c r="BT20" s="33"/>
      <c r="BU20" s="33"/>
      <c r="BV20" s="33"/>
      <c r="BW20" s="33"/>
      <c r="BX20" s="33"/>
      <c r="BY20" s="33"/>
      <c r="BZ20" s="33"/>
      <c r="CA20" s="33"/>
      <c r="CB20" s="33"/>
      <c r="CC20" s="33"/>
      <c r="CD20" s="33"/>
      <c r="CE20" s="33"/>
      <c r="CF20" s="33"/>
      <c r="CG20" s="33"/>
      <c r="CH20" s="33"/>
      <c r="CI20" s="33"/>
      <c r="CJ20" s="33"/>
      <c r="CK20" s="33"/>
    </row>
    <row r="23" spans="1:89" s="152" customFormat="1" hidden="1">
      <c r="Q23" s="153"/>
      <c r="R23" s="153"/>
      <c r="S23" s="153"/>
      <c r="T23" s="153"/>
      <c r="U23" s="153"/>
      <c r="V23" s="153"/>
      <c r="W23" s="153"/>
      <c r="X23" s="153"/>
      <c r="Y23" s="153"/>
      <c r="Z23" s="153"/>
      <c r="AA23" s="153"/>
      <c r="AB23" s="153"/>
      <c r="AC23" s="153"/>
      <c r="AD23" s="153"/>
      <c r="AE23" s="153"/>
      <c r="AF23" s="153"/>
      <c r="AG23" s="153"/>
      <c r="AH23" s="153"/>
      <c r="AI23" s="153"/>
      <c r="AJ23" s="153"/>
      <c r="AK23" s="153"/>
      <c r="AL23" s="153"/>
      <c r="AM23" s="153"/>
      <c r="AN23" s="153"/>
      <c r="AO23" s="153"/>
      <c r="AP23" s="153"/>
      <c r="AQ23" s="153"/>
      <c r="AR23" s="153"/>
      <c r="AS23" s="153"/>
      <c r="AT23" s="153"/>
      <c r="AU23" s="153"/>
      <c r="AV23" s="153"/>
      <c r="AW23" s="153"/>
      <c r="AX23" s="153"/>
      <c r="AY23" s="153"/>
      <c r="AZ23" s="153"/>
      <c r="BA23" s="153"/>
      <c r="BB23" s="153"/>
      <c r="BC23" s="153"/>
      <c r="BD23" s="153"/>
      <c r="BE23" s="153"/>
      <c r="BF23" s="153"/>
      <c r="BG23" s="153"/>
      <c r="BH23" s="153"/>
      <c r="BI23" s="153"/>
      <c r="BJ23" s="153"/>
      <c r="BK23" s="153"/>
      <c r="BL23" s="153"/>
      <c r="BM23" s="153"/>
      <c r="BN23" s="153"/>
      <c r="BO23" s="153"/>
      <c r="BP23" s="153"/>
      <c r="BQ23" s="153"/>
      <c r="BR23" s="153"/>
      <c r="BS23" s="153"/>
      <c r="BT23" s="153"/>
      <c r="BU23" s="153"/>
      <c r="BV23" s="153"/>
      <c r="BW23" s="153"/>
      <c r="BX23" s="153"/>
      <c r="BY23" s="153"/>
      <c r="BZ23" s="153"/>
      <c r="CA23" s="153"/>
      <c r="CB23" s="153"/>
      <c r="CC23" s="153"/>
      <c r="CD23" s="153"/>
      <c r="CE23" s="153"/>
      <c r="CF23" s="153"/>
      <c r="CG23" s="153"/>
      <c r="CH23" s="153"/>
      <c r="CI23" s="153"/>
      <c r="CJ23" s="153"/>
      <c r="CK23" s="153"/>
    </row>
    <row r="24" spans="1:89" s="152" customFormat="1" hidden="1">
      <c r="Q24" s="153"/>
      <c r="R24" s="153"/>
      <c r="S24" s="153"/>
      <c r="T24" s="153"/>
      <c r="U24" s="153"/>
      <c r="V24" s="153"/>
      <c r="W24" s="153"/>
      <c r="X24" s="153"/>
      <c r="Y24" s="153"/>
      <c r="Z24" s="153"/>
      <c r="AA24" s="153"/>
      <c r="AB24" s="153"/>
      <c r="AC24" s="153"/>
      <c r="AD24" s="153"/>
      <c r="AE24" s="153"/>
      <c r="AF24" s="153"/>
      <c r="AG24" s="153"/>
      <c r="AH24" s="153"/>
      <c r="AI24" s="153"/>
      <c r="AJ24" s="153"/>
      <c r="AK24" s="153"/>
      <c r="AL24" s="153"/>
      <c r="AM24" s="153"/>
      <c r="AN24" s="153"/>
      <c r="AO24" s="153"/>
      <c r="AP24" s="153"/>
      <c r="AQ24" s="153"/>
      <c r="AR24" s="153"/>
      <c r="AS24" s="153"/>
      <c r="AT24" s="153"/>
      <c r="AU24" s="153"/>
      <c r="AV24" s="153"/>
      <c r="AW24" s="153"/>
      <c r="AX24" s="153"/>
      <c r="AY24" s="153"/>
      <c r="AZ24" s="153"/>
      <c r="BA24" s="153"/>
      <c r="BB24" s="153"/>
      <c r="BC24" s="153"/>
      <c r="BD24" s="153"/>
      <c r="BE24" s="153"/>
      <c r="BF24" s="153"/>
      <c r="BG24" s="153"/>
      <c r="BH24" s="153"/>
      <c r="BI24" s="153"/>
      <c r="BJ24" s="153"/>
      <c r="BK24" s="153"/>
      <c r="BL24" s="153"/>
      <c r="BM24" s="153"/>
      <c r="BN24" s="153"/>
      <c r="BO24" s="153"/>
      <c r="BP24" s="153"/>
      <c r="BQ24" s="153"/>
      <c r="BR24" s="153"/>
      <c r="BS24" s="153"/>
      <c r="BT24" s="153"/>
      <c r="BU24" s="153"/>
      <c r="BV24" s="153"/>
      <c r="BW24" s="153"/>
      <c r="BX24" s="153"/>
      <c r="BY24" s="153"/>
      <c r="BZ24" s="153"/>
      <c r="CA24" s="153"/>
      <c r="CB24" s="153"/>
      <c r="CC24" s="153"/>
      <c r="CD24" s="153"/>
      <c r="CE24" s="153"/>
      <c r="CF24" s="153"/>
      <c r="CG24" s="153"/>
      <c r="CH24" s="153"/>
      <c r="CI24" s="153"/>
      <c r="CJ24" s="153"/>
      <c r="CK24" s="153"/>
    </row>
    <row r="25" spans="1:89" s="152" customFormat="1" hidden="1">
      <c r="Q25" s="153"/>
      <c r="R25" s="153"/>
      <c r="S25" s="153"/>
      <c r="T25" s="153"/>
      <c r="U25" s="153"/>
      <c r="V25" s="153"/>
      <c r="W25" s="153"/>
      <c r="X25" s="153"/>
      <c r="Y25" s="153"/>
      <c r="Z25" s="153"/>
      <c r="AA25" s="153"/>
      <c r="AB25" s="153"/>
      <c r="AC25" s="153"/>
      <c r="AD25" s="153"/>
      <c r="AE25" s="153"/>
      <c r="AF25" s="153"/>
      <c r="AG25" s="153"/>
      <c r="AH25" s="153"/>
      <c r="AI25" s="153"/>
      <c r="AJ25" s="153"/>
      <c r="AK25" s="153"/>
      <c r="AL25" s="153"/>
      <c r="AM25" s="153"/>
      <c r="AN25" s="153"/>
      <c r="AO25" s="153"/>
      <c r="AP25" s="153"/>
      <c r="AQ25" s="153"/>
      <c r="AR25" s="153"/>
      <c r="AS25" s="153"/>
      <c r="AT25" s="153"/>
      <c r="AU25" s="153"/>
      <c r="AV25" s="153"/>
      <c r="AW25" s="153"/>
      <c r="AX25" s="153"/>
      <c r="AY25" s="153"/>
      <c r="AZ25" s="153"/>
      <c r="BA25" s="153"/>
      <c r="BB25" s="153"/>
      <c r="BC25" s="153"/>
      <c r="BD25" s="153"/>
      <c r="BE25" s="153"/>
      <c r="BF25" s="153"/>
      <c r="BG25" s="153"/>
      <c r="BH25" s="153"/>
      <c r="BI25" s="153"/>
      <c r="BJ25" s="153"/>
      <c r="BK25" s="153"/>
      <c r="BL25" s="153"/>
      <c r="BM25" s="153"/>
      <c r="BN25" s="153"/>
      <c r="BO25" s="153"/>
      <c r="BP25" s="153"/>
      <c r="BQ25" s="153"/>
      <c r="BR25" s="153"/>
      <c r="BS25" s="153"/>
      <c r="BT25" s="153"/>
      <c r="BU25" s="153"/>
      <c r="BV25" s="153"/>
      <c r="BW25" s="153"/>
      <c r="BX25" s="153"/>
      <c r="BY25" s="153"/>
      <c r="BZ25" s="153"/>
      <c r="CA25" s="153"/>
      <c r="CB25" s="153"/>
      <c r="CC25" s="153"/>
      <c r="CD25" s="153"/>
      <c r="CE25" s="153"/>
      <c r="CF25" s="153"/>
      <c r="CG25" s="153"/>
      <c r="CH25" s="153"/>
      <c r="CI25" s="153"/>
      <c r="CJ25" s="153"/>
      <c r="CK25" s="153"/>
    </row>
    <row r="26" spans="1:89" s="152" customFormat="1" ht="16.5" hidden="1">
      <c r="A26" s="152" t="s">
        <v>137</v>
      </c>
      <c r="Q26" s="153"/>
      <c r="R26" s="153"/>
      <c r="S26" s="153"/>
      <c r="T26" s="153"/>
      <c r="U26" s="153"/>
      <c r="V26" s="153"/>
      <c r="W26" s="153"/>
      <c r="X26" s="153"/>
      <c r="Y26" s="153"/>
      <c r="Z26" s="153"/>
      <c r="AA26" s="153"/>
      <c r="AB26" s="153"/>
      <c r="AC26" s="153"/>
      <c r="AD26" s="153"/>
      <c r="AE26" s="153"/>
      <c r="AF26" s="153"/>
      <c r="AG26" s="153"/>
      <c r="AH26" s="153"/>
      <c r="AI26" s="153"/>
      <c r="AJ26" s="153"/>
      <c r="AK26" s="153"/>
      <c r="AL26" s="153"/>
      <c r="AM26" s="153"/>
      <c r="AN26" s="153"/>
      <c r="AO26" s="153"/>
      <c r="AP26" s="153"/>
      <c r="AQ26" s="153"/>
      <c r="AR26" s="153"/>
      <c r="AS26" s="153"/>
      <c r="AT26" s="153"/>
      <c r="AU26" s="153"/>
      <c r="AV26" s="153"/>
      <c r="AW26" s="153"/>
      <c r="AX26" s="153"/>
      <c r="AY26" s="153"/>
      <c r="AZ26" s="153"/>
      <c r="BA26" s="153"/>
      <c r="BB26" s="153"/>
      <c r="BC26" s="153"/>
      <c r="BD26" s="153"/>
      <c r="BE26" s="153"/>
      <c r="BF26" s="153"/>
      <c r="BG26" s="153"/>
      <c r="BH26" s="153"/>
      <c r="BI26" s="153"/>
      <c r="BJ26" s="153"/>
      <c r="BK26" s="153"/>
      <c r="BL26" s="153"/>
      <c r="BM26" s="153"/>
      <c r="BN26" s="153"/>
      <c r="BO26" s="153"/>
      <c r="BP26" s="153"/>
      <c r="BQ26" s="153"/>
      <c r="BR26" s="153"/>
      <c r="BS26" s="153"/>
      <c r="BT26" s="153"/>
      <c r="BU26" s="153"/>
      <c r="BV26" s="153"/>
      <c r="BW26" s="153"/>
      <c r="BX26" s="153"/>
      <c r="BY26" s="153"/>
      <c r="BZ26" s="153"/>
      <c r="CA26" s="153"/>
      <c r="CB26" s="153"/>
      <c r="CC26" s="153"/>
      <c r="CD26" s="153"/>
      <c r="CE26" s="153"/>
      <c r="CF26" s="153"/>
      <c r="CG26" s="153"/>
      <c r="CH26" s="153"/>
      <c r="CI26" s="153"/>
      <c r="CJ26" s="153"/>
      <c r="CK26" s="153"/>
    </row>
    <row r="27" spans="1:89" s="152" customFormat="1" ht="16.149999999999999" hidden="1" customHeight="1">
      <c r="A27" s="154"/>
      <c r="B27" s="1388" t="s">
        <v>138</v>
      </c>
      <c r="C27" s="1388" t="s">
        <v>139</v>
      </c>
      <c r="D27" s="1388" t="s">
        <v>139</v>
      </c>
      <c r="E27" s="1388" t="s">
        <v>895</v>
      </c>
      <c r="F27" s="357" t="s">
        <v>482</v>
      </c>
      <c r="G27" s="357" t="s">
        <v>483</v>
      </c>
      <c r="H27" s="357"/>
      <c r="I27" s="357" t="s">
        <v>140</v>
      </c>
      <c r="J27" s="1382" t="s">
        <v>141</v>
      </c>
      <c r="K27" s="357" t="s">
        <v>142</v>
      </c>
      <c r="L27" s="1382" t="s">
        <v>143</v>
      </c>
      <c r="M27" s="1382" t="s">
        <v>144</v>
      </c>
      <c r="N27" s="1382" t="s">
        <v>896</v>
      </c>
      <c r="O27" s="356"/>
      <c r="P27" s="1385" t="s">
        <v>897</v>
      </c>
      <c r="Q27" s="153"/>
      <c r="R27" s="153"/>
      <c r="S27" s="153"/>
      <c r="T27" s="153"/>
      <c r="U27" s="153"/>
      <c r="V27" s="153"/>
      <c r="W27" s="153"/>
      <c r="X27" s="153"/>
      <c r="Y27" s="153"/>
      <c r="Z27" s="153"/>
      <c r="AA27" s="153"/>
      <c r="AB27" s="153"/>
      <c r="AC27" s="153"/>
      <c r="AD27" s="153"/>
      <c r="AE27" s="153"/>
      <c r="AF27" s="153"/>
      <c r="AG27" s="153"/>
      <c r="AH27" s="153"/>
      <c r="AI27" s="153"/>
      <c r="AJ27" s="153"/>
      <c r="AK27" s="153"/>
      <c r="AL27" s="153"/>
      <c r="AM27" s="153"/>
      <c r="AN27" s="153"/>
      <c r="AO27" s="153"/>
      <c r="AP27" s="153"/>
      <c r="AQ27" s="153"/>
      <c r="AR27" s="153"/>
      <c r="AS27" s="153"/>
      <c r="AT27" s="153"/>
      <c r="AU27" s="153"/>
      <c r="AV27" s="153"/>
      <c r="AW27" s="153"/>
      <c r="AX27" s="153"/>
      <c r="AY27" s="153"/>
      <c r="AZ27" s="153"/>
      <c r="BA27" s="153"/>
      <c r="BB27" s="153"/>
      <c r="BC27" s="153"/>
      <c r="BD27" s="153"/>
      <c r="BE27" s="153"/>
      <c r="BF27" s="153"/>
      <c r="BG27" s="153"/>
      <c r="BH27" s="153"/>
      <c r="BI27" s="153"/>
      <c r="BJ27" s="153"/>
      <c r="BK27" s="153"/>
      <c r="BL27" s="153"/>
      <c r="BM27" s="153"/>
      <c r="BN27" s="153"/>
      <c r="BO27" s="153"/>
      <c r="BP27" s="153"/>
      <c r="BQ27" s="153"/>
      <c r="BR27" s="153"/>
      <c r="BS27" s="153"/>
      <c r="BT27" s="153"/>
      <c r="BU27" s="153"/>
      <c r="BV27" s="153"/>
      <c r="BW27" s="153"/>
      <c r="BX27" s="153"/>
      <c r="BY27" s="153"/>
      <c r="BZ27" s="153"/>
      <c r="CA27" s="153"/>
      <c r="CB27" s="153"/>
      <c r="CC27" s="153"/>
      <c r="CD27" s="153"/>
      <c r="CE27" s="153"/>
      <c r="CF27" s="153"/>
      <c r="CG27" s="153"/>
      <c r="CH27" s="153"/>
      <c r="CI27" s="153"/>
      <c r="CJ27" s="153"/>
      <c r="CK27" s="153"/>
    </row>
    <row r="28" spans="1:89" s="152" customFormat="1" ht="16.149999999999999" hidden="1" customHeight="1">
      <c r="A28" s="155" t="s">
        <v>145</v>
      </c>
      <c r="B28" s="1389"/>
      <c r="C28" s="1391"/>
      <c r="D28" s="1391"/>
      <c r="E28" s="1391"/>
      <c r="F28" s="358"/>
      <c r="G28" s="358"/>
      <c r="H28" s="358"/>
      <c r="I28" s="358"/>
      <c r="J28" s="1383"/>
      <c r="K28" s="358"/>
      <c r="L28" s="1383"/>
      <c r="M28" s="1383"/>
      <c r="N28" s="1383"/>
      <c r="O28" s="220"/>
      <c r="P28" s="1386"/>
      <c r="Q28" s="153"/>
      <c r="R28" s="153"/>
      <c r="S28" s="153"/>
      <c r="T28" s="153"/>
      <c r="U28" s="153"/>
      <c r="V28" s="153"/>
      <c r="W28" s="153"/>
      <c r="X28" s="153"/>
      <c r="Y28" s="153"/>
      <c r="Z28" s="153"/>
      <c r="AA28" s="153"/>
      <c r="AB28" s="153"/>
      <c r="AC28" s="153"/>
      <c r="AD28" s="153"/>
      <c r="AE28" s="153"/>
      <c r="AF28" s="153"/>
      <c r="AG28" s="153"/>
      <c r="AH28" s="153"/>
      <c r="AI28" s="153"/>
      <c r="AJ28" s="153"/>
      <c r="AK28" s="153"/>
      <c r="AL28" s="153"/>
      <c r="AM28" s="153"/>
      <c r="AN28" s="153"/>
      <c r="AO28" s="153"/>
      <c r="AP28" s="153"/>
      <c r="AQ28" s="153"/>
      <c r="AR28" s="153"/>
      <c r="AS28" s="153"/>
      <c r="AT28" s="153"/>
      <c r="AU28" s="153"/>
      <c r="AV28" s="153"/>
      <c r="AW28" s="153"/>
      <c r="AX28" s="153"/>
      <c r="AY28" s="153"/>
      <c r="AZ28" s="153"/>
      <c r="BA28" s="153"/>
      <c r="BB28" s="153"/>
      <c r="BC28" s="153"/>
      <c r="BD28" s="153"/>
      <c r="BE28" s="153"/>
      <c r="BF28" s="153"/>
      <c r="BG28" s="153"/>
      <c r="BH28" s="153"/>
      <c r="BI28" s="153"/>
      <c r="BJ28" s="153"/>
      <c r="BK28" s="153"/>
      <c r="BL28" s="153"/>
      <c r="BM28" s="153"/>
      <c r="BN28" s="153"/>
      <c r="BO28" s="153"/>
      <c r="BP28" s="153"/>
      <c r="BQ28" s="153"/>
      <c r="BR28" s="153"/>
      <c r="BS28" s="153"/>
      <c r="BT28" s="153"/>
      <c r="BU28" s="153"/>
      <c r="BV28" s="153"/>
      <c r="BW28" s="153"/>
      <c r="BX28" s="153"/>
      <c r="BY28" s="153"/>
      <c r="BZ28" s="153"/>
      <c r="CA28" s="153"/>
      <c r="CB28" s="153"/>
      <c r="CC28" s="153"/>
      <c r="CD28" s="153"/>
      <c r="CE28" s="153"/>
      <c r="CF28" s="153"/>
      <c r="CG28" s="153"/>
      <c r="CH28" s="153"/>
      <c r="CI28" s="153"/>
      <c r="CJ28" s="153"/>
      <c r="CK28" s="153"/>
    </row>
    <row r="29" spans="1:89" s="152" customFormat="1" ht="16.149999999999999" hidden="1" customHeight="1">
      <c r="A29" s="155"/>
      <c r="B29" s="1389"/>
      <c r="C29" s="1391"/>
      <c r="D29" s="1391"/>
      <c r="E29" s="1391"/>
      <c r="F29" s="358" t="s">
        <v>146</v>
      </c>
      <c r="G29" s="358" t="s">
        <v>147</v>
      </c>
      <c r="H29" s="358"/>
      <c r="I29" s="358" t="s">
        <v>148</v>
      </c>
      <c r="J29" s="1383"/>
      <c r="K29" s="358" t="s">
        <v>149</v>
      </c>
      <c r="L29" s="1383"/>
      <c r="M29" s="1383"/>
      <c r="N29" s="1383"/>
      <c r="O29" s="220"/>
      <c r="P29" s="1386"/>
      <c r="Q29" s="153"/>
      <c r="R29" s="153"/>
      <c r="S29" s="153"/>
      <c r="T29" s="153"/>
      <c r="U29" s="153"/>
      <c r="V29" s="153"/>
      <c r="W29" s="153"/>
      <c r="X29" s="153"/>
      <c r="Y29" s="153"/>
      <c r="Z29" s="153"/>
      <c r="AA29" s="153"/>
      <c r="AB29" s="153"/>
      <c r="AC29" s="153"/>
      <c r="AD29" s="153"/>
      <c r="AE29" s="153"/>
      <c r="AF29" s="153"/>
      <c r="AG29" s="153"/>
      <c r="AH29" s="153"/>
      <c r="AI29" s="153"/>
      <c r="AJ29" s="153"/>
      <c r="AK29" s="153"/>
      <c r="AL29" s="153"/>
      <c r="AM29" s="153"/>
      <c r="AN29" s="153"/>
      <c r="AO29" s="153"/>
      <c r="AP29" s="153"/>
      <c r="AQ29" s="153"/>
      <c r="AR29" s="153"/>
      <c r="AS29" s="153"/>
      <c r="AT29" s="153"/>
      <c r="AU29" s="153"/>
      <c r="AV29" s="153"/>
      <c r="AW29" s="153"/>
      <c r="AX29" s="153"/>
      <c r="AY29" s="153"/>
      <c r="AZ29" s="153"/>
      <c r="BA29" s="153"/>
      <c r="BB29" s="153"/>
      <c r="BC29" s="153"/>
      <c r="BD29" s="153"/>
      <c r="BE29" s="153"/>
      <c r="BF29" s="153"/>
      <c r="BG29" s="153"/>
      <c r="BH29" s="153"/>
      <c r="BI29" s="153"/>
      <c r="BJ29" s="153"/>
      <c r="BK29" s="153"/>
      <c r="BL29" s="153"/>
      <c r="BM29" s="153"/>
      <c r="BN29" s="153"/>
      <c r="BO29" s="153"/>
      <c r="BP29" s="153"/>
      <c r="BQ29" s="153"/>
      <c r="BR29" s="153"/>
      <c r="BS29" s="153"/>
      <c r="BT29" s="153"/>
      <c r="BU29" s="153"/>
      <c r="BV29" s="153"/>
      <c r="BW29" s="153"/>
      <c r="BX29" s="153"/>
      <c r="BY29" s="153"/>
      <c r="BZ29" s="153"/>
      <c r="CA29" s="153"/>
      <c r="CB29" s="153"/>
      <c r="CC29" s="153"/>
      <c r="CD29" s="153"/>
      <c r="CE29" s="153"/>
      <c r="CF29" s="153"/>
      <c r="CG29" s="153"/>
      <c r="CH29" s="153"/>
      <c r="CI29" s="153"/>
      <c r="CJ29" s="153"/>
      <c r="CK29" s="153"/>
    </row>
    <row r="30" spans="1:89" s="152" customFormat="1" ht="16.149999999999999" hidden="1" customHeight="1">
      <c r="A30" s="154" t="s">
        <v>150</v>
      </c>
      <c r="B30" s="1389"/>
      <c r="C30" s="1391"/>
      <c r="D30" s="1391"/>
      <c r="E30" s="1391"/>
      <c r="F30" s="358"/>
      <c r="G30" s="358"/>
      <c r="H30" s="358"/>
      <c r="I30" s="358"/>
      <c r="J30" s="1383"/>
      <c r="K30" s="358"/>
      <c r="L30" s="1383"/>
      <c r="M30" s="1383"/>
      <c r="N30" s="1383"/>
      <c r="O30" s="220"/>
      <c r="P30" s="1386"/>
      <c r="Q30" s="153"/>
      <c r="R30" s="153"/>
      <c r="S30" s="153"/>
      <c r="T30" s="153"/>
      <c r="U30" s="153"/>
      <c r="V30" s="153"/>
      <c r="W30" s="153"/>
      <c r="X30" s="153"/>
      <c r="Y30" s="153"/>
      <c r="Z30" s="153"/>
      <c r="AA30" s="153"/>
      <c r="AB30" s="153"/>
      <c r="AC30" s="153"/>
      <c r="AD30" s="153"/>
      <c r="AE30" s="153"/>
      <c r="AF30" s="153"/>
      <c r="AG30" s="153"/>
      <c r="AH30" s="153"/>
      <c r="AI30" s="153"/>
      <c r="AJ30" s="153"/>
      <c r="AK30" s="153"/>
      <c r="AL30" s="153"/>
      <c r="AM30" s="153"/>
      <c r="AN30" s="153"/>
      <c r="AO30" s="153"/>
      <c r="AP30" s="153"/>
      <c r="AQ30" s="153"/>
      <c r="AR30" s="153"/>
      <c r="AS30" s="153"/>
      <c r="AT30" s="153"/>
      <c r="AU30" s="153"/>
      <c r="AV30" s="153"/>
      <c r="AW30" s="153"/>
      <c r="AX30" s="153"/>
      <c r="AY30" s="153"/>
      <c r="AZ30" s="153"/>
      <c r="BA30" s="153"/>
      <c r="BB30" s="153"/>
      <c r="BC30" s="153"/>
      <c r="BD30" s="153"/>
      <c r="BE30" s="153"/>
      <c r="BF30" s="153"/>
      <c r="BG30" s="153"/>
      <c r="BH30" s="153"/>
      <c r="BI30" s="153"/>
      <c r="BJ30" s="153"/>
      <c r="BK30" s="153"/>
      <c r="BL30" s="153"/>
      <c r="BM30" s="153"/>
      <c r="BN30" s="153"/>
      <c r="BO30" s="153"/>
      <c r="BP30" s="153"/>
      <c r="BQ30" s="153"/>
      <c r="BR30" s="153"/>
      <c r="BS30" s="153"/>
      <c r="BT30" s="153"/>
      <c r="BU30" s="153"/>
      <c r="BV30" s="153"/>
      <c r="BW30" s="153"/>
      <c r="BX30" s="153"/>
      <c r="BY30" s="153"/>
      <c r="BZ30" s="153"/>
      <c r="CA30" s="153"/>
      <c r="CB30" s="153"/>
      <c r="CC30" s="153"/>
      <c r="CD30" s="153"/>
      <c r="CE30" s="153"/>
      <c r="CF30" s="153"/>
      <c r="CG30" s="153"/>
      <c r="CH30" s="153"/>
      <c r="CI30" s="153"/>
      <c r="CJ30" s="153"/>
      <c r="CK30" s="153"/>
    </row>
    <row r="31" spans="1:89" s="152" customFormat="1" ht="16.149999999999999" hidden="1" customHeight="1">
      <c r="A31" s="156"/>
      <c r="B31" s="1390"/>
      <c r="C31" s="1392"/>
      <c r="D31" s="1392"/>
      <c r="E31" s="1392"/>
      <c r="F31" s="359" t="s">
        <v>151</v>
      </c>
      <c r="G31" s="359" t="s">
        <v>151</v>
      </c>
      <c r="H31" s="359"/>
      <c r="I31" s="359" t="s">
        <v>151</v>
      </c>
      <c r="J31" s="1384"/>
      <c r="K31" s="359" t="s">
        <v>152</v>
      </c>
      <c r="L31" s="1384"/>
      <c r="M31" s="1384"/>
      <c r="N31" s="1384"/>
      <c r="O31" s="221"/>
      <c r="P31" s="1387" t="s">
        <v>484</v>
      </c>
      <c r="Q31" s="153"/>
      <c r="R31" s="153"/>
      <c r="S31" s="153"/>
      <c r="T31" s="153"/>
      <c r="U31" s="153"/>
      <c r="V31" s="153"/>
      <c r="W31" s="153"/>
      <c r="X31" s="153"/>
      <c r="Y31" s="153"/>
      <c r="Z31" s="153"/>
      <c r="AA31" s="153"/>
      <c r="AB31" s="153"/>
      <c r="AC31" s="153"/>
      <c r="AD31" s="153"/>
      <c r="AE31" s="153"/>
      <c r="AF31" s="153"/>
      <c r="AG31" s="153"/>
      <c r="AH31" s="153"/>
      <c r="AI31" s="153"/>
      <c r="AJ31" s="153"/>
      <c r="AK31" s="153"/>
      <c r="AL31" s="153"/>
      <c r="AM31" s="153"/>
      <c r="AN31" s="153"/>
      <c r="AO31" s="153"/>
      <c r="AP31" s="153"/>
      <c r="AQ31" s="153"/>
      <c r="AR31" s="153"/>
      <c r="AS31" s="153"/>
      <c r="AT31" s="153"/>
      <c r="AU31" s="153"/>
      <c r="AV31" s="153"/>
      <c r="AW31" s="153"/>
      <c r="AX31" s="153"/>
      <c r="AY31" s="153"/>
      <c r="AZ31" s="153"/>
      <c r="BA31" s="153"/>
      <c r="BB31" s="153"/>
      <c r="BC31" s="153"/>
      <c r="BD31" s="153"/>
      <c r="BE31" s="153"/>
      <c r="BF31" s="153"/>
      <c r="BG31" s="153"/>
      <c r="BH31" s="153"/>
      <c r="BI31" s="153"/>
      <c r="BJ31" s="153"/>
      <c r="BK31" s="153"/>
      <c r="BL31" s="153"/>
      <c r="BM31" s="153"/>
      <c r="BN31" s="153"/>
      <c r="BO31" s="153"/>
      <c r="BP31" s="153"/>
      <c r="BQ31" s="153"/>
      <c r="BR31" s="153"/>
      <c r="BS31" s="153"/>
      <c r="BT31" s="153"/>
      <c r="BU31" s="153"/>
      <c r="BV31" s="153"/>
      <c r="BW31" s="153"/>
      <c r="BX31" s="153"/>
      <c r="BY31" s="153"/>
      <c r="BZ31" s="153"/>
      <c r="CA31" s="153"/>
      <c r="CB31" s="153"/>
      <c r="CC31" s="153"/>
      <c r="CD31" s="153"/>
      <c r="CE31" s="153"/>
      <c r="CF31" s="153"/>
      <c r="CG31" s="153"/>
      <c r="CH31" s="153"/>
      <c r="CI31" s="153"/>
      <c r="CJ31" s="153"/>
      <c r="CK31" s="153"/>
    </row>
    <row r="32" spans="1:89" s="152" customFormat="1" hidden="1">
      <c r="A32" s="157" t="s">
        <v>898</v>
      </c>
      <c r="B32" s="158">
        <v>2150</v>
      </c>
      <c r="C32" s="159">
        <v>30</v>
      </c>
      <c r="D32" s="159">
        <v>30</v>
      </c>
      <c r="E32" s="159">
        <v>60</v>
      </c>
      <c r="F32" s="159">
        <v>102</v>
      </c>
      <c r="G32" s="159">
        <v>87</v>
      </c>
      <c r="H32" s="159"/>
      <c r="I32" s="159">
        <v>231</v>
      </c>
      <c r="J32" s="159">
        <v>76</v>
      </c>
      <c r="K32" s="160">
        <v>23</v>
      </c>
      <c r="L32" s="358"/>
      <c r="M32" s="358"/>
      <c r="N32" s="219"/>
      <c r="O32" s="153"/>
      <c r="P32" s="161">
        <v>1541</v>
      </c>
      <c r="Q32" s="153"/>
      <c r="R32" s="153"/>
      <c r="S32" s="153"/>
      <c r="T32" s="153"/>
      <c r="U32" s="153"/>
      <c r="V32" s="153"/>
      <c r="W32" s="153"/>
      <c r="X32" s="153"/>
      <c r="Y32" s="153"/>
      <c r="Z32" s="153"/>
      <c r="AA32" s="153"/>
      <c r="AB32" s="153"/>
      <c r="AC32" s="153"/>
      <c r="AD32" s="153"/>
      <c r="AE32" s="153"/>
      <c r="AF32" s="153"/>
      <c r="AG32" s="153"/>
      <c r="AH32" s="153"/>
      <c r="AI32" s="153"/>
      <c r="AJ32" s="153"/>
      <c r="AK32" s="153"/>
      <c r="AL32" s="153"/>
      <c r="AM32" s="153"/>
      <c r="AN32" s="153"/>
      <c r="AO32" s="153"/>
      <c r="AP32" s="153"/>
      <c r="AQ32" s="153"/>
      <c r="AR32" s="153"/>
      <c r="AS32" s="153"/>
      <c r="AT32" s="153"/>
      <c r="AU32" s="153"/>
      <c r="AV32" s="153"/>
      <c r="AW32" s="153"/>
      <c r="AX32" s="153"/>
      <c r="AY32" s="153"/>
      <c r="AZ32" s="153"/>
      <c r="BA32" s="153"/>
      <c r="BB32" s="153"/>
      <c r="BC32" s="153"/>
      <c r="BD32" s="153"/>
      <c r="BE32" s="153"/>
      <c r="BF32" s="153"/>
      <c r="BG32" s="153"/>
      <c r="BH32" s="153"/>
      <c r="BI32" s="153"/>
      <c r="BJ32" s="153"/>
      <c r="BK32" s="153"/>
      <c r="BL32" s="153"/>
      <c r="BM32" s="153"/>
      <c r="BN32" s="153"/>
      <c r="BO32" s="153"/>
      <c r="BP32" s="153"/>
      <c r="BQ32" s="153"/>
      <c r="BR32" s="153"/>
      <c r="BS32" s="153"/>
      <c r="BT32" s="153"/>
      <c r="BU32" s="153"/>
      <c r="BV32" s="153"/>
      <c r="BW32" s="153"/>
      <c r="BX32" s="153"/>
      <c r="BY32" s="153"/>
      <c r="BZ32" s="153"/>
      <c r="CA32" s="153"/>
      <c r="CB32" s="153"/>
      <c r="CC32" s="153"/>
      <c r="CD32" s="153"/>
      <c r="CE32" s="153"/>
      <c r="CF32" s="153"/>
      <c r="CG32" s="153"/>
      <c r="CH32" s="153"/>
      <c r="CI32" s="153"/>
      <c r="CJ32" s="153"/>
      <c r="CK32" s="153"/>
    </row>
    <row r="33" spans="1:89" s="152" customFormat="1" hidden="1">
      <c r="A33" s="157" t="s">
        <v>10</v>
      </c>
      <c r="B33" s="158">
        <v>2387</v>
      </c>
      <c r="C33" s="159">
        <v>41</v>
      </c>
      <c r="D33" s="159">
        <v>41</v>
      </c>
      <c r="E33" s="159">
        <v>77</v>
      </c>
      <c r="F33" s="159">
        <v>103</v>
      </c>
      <c r="G33" s="159">
        <v>91</v>
      </c>
      <c r="H33" s="159"/>
      <c r="I33" s="159">
        <v>262</v>
      </c>
      <c r="J33" s="159">
        <v>80</v>
      </c>
      <c r="K33" s="160">
        <v>12</v>
      </c>
      <c r="L33" s="358"/>
      <c r="M33" s="358"/>
      <c r="N33" s="219"/>
      <c r="O33" s="153"/>
      <c r="P33" s="161">
        <v>1033</v>
      </c>
      <c r="Q33" s="153"/>
      <c r="R33" s="153"/>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3"/>
      <c r="BC33" s="153"/>
      <c r="BD33" s="153"/>
      <c r="BE33" s="153"/>
      <c r="BF33" s="153"/>
      <c r="BG33" s="153"/>
      <c r="BH33" s="153"/>
      <c r="BI33" s="153"/>
      <c r="BJ33" s="153"/>
      <c r="BK33" s="153"/>
      <c r="BL33" s="153"/>
      <c r="BM33" s="153"/>
      <c r="BN33" s="153"/>
      <c r="BO33" s="153"/>
      <c r="BP33" s="153"/>
      <c r="BQ33" s="153"/>
      <c r="BR33" s="153"/>
      <c r="BS33" s="153"/>
      <c r="BT33" s="153"/>
      <c r="BU33" s="153"/>
      <c r="BV33" s="153"/>
      <c r="BW33" s="153"/>
      <c r="BX33" s="153"/>
      <c r="BY33" s="153"/>
      <c r="BZ33" s="153"/>
      <c r="CA33" s="153"/>
      <c r="CB33" s="153"/>
      <c r="CC33" s="153"/>
      <c r="CD33" s="153"/>
      <c r="CE33" s="153"/>
      <c r="CF33" s="153"/>
      <c r="CG33" s="153"/>
      <c r="CH33" s="153"/>
      <c r="CI33" s="153"/>
      <c r="CJ33" s="153"/>
      <c r="CK33" s="153"/>
    </row>
    <row r="34" spans="1:89" s="152" customFormat="1" hidden="1">
      <c r="A34" s="157" t="s">
        <v>9</v>
      </c>
      <c r="B34" s="158">
        <v>2591</v>
      </c>
      <c r="C34" s="159">
        <v>8</v>
      </c>
      <c r="D34" s="159">
        <v>8</v>
      </c>
      <c r="E34" s="159">
        <v>55</v>
      </c>
      <c r="F34" s="159">
        <v>124</v>
      </c>
      <c r="G34" s="159">
        <v>129</v>
      </c>
      <c r="H34" s="159"/>
      <c r="I34" s="159">
        <v>347</v>
      </c>
      <c r="J34" s="159">
        <v>87</v>
      </c>
      <c r="K34" s="159">
        <v>22</v>
      </c>
      <c r="L34" s="159">
        <v>57</v>
      </c>
      <c r="M34" s="159">
        <v>173</v>
      </c>
      <c r="N34" s="159">
        <v>32</v>
      </c>
      <c r="O34" s="222"/>
      <c r="P34" s="161">
        <v>1183</v>
      </c>
      <c r="Q34" s="153"/>
      <c r="R34" s="153"/>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3"/>
      <c r="BC34" s="153"/>
      <c r="BD34" s="153"/>
      <c r="BE34" s="153"/>
      <c r="BF34" s="153"/>
      <c r="BG34" s="153"/>
      <c r="BH34" s="153"/>
      <c r="BI34" s="153"/>
      <c r="BJ34" s="153"/>
      <c r="BK34" s="153"/>
      <c r="BL34" s="153"/>
      <c r="BM34" s="153"/>
      <c r="BN34" s="153"/>
      <c r="BO34" s="153"/>
      <c r="BP34" s="153"/>
      <c r="BQ34" s="153"/>
      <c r="BR34" s="153"/>
      <c r="BS34" s="153"/>
      <c r="BT34" s="153"/>
      <c r="BU34" s="153"/>
      <c r="BV34" s="153"/>
      <c r="BW34" s="153"/>
      <c r="BX34" s="153"/>
      <c r="BY34" s="153"/>
      <c r="BZ34" s="153"/>
      <c r="CA34" s="153"/>
      <c r="CB34" s="153"/>
      <c r="CC34" s="153"/>
      <c r="CD34" s="153"/>
      <c r="CE34" s="153"/>
      <c r="CF34" s="153"/>
      <c r="CG34" s="153"/>
      <c r="CH34" s="153"/>
      <c r="CI34" s="153"/>
      <c r="CJ34" s="153"/>
      <c r="CK34" s="153"/>
    </row>
    <row r="35" spans="1:89" s="152" customFormat="1" hidden="1">
      <c r="A35" s="157" t="s">
        <v>8</v>
      </c>
      <c r="B35" s="158">
        <v>2376</v>
      </c>
      <c r="C35" s="159">
        <v>3</v>
      </c>
      <c r="D35" s="159">
        <v>3</v>
      </c>
      <c r="E35" s="159">
        <v>50</v>
      </c>
      <c r="F35" s="159">
        <v>121</v>
      </c>
      <c r="G35" s="159">
        <v>121</v>
      </c>
      <c r="H35" s="159"/>
      <c r="I35" s="159">
        <v>342</v>
      </c>
      <c r="J35" s="159">
        <v>57</v>
      </c>
      <c r="K35" s="159">
        <v>20</v>
      </c>
      <c r="L35" s="159">
        <v>48</v>
      </c>
      <c r="M35" s="159">
        <v>107</v>
      </c>
      <c r="N35" s="159">
        <v>29</v>
      </c>
      <c r="O35" s="222"/>
      <c r="P35" s="161">
        <v>1187</v>
      </c>
      <c r="Q35" s="153"/>
      <c r="R35" s="153"/>
      <c r="S35" s="153"/>
      <c r="T35" s="153"/>
      <c r="U35" s="153"/>
      <c r="V35" s="153"/>
      <c r="W35" s="153"/>
      <c r="X35" s="153"/>
      <c r="Y35" s="153"/>
      <c r="Z35" s="153"/>
      <c r="AA35" s="153"/>
      <c r="AB35" s="153"/>
      <c r="AC35" s="153"/>
      <c r="AD35" s="153"/>
      <c r="AE35" s="153"/>
      <c r="AF35" s="153"/>
      <c r="AG35" s="153"/>
      <c r="AH35" s="153"/>
      <c r="AI35" s="153"/>
      <c r="AJ35" s="153"/>
      <c r="AK35" s="153"/>
      <c r="AL35" s="153"/>
      <c r="AM35" s="153"/>
      <c r="AN35" s="153"/>
      <c r="AO35" s="153"/>
      <c r="AP35" s="153"/>
      <c r="AQ35" s="153"/>
      <c r="AR35" s="153"/>
      <c r="AS35" s="153"/>
      <c r="AT35" s="153"/>
      <c r="AU35" s="153"/>
      <c r="AV35" s="153"/>
      <c r="AW35" s="153"/>
      <c r="AX35" s="153"/>
      <c r="AY35" s="153"/>
      <c r="AZ35" s="153"/>
      <c r="BA35" s="153"/>
      <c r="BB35" s="153"/>
      <c r="BC35" s="153"/>
      <c r="BD35" s="153"/>
      <c r="BE35" s="153"/>
      <c r="BF35" s="153"/>
      <c r="BG35" s="153"/>
      <c r="BH35" s="153"/>
      <c r="BI35" s="153"/>
      <c r="BJ35" s="153"/>
      <c r="BK35" s="153"/>
      <c r="BL35" s="153"/>
      <c r="BM35" s="153"/>
      <c r="BN35" s="153"/>
      <c r="BO35" s="153"/>
      <c r="BP35" s="153"/>
      <c r="BQ35" s="153"/>
      <c r="BR35" s="153"/>
      <c r="BS35" s="153"/>
      <c r="BT35" s="153"/>
      <c r="BU35" s="153"/>
      <c r="BV35" s="153"/>
      <c r="BW35" s="153"/>
      <c r="BX35" s="153"/>
      <c r="BY35" s="153"/>
      <c r="BZ35" s="153"/>
      <c r="CA35" s="153"/>
      <c r="CB35" s="153"/>
      <c r="CC35" s="153"/>
      <c r="CD35" s="153"/>
      <c r="CE35" s="153"/>
      <c r="CF35" s="153"/>
      <c r="CG35" s="153"/>
      <c r="CH35" s="153"/>
      <c r="CI35" s="153"/>
      <c r="CJ35" s="153"/>
      <c r="CK35" s="153"/>
    </row>
    <row r="36" spans="1:89" s="152" customFormat="1" hidden="1">
      <c r="A36" s="157" t="s">
        <v>7</v>
      </c>
      <c r="B36" s="158">
        <v>2573</v>
      </c>
      <c r="C36" s="159">
        <v>28</v>
      </c>
      <c r="D36" s="159">
        <v>28</v>
      </c>
      <c r="E36" s="159">
        <v>83</v>
      </c>
      <c r="F36" s="159">
        <v>122</v>
      </c>
      <c r="G36" s="159">
        <v>129</v>
      </c>
      <c r="H36" s="159"/>
      <c r="I36" s="159">
        <v>232</v>
      </c>
      <c r="J36" s="159">
        <v>63</v>
      </c>
      <c r="K36" s="159">
        <v>9</v>
      </c>
      <c r="L36" s="159">
        <v>57</v>
      </c>
      <c r="M36" s="159">
        <v>371</v>
      </c>
      <c r="N36" s="159">
        <v>29</v>
      </c>
      <c r="O36" s="222"/>
      <c r="P36" s="162">
        <v>1450</v>
      </c>
      <c r="Q36" s="153"/>
      <c r="R36" s="153"/>
      <c r="S36" s="153"/>
      <c r="T36" s="153"/>
      <c r="U36" s="153"/>
      <c r="V36" s="153"/>
      <c r="W36" s="153"/>
      <c r="X36" s="153"/>
      <c r="Y36" s="153"/>
      <c r="Z36" s="153"/>
      <c r="AA36" s="153"/>
      <c r="AB36" s="153"/>
      <c r="AC36" s="153"/>
      <c r="AD36" s="153"/>
      <c r="AE36" s="153"/>
      <c r="AF36" s="153"/>
      <c r="AG36" s="153"/>
      <c r="AH36" s="153"/>
      <c r="AI36" s="153"/>
      <c r="AJ36" s="153"/>
      <c r="AK36" s="153"/>
      <c r="AL36" s="153"/>
      <c r="AM36" s="153"/>
      <c r="AN36" s="153"/>
      <c r="AO36" s="153"/>
      <c r="AP36" s="153"/>
      <c r="AQ36" s="153"/>
      <c r="AR36" s="153"/>
      <c r="AS36" s="153"/>
      <c r="AT36" s="153"/>
      <c r="AU36" s="153"/>
      <c r="AV36" s="153"/>
      <c r="AW36" s="153"/>
      <c r="AX36" s="153"/>
      <c r="AY36" s="153"/>
      <c r="AZ36" s="153"/>
      <c r="BA36" s="153"/>
      <c r="BB36" s="153"/>
      <c r="BC36" s="153"/>
      <c r="BD36" s="153"/>
      <c r="BE36" s="153"/>
      <c r="BF36" s="153"/>
      <c r="BG36" s="153"/>
      <c r="BH36" s="153"/>
      <c r="BI36" s="153"/>
      <c r="BJ36" s="153"/>
      <c r="BK36" s="153"/>
      <c r="BL36" s="153"/>
      <c r="BM36" s="153"/>
      <c r="BN36" s="153"/>
      <c r="BO36" s="153"/>
      <c r="BP36" s="153"/>
      <c r="BQ36" s="153"/>
      <c r="BR36" s="153"/>
      <c r="BS36" s="153"/>
      <c r="BT36" s="153"/>
      <c r="BU36" s="153"/>
      <c r="BV36" s="153"/>
      <c r="BW36" s="153"/>
      <c r="BX36" s="153"/>
      <c r="BY36" s="153"/>
      <c r="BZ36" s="153"/>
      <c r="CA36" s="153"/>
      <c r="CB36" s="153"/>
      <c r="CC36" s="153"/>
      <c r="CD36" s="153"/>
      <c r="CE36" s="153"/>
      <c r="CF36" s="153"/>
      <c r="CG36" s="153"/>
      <c r="CH36" s="153"/>
      <c r="CI36" s="153"/>
      <c r="CJ36" s="153"/>
      <c r="CK36" s="153"/>
    </row>
    <row r="37" spans="1:89" s="152" customFormat="1" hidden="1">
      <c r="A37" s="157" t="s">
        <v>12</v>
      </c>
      <c r="B37" s="163">
        <v>2700</v>
      </c>
      <c r="C37" s="160">
        <v>13</v>
      </c>
      <c r="D37" s="160">
        <v>13</v>
      </c>
      <c r="E37" s="160">
        <v>69</v>
      </c>
      <c r="F37" s="160">
        <v>127</v>
      </c>
      <c r="G37" s="160">
        <v>119</v>
      </c>
      <c r="H37" s="160"/>
      <c r="I37" s="160">
        <v>225</v>
      </c>
      <c r="J37" s="160">
        <v>86</v>
      </c>
      <c r="K37" s="160">
        <v>14</v>
      </c>
      <c r="L37" s="160">
        <v>66</v>
      </c>
      <c r="M37" s="160">
        <v>310</v>
      </c>
      <c r="N37" s="160">
        <v>125</v>
      </c>
      <c r="O37" s="223"/>
      <c r="P37" s="162">
        <v>1546</v>
      </c>
      <c r="Q37" s="153"/>
      <c r="R37" s="153"/>
      <c r="S37" s="153"/>
      <c r="T37" s="153"/>
      <c r="U37" s="153"/>
      <c r="V37" s="153"/>
      <c r="W37" s="153"/>
      <c r="X37" s="153"/>
      <c r="Y37" s="153"/>
      <c r="Z37" s="153"/>
      <c r="AA37" s="153"/>
      <c r="AB37" s="153"/>
      <c r="AC37" s="153"/>
      <c r="AD37" s="153"/>
      <c r="AE37" s="153"/>
      <c r="AF37" s="153"/>
      <c r="AG37" s="153"/>
      <c r="AH37" s="153"/>
      <c r="AI37" s="153"/>
      <c r="AJ37" s="153"/>
      <c r="AK37" s="153"/>
      <c r="AL37" s="153"/>
      <c r="AM37" s="153"/>
      <c r="AN37" s="153"/>
      <c r="AO37" s="153"/>
      <c r="AP37" s="153"/>
      <c r="AQ37" s="153"/>
      <c r="AR37" s="153"/>
      <c r="AS37" s="153"/>
      <c r="AT37" s="153"/>
      <c r="AU37" s="153"/>
      <c r="AV37" s="153"/>
      <c r="AW37" s="153"/>
      <c r="AX37" s="153"/>
      <c r="AY37" s="153"/>
      <c r="AZ37" s="153"/>
      <c r="BA37" s="153"/>
      <c r="BB37" s="153"/>
      <c r="BC37" s="153"/>
      <c r="BD37" s="153"/>
      <c r="BE37" s="153"/>
      <c r="BF37" s="153"/>
      <c r="BG37" s="153"/>
      <c r="BH37" s="153"/>
      <c r="BI37" s="153"/>
      <c r="BJ37" s="153"/>
      <c r="BK37" s="153"/>
      <c r="BL37" s="153"/>
      <c r="BM37" s="153"/>
      <c r="BN37" s="153"/>
      <c r="BO37" s="153"/>
      <c r="BP37" s="153"/>
      <c r="BQ37" s="153"/>
      <c r="BR37" s="153"/>
      <c r="BS37" s="153"/>
      <c r="BT37" s="153"/>
      <c r="BU37" s="153"/>
      <c r="BV37" s="153"/>
      <c r="BW37" s="153"/>
      <c r="BX37" s="153"/>
      <c r="BY37" s="153"/>
      <c r="BZ37" s="153"/>
      <c r="CA37" s="153"/>
      <c r="CB37" s="153"/>
      <c r="CC37" s="153"/>
      <c r="CD37" s="153"/>
      <c r="CE37" s="153"/>
      <c r="CF37" s="153"/>
      <c r="CG37" s="153"/>
      <c r="CH37" s="153"/>
      <c r="CI37" s="153"/>
      <c r="CJ37" s="153"/>
      <c r="CK37" s="153"/>
    </row>
    <row r="38" spans="1:89" s="152" customFormat="1" ht="16.5" hidden="1">
      <c r="A38" s="164" t="s">
        <v>153</v>
      </c>
      <c r="B38" s="163">
        <v>3047</v>
      </c>
      <c r="C38" s="160">
        <v>9</v>
      </c>
      <c r="D38" s="160">
        <v>9</v>
      </c>
      <c r="E38" s="160">
        <v>46</v>
      </c>
      <c r="F38" s="160">
        <v>212</v>
      </c>
      <c r="G38" s="160">
        <v>153</v>
      </c>
      <c r="H38" s="160"/>
      <c r="I38" s="160">
        <v>243</v>
      </c>
      <c r="J38" s="160">
        <v>120</v>
      </c>
      <c r="K38" s="160">
        <v>19</v>
      </c>
      <c r="L38" s="160">
        <v>77</v>
      </c>
      <c r="M38" s="160">
        <v>211</v>
      </c>
      <c r="N38" s="160">
        <v>390</v>
      </c>
      <c r="O38" s="223"/>
      <c r="P38" s="162">
        <v>1567</v>
      </c>
      <c r="Q38" s="153"/>
      <c r="R38" s="153"/>
      <c r="S38" s="153"/>
      <c r="T38" s="153"/>
      <c r="U38" s="153"/>
      <c r="V38" s="153"/>
      <c r="W38" s="153"/>
      <c r="X38" s="153"/>
      <c r="Y38" s="153"/>
      <c r="Z38" s="153"/>
      <c r="AA38" s="153"/>
      <c r="AB38" s="153"/>
      <c r="AC38" s="153"/>
      <c r="AD38" s="153"/>
      <c r="AE38" s="153"/>
      <c r="AF38" s="153"/>
      <c r="AG38" s="153"/>
      <c r="AH38" s="153"/>
      <c r="AI38" s="153"/>
      <c r="AJ38" s="153"/>
      <c r="AK38" s="153"/>
      <c r="AL38" s="153"/>
      <c r="AM38" s="153"/>
      <c r="AN38" s="153"/>
      <c r="AO38" s="153"/>
      <c r="AP38" s="153"/>
      <c r="AQ38" s="153"/>
      <c r="AR38" s="153"/>
      <c r="AS38" s="153"/>
      <c r="AT38" s="153"/>
      <c r="AU38" s="153"/>
      <c r="AV38" s="153"/>
      <c r="AW38" s="153"/>
      <c r="AX38" s="153"/>
      <c r="AY38" s="153"/>
      <c r="AZ38" s="153"/>
      <c r="BA38" s="153"/>
      <c r="BB38" s="153"/>
      <c r="BC38" s="153"/>
      <c r="BD38" s="153"/>
      <c r="BE38" s="153"/>
      <c r="BF38" s="153"/>
      <c r="BG38" s="153"/>
      <c r="BH38" s="153"/>
      <c r="BI38" s="153"/>
      <c r="BJ38" s="153"/>
      <c r="BK38" s="153"/>
      <c r="BL38" s="153"/>
      <c r="BM38" s="153"/>
      <c r="BN38" s="153"/>
      <c r="BO38" s="153"/>
      <c r="BP38" s="153"/>
      <c r="BQ38" s="153"/>
      <c r="BR38" s="153"/>
      <c r="BS38" s="153"/>
      <c r="BT38" s="153"/>
      <c r="BU38" s="153"/>
      <c r="BV38" s="153"/>
      <c r="BW38" s="153"/>
      <c r="BX38" s="153"/>
      <c r="BY38" s="153"/>
      <c r="BZ38" s="153"/>
      <c r="CA38" s="153"/>
      <c r="CB38" s="153"/>
      <c r="CC38" s="153"/>
      <c r="CD38" s="153"/>
      <c r="CE38" s="153"/>
      <c r="CF38" s="153"/>
      <c r="CG38" s="153"/>
      <c r="CH38" s="153"/>
      <c r="CI38" s="153"/>
      <c r="CJ38" s="153"/>
      <c r="CK38" s="153"/>
    </row>
    <row r="39" spans="1:89" s="152" customFormat="1" ht="16.5" hidden="1">
      <c r="A39" s="164" t="s">
        <v>154</v>
      </c>
      <c r="B39" s="163">
        <v>2623</v>
      </c>
      <c r="C39" s="160">
        <v>11</v>
      </c>
      <c r="D39" s="160">
        <v>11</v>
      </c>
      <c r="E39" s="160">
        <v>40</v>
      </c>
      <c r="F39" s="160">
        <v>182</v>
      </c>
      <c r="G39" s="160">
        <v>160</v>
      </c>
      <c r="H39" s="160"/>
      <c r="I39" s="160">
        <v>186</v>
      </c>
      <c r="J39" s="160">
        <v>85</v>
      </c>
      <c r="K39" s="160">
        <v>11</v>
      </c>
      <c r="L39" s="165">
        <v>102</v>
      </c>
      <c r="M39" s="165">
        <v>86</v>
      </c>
      <c r="N39" s="165">
        <v>95</v>
      </c>
      <c r="O39" s="224"/>
      <c r="P39" s="166">
        <v>1665</v>
      </c>
      <c r="Q39" s="153"/>
      <c r="R39" s="153"/>
      <c r="S39" s="153"/>
      <c r="T39" s="153"/>
      <c r="U39" s="153"/>
      <c r="V39" s="153"/>
      <c r="W39" s="153"/>
      <c r="X39" s="153"/>
      <c r="Y39" s="153"/>
      <c r="Z39" s="153"/>
      <c r="AA39" s="153"/>
      <c r="AB39" s="153"/>
      <c r="AC39" s="153"/>
      <c r="AD39" s="153"/>
      <c r="AE39" s="153"/>
      <c r="AF39" s="153"/>
      <c r="AG39" s="153"/>
      <c r="AH39" s="153"/>
      <c r="AI39" s="153"/>
      <c r="AJ39" s="153"/>
      <c r="AK39" s="153"/>
      <c r="AL39" s="153"/>
      <c r="AM39" s="153"/>
      <c r="AN39" s="153"/>
      <c r="AO39" s="153"/>
      <c r="AP39" s="153"/>
      <c r="AQ39" s="153"/>
      <c r="AR39" s="153"/>
      <c r="AS39" s="153"/>
      <c r="AT39" s="153"/>
      <c r="AU39" s="153"/>
      <c r="AV39" s="153"/>
      <c r="AW39" s="153"/>
      <c r="AX39" s="153"/>
      <c r="AY39" s="153"/>
      <c r="AZ39" s="153"/>
      <c r="BA39" s="153"/>
      <c r="BB39" s="153"/>
      <c r="BC39" s="153"/>
      <c r="BD39" s="153"/>
      <c r="BE39" s="153"/>
      <c r="BF39" s="153"/>
      <c r="BG39" s="153"/>
      <c r="BH39" s="153"/>
      <c r="BI39" s="153"/>
      <c r="BJ39" s="153"/>
      <c r="BK39" s="153"/>
      <c r="BL39" s="153"/>
      <c r="BM39" s="153"/>
      <c r="BN39" s="153"/>
      <c r="BO39" s="153"/>
      <c r="BP39" s="153"/>
      <c r="BQ39" s="153"/>
      <c r="BR39" s="153"/>
      <c r="BS39" s="153"/>
      <c r="BT39" s="153"/>
      <c r="BU39" s="153"/>
      <c r="BV39" s="153"/>
      <c r="BW39" s="153"/>
      <c r="BX39" s="153"/>
      <c r="BY39" s="153"/>
      <c r="BZ39" s="153"/>
      <c r="CA39" s="153"/>
      <c r="CB39" s="153"/>
      <c r="CC39" s="153"/>
      <c r="CD39" s="153"/>
      <c r="CE39" s="153"/>
      <c r="CF39" s="153"/>
      <c r="CG39" s="153"/>
      <c r="CH39" s="153"/>
      <c r="CI39" s="153"/>
      <c r="CJ39" s="153"/>
      <c r="CK39" s="153"/>
    </row>
    <row r="40" spans="1:89" s="152" customFormat="1" ht="16.5" hidden="1">
      <c r="A40" s="164" t="s">
        <v>155</v>
      </c>
      <c r="B40" s="163">
        <v>2387</v>
      </c>
      <c r="C40" s="160">
        <v>16</v>
      </c>
      <c r="D40" s="160">
        <v>16</v>
      </c>
      <c r="E40" s="160">
        <v>44</v>
      </c>
      <c r="F40" s="160">
        <v>139</v>
      </c>
      <c r="G40" s="160">
        <v>146</v>
      </c>
      <c r="H40" s="160"/>
      <c r="I40" s="160">
        <v>146</v>
      </c>
      <c r="J40" s="160">
        <v>107</v>
      </c>
      <c r="K40" s="160">
        <v>8</v>
      </c>
      <c r="L40" s="165">
        <v>93</v>
      </c>
      <c r="M40" s="165">
        <v>227</v>
      </c>
      <c r="N40" s="165">
        <v>93</v>
      </c>
      <c r="O40" s="224"/>
      <c r="P40" s="166">
        <v>1368</v>
      </c>
      <c r="Q40" s="153"/>
      <c r="R40" s="153"/>
      <c r="S40" s="153"/>
      <c r="T40" s="153"/>
      <c r="U40" s="153"/>
      <c r="V40" s="153"/>
      <c r="W40" s="153"/>
      <c r="X40" s="153"/>
      <c r="Y40" s="153"/>
      <c r="Z40" s="153"/>
      <c r="AA40" s="153"/>
      <c r="AB40" s="153"/>
      <c r="AC40" s="153"/>
      <c r="AD40" s="153"/>
      <c r="AE40" s="153"/>
      <c r="AF40" s="153"/>
      <c r="AG40" s="153"/>
      <c r="AH40" s="153"/>
      <c r="AI40" s="153"/>
      <c r="AJ40" s="153"/>
      <c r="AK40" s="153"/>
      <c r="AL40" s="153"/>
      <c r="AM40" s="153"/>
      <c r="AN40" s="153"/>
      <c r="AO40" s="153"/>
      <c r="AP40" s="153"/>
      <c r="AQ40" s="153"/>
      <c r="AR40" s="153"/>
      <c r="AS40" s="153"/>
      <c r="AT40" s="153"/>
      <c r="AU40" s="153"/>
      <c r="AV40" s="153"/>
      <c r="AW40" s="153"/>
      <c r="AX40" s="153"/>
      <c r="AY40" s="153"/>
      <c r="AZ40" s="153"/>
      <c r="BA40" s="153"/>
      <c r="BB40" s="153"/>
      <c r="BC40" s="153"/>
      <c r="BD40" s="153"/>
      <c r="BE40" s="153"/>
      <c r="BF40" s="153"/>
      <c r="BG40" s="153"/>
      <c r="BH40" s="153"/>
      <c r="BI40" s="153"/>
      <c r="BJ40" s="153"/>
      <c r="BK40" s="153"/>
      <c r="BL40" s="153"/>
      <c r="BM40" s="153"/>
      <c r="BN40" s="153"/>
      <c r="BO40" s="153"/>
      <c r="BP40" s="153"/>
      <c r="BQ40" s="153"/>
      <c r="BR40" s="153"/>
      <c r="BS40" s="153"/>
      <c r="BT40" s="153"/>
      <c r="BU40" s="153"/>
      <c r="BV40" s="153"/>
      <c r="BW40" s="153"/>
      <c r="BX40" s="153"/>
      <c r="BY40" s="153"/>
      <c r="BZ40" s="153"/>
      <c r="CA40" s="153"/>
      <c r="CB40" s="153"/>
      <c r="CC40" s="153"/>
      <c r="CD40" s="153"/>
      <c r="CE40" s="153"/>
      <c r="CF40" s="153"/>
      <c r="CG40" s="153"/>
      <c r="CH40" s="153"/>
      <c r="CI40" s="153"/>
      <c r="CJ40" s="153"/>
      <c r="CK40" s="153"/>
    </row>
    <row r="41" spans="1:89" s="152" customFormat="1" ht="16.5" hidden="1">
      <c r="A41" s="164" t="s">
        <v>899</v>
      </c>
      <c r="B41" s="163">
        <v>2502</v>
      </c>
      <c r="C41" s="160">
        <v>17</v>
      </c>
      <c r="D41" s="160">
        <v>17</v>
      </c>
      <c r="E41" s="160">
        <v>40</v>
      </c>
      <c r="F41" s="160">
        <v>169</v>
      </c>
      <c r="G41" s="160">
        <v>134</v>
      </c>
      <c r="H41" s="160"/>
      <c r="I41" s="160">
        <v>148</v>
      </c>
      <c r="J41" s="160">
        <v>87</v>
      </c>
      <c r="K41" s="160">
        <v>10</v>
      </c>
      <c r="L41" s="160">
        <v>122</v>
      </c>
      <c r="M41" s="160">
        <v>209</v>
      </c>
      <c r="N41" s="160">
        <v>40</v>
      </c>
      <c r="O41" s="223"/>
      <c r="P41" s="162">
        <v>1526</v>
      </c>
      <c r="Q41" s="153"/>
      <c r="R41" s="153"/>
      <c r="S41" s="153"/>
      <c r="T41" s="153"/>
      <c r="U41" s="153"/>
      <c r="V41" s="153"/>
      <c r="W41" s="153"/>
      <c r="X41" s="153"/>
      <c r="Y41" s="153"/>
      <c r="Z41" s="153"/>
      <c r="AA41" s="153"/>
      <c r="AB41" s="153"/>
      <c r="AC41" s="153"/>
      <c r="AD41" s="153"/>
      <c r="AE41" s="153"/>
      <c r="AF41" s="153"/>
      <c r="AG41" s="153"/>
      <c r="AH41" s="153"/>
      <c r="AI41" s="153"/>
      <c r="AJ41" s="153"/>
      <c r="AK41" s="153"/>
      <c r="AL41" s="153"/>
      <c r="AM41" s="153"/>
      <c r="AN41" s="153"/>
      <c r="AO41" s="153"/>
      <c r="AP41" s="153"/>
      <c r="AQ41" s="153"/>
      <c r="AR41" s="153"/>
      <c r="AS41" s="153"/>
      <c r="AT41" s="153"/>
      <c r="AU41" s="153"/>
      <c r="AV41" s="153"/>
      <c r="AW41" s="153"/>
      <c r="AX41" s="153"/>
      <c r="AY41" s="153"/>
      <c r="AZ41" s="153"/>
      <c r="BA41" s="153"/>
      <c r="BB41" s="153"/>
      <c r="BC41" s="153"/>
      <c r="BD41" s="153"/>
      <c r="BE41" s="153"/>
      <c r="BF41" s="153"/>
      <c r="BG41" s="153"/>
      <c r="BH41" s="153"/>
      <c r="BI41" s="153"/>
      <c r="BJ41" s="153"/>
      <c r="BK41" s="153"/>
      <c r="BL41" s="153"/>
      <c r="BM41" s="153"/>
      <c r="BN41" s="153"/>
      <c r="BO41" s="153"/>
      <c r="BP41" s="153"/>
      <c r="BQ41" s="153"/>
      <c r="BR41" s="153"/>
      <c r="BS41" s="153"/>
      <c r="BT41" s="153"/>
      <c r="BU41" s="153"/>
      <c r="BV41" s="153"/>
      <c r="BW41" s="153"/>
      <c r="BX41" s="153"/>
      <c r="BY41" s="153"/>
      <c r="BZ41" s="153"/>
      <c r="CA41" s="153"/>
      <c r="CB41" s="153"/>
      <c r="CC41" s="153"/>
      <c r="CD41" s="153"/>
      <c r="CE41" s="153"/>
      <c r="CF41" s="153"/>
      <c r="CG41" s="153"/>
      <c r="CH41" s="153"/>
      <c r="CI41" s="153"/>
      <c r="CJ41" s="153"/>
      <c r="CK41" s="153"/>
    </row>
    <row r="42" spans="1:89" s="152" customFormat="1" ht="16.5" hidden="1">
      <c r="A42" s="164" t="s">
        <v>485</v>
      </c>
      <c r="B42" s="163">
        <v>2495</v>
      </c>
      <c r="C42" s="160">
        <v>14</v>
      </c>
      <c r="D42" s="160">
        <v>14</v>
      </c>
      <c r="E42" s="160">
        <v>29</v>
      </c>
      <c r="F42" s="160">
        <v>142</v>
      </c>
      <c r="G42" s="160">
        <v>155</v>
      </c>
      <c r="H42" s="160"/>
      <c r="I42" s="160">
        <v>140</v>
      </c>
      <c r="J42" s="160">
        <v>106</v>
      </c>
      <c r="K42" s="160">
        <v>10</v>
      </c>
      <c r="L42" s="160">
        <v>88</v>
      </c>
      <c r="M42" s="160">
        <v>234</v>
      </c>
      <c r="N42" s="160">
        <v>40</v>
      </c>
      <c r="O42" s="223"/>
      <c r="P42" s="162">
        <v>1537</v>
      </c>
      <c r="Q42" s="153"/>
      <c r="R42" s="153"/>
      <c r="S42" s="153"/>
      <c r="T42" s="153"/>
      <c r="U42" s="153"/>
      <c r="V42" s="153"/>
      <c r="W42" s="153"/>
      <c r="X42" s="153"/>
      <c r="Y42" s="153"/>
      <c r="Z42" s="153"/>
      <c r="AA42" s="153"/>
      <c r="AB42" s="153"/>
      <c r="AC42" s="153"/>
      <c r="AD42" s="153"/>
      <c r="AE42" s="153"/>
      <c r="AF42" s="153"/>
      <c r="AG42" s="153"/>
      <c r="AH42" s="153"/>
      <c r="AI42" s="153"/>
      <c r="AJ42" s="153"/>
      <c r="AK42" s="153"/>
      <c r="AL42" s="153"/>
      <c r="AM42" s="153"/>
      <c r="AN42" s="153"/>
      <c r="AO42" s="153"/>
      <c r="AP42" s="153"/>
      <c r="AQ42" s="153"/>
      <c r="AR42" s="153"/>
      <c r="AS42" s="153"/>
      <c r="AT42" s="153"/>
      <c r="AU42" s="153"/>
      <c r="AV42" s="153"/>
      <c r="AW42" s="153"/>
      <c r="AX42" s="153"/>
      <c r="AY42" s="153"/>
      <c r="AZ42" s="153"/>
      <c r="BA42" s="153"/>
      <c r="BB42" s="153"/>
      <c r="BC42" s="153"/>
      <c r="BD42" s="153"/>
      <c r="BE42" s="153"/>
      <c r="BF42" s="153"/>
      <c r="BG42" s="153"/>
      <c r="BH42" s="153"/>
      <c r="BI42" s="153"/>
      <c r="BJ42" s="153"/>
      <c r="BK42" s="153"/>
      <c r="BL42" s="153"/>
      <c r="BM42" s="153"/>
      <c r="BN42" s="153"/>
      <c r="BO42" s="153"/>
      <c r="BP42" s="153"/>
      <c r="BQ42" s="153"/>
      <c r="BR42" s="153"/>
      <c r="BS42" s="153"/>
      <c r="BT42" s="153"/>
      <c r="BU42" s="153"/>
      <c r="BV42" s="153"/>
      <c r="BW42" s="153"/>
      <c r="BX42" s="153"/>
      <c r="BY42" s="153"/>
      <c r="BZ42" s="153"/>
      <c r="CA42" s="153"/>
      <c r="CB42" s="153"/>
      <c r="CC42" s="153"/>
      <c r="CD42" s="153"/>
      <c r="CE42" s="153"/>
      <c r="CF42" s="153"/>
      <c r="CG42" s="153"/>
      <c r="CH42" s="153"/>
      <c r="CI42" s="153"/>
      <c r="CJ42" s="153"/>
      <c r="CK42" s="153"/>
    </row>
    <row r="43" spans="1:89" s="152" customFormat="1" ht="16.5" hidden="1">
      <c r="A43" s="164" t="s">
        <v>156</v>
      </c>
      <c r="B43" s="163">
        <v>2355</v>
      </c>
      <c r="C43" s="160">
        <v>26</v>
      </c>
      <c r="D43" s="160">
        <v>26</v>
      </c>
      <c r="E43" s="160">
        <v>33</v>
      </c>
      <c r="F43" s="160">
        <v>150</v>
      </c>
      <c r="G43" s="160">
        <v>158</v>
      </c>
      <c r="H43" s="160"/>
      <c r="I43" s="160">
        <v>124</v>
      </c>
      <c r="J43" s="160">
        <v>63</v>
      </c>
      <c r="K43" s="160">
        <v>5</v>
      </c>
      <c r="L43" s="160">
        <v>138</v>
      </c>
      <c r="M43" s="160">
        <v>239</v>
      </c>
      <c r="N43" s="160">
        <v>56</v>
      </c>
      <c r="O43" s="223"/>
      <c r="P43" s="162">
        <v>1363</v>
      </c>
      <c r="Q43" s="153"/>
      <c r="R43" s="153"/>
      <c r="S43" s="153"/>
      <c r="T43" s="153"/>
      <c r="U43" s="153"/>
      <c r="V43" s="153"/>
      <c r="W43" s="153"/>
      <c r="X43" s="153"/>
      <c r="Y43" s="153"/>
      <c r="Z43" s="153"/>
      <c r="AA43" s="153"/>
      <c r="AB43" s="153"/>
      <c r="AC43" s="153"/>
      <c r="AD43" s="153"/>
      <c r="AE43" s="153"/>
      <c r="AF43" s="153"/>
      <c r="AG43" s="153"/>
      <c r="AH43" s="153"/>
      <c r="AI43" s="153"/>
      <c r="AJ43" s="153"/>
      <c r="AK43" s="153"/>
      <c r="AL43" s="153"/>
      <c r="AM43" s="153"/>
      <c r="AN43" s="153"/>
      <c r="AO43" s="153"/>
      <c r="AP43" s="153"/>
      <c r="AQ43" s="153"/>
      <c r="AR43" s="153"/>
      <c r="AS43" s="153"/>
      <c r="AT43" s="153"/>
      <c r="AU43" s="153"/>
      <c r="AV43" s="153"/>
      <c r="AW43" s="153"/>
      <c r="AX43" s="153"/>
      <c r="AY43" s="153"/>
      <c r="AZ43" s="153"/>
      <c r="BA43" s="153"/>
      <c r="BB43" s="153"/>
      <c r="BC43" s="153"/>
      <c r="BD43" s="153"/>
      <c r="BE43" s="153"/>
      <c r="BF43" s="153"/>
      <c r="BG43" s="153"/>
      <c r="BH43" s="153"/>
      <c r="BI43" s="153"/>
      <c r="BJ43" s="153"/>
      <c r="BK43" s="153"/>
      <c r="BL43" s="153"/>
      <c r="BM43" s="153"/>
      <c r="BN43" s="153"/>
      <c r="BO43" s="153"/>
      <c r="BP43" s="153"/>
      <c r="BQ43" s="153"/>
      <c r="BR43" s="153"/>
      <c r="BS43" s="153"/>
      <c r="BT43" s="153"/>
      <c r="BU43" s="153"/>
      <c r="BV43" s="153"/>
      <c r="BW43" s="153"/>
      <c r="BX43" s="153"/>
      <c r="BY43" s="153"/>
      <c r="BZ43" s="153"/>
      <c r="CA43" s="153"/>
      <c r="CB43" s="153"/>
      <c r="CC43" s="153"/>
      <c r="CD43" s="153"/>
      <c r="CE43" s="153"/>
      <c r="CF43" s="153"/>
      <c r="CG43" s="153"/>
      <c r="CH43" s="153"/>
      <c r="CI43" s="153"/>
      <c r="CJ43" s="153"/>
      <c r="CK43" s="153"/>
    </row>
    <row r="44" spans="1:89" s="152" customFormat="1" ht="16.5" hidden="1">
      <c r="A44" s="164" t="s">
        <v>157</v>
      </c>
      <c r="B44" s="163">
        <v>2214</v>
      </c>
      <c r="C44" s="160">
        <v>14</v>
      </c>
      <c r="D44" s="160">
        <v>14</v>
      </c>
      <c r="E44" s="160">
        <v>34</v>
      </c>
      <c r="F44" s="160">
        <v>135</v>
      </c>
      <c r="G44" s="160">
        <v>124</v>
      </c>
      <c r="H44" s="160"/>
      <c r="I44" s="160">
        <v>131</v>
      </c>
      <c r="J44" s="160">
        <v>98</v>
      </c>
      <c r="K44" s="160">
        <v>4</v>
      </c>
      <c r="L44" s="160">
        <v>94</v>
      </c>
      <c r="M44" s="160">
        <v>281</v>
      </c>
      <c r="N44" s="160">
        <v>48</v>
      </c>
      <c r="O44" s="223"/>
      <c r="P44" s="162">
        <v>1251</v>
      </c>
      <c r="Q44" s="153"/>
      <c r="R44" s="153"/>
      <c r="S44" s="153"/>
      <c r="T44" s="153"/>
      <c r="U44" s="153"/>
      <c r="V44" s="153"/>
      <c r="W44" s="153"/>
      <c r="X44" s="153"/>
      <c r="Y44" s="153"/>
      <c r="Z44" s="153"/>
      <c r="AA44" s="153"/>
      <c r="AB44" s="153"/>
      <c r="AC44" s="153"/>
      <c r="AD44" s="153"/>
      <c r="AE44" s="153"/>
      <c r="AF44" s="153"/>
      <c r="AG44" s="153"/>
      <c r="AH44" s="153"/>
      <c r="AI44" s="153"/>
      <c r="AJ44" s="153"/>
      <c r="AK44" s="153"/>
      <c r="AL44" s="153"/>
      <c r="AM44" s="153"/>
      <c r="AN44" s="153"/>
      <c r="AO44" s="153"/>
      <c r="AP44" s="153"/>
      <c r="AQ44" s="153"/>
      <c r="AR44" s="153"/>
      <c r="AS44" s="153"/>
      <c r="AT44" s="153"/>
      <c r="AU44" s="153"/>
      <c r="AV44" s="153"/>
      <c r="AW44" s="153"/>
      <c r="AX44" s="153"/>
      <c r="AY44" s="153"/>
      <c r="AZ44" s="153"/>
      <c r="BA44" s="153"/>
      <c r="BB44" s="153"/>
      <c r="BC44" s="153"/>
      <c r="BD44" s="153"/>
      <c r="BE44" s="153"/>
      <c r="BF44" s="153"/>
      <c r="BG44" s="153"/>
      <c r="BH44" s="153"/>
      <c r="BI44" s="153"/>
      <c r="BJ44" s="153"/>
      <c r="BK44" s="153"/>
      <c r="BL44" s="153"/>
      <c r="BM44" s="153"/>
      <c r="BN44" s="153"/>
      <c r="BO44" s="153"/>
      <c r="BP44" s="153"/>
      <c r="BQ44" s="153"/>
      <c r="BR44" s="153"/>
      <c r="BS44" s="153"/>
      <c r="BT44" s="153"/>
      <c r="BU44" s="153"/>
      <c r="BV44" s="153"/>
      <c r="BW44" s="153"/>
      <c r="BX44" s="153"/>
      <c r="BY44" s="153"/>
      <c r="BZ44" s="153"/>
      <c r="CA44" s="153"/>
      <c r="CB44" s="153"/>
      <c r="CC44" s="153"/>
      <c r="CD44" s="153"/>
      <c r="CE44" s="153"/>
      <c r="CF44" s="153"/>
      <c r="CG44" s="153"/>
      <c r="CH44" s="153"/>
      <c r="CI44" s="153"/>
      <c r="CJ44" s="153"/>
      <c r="CK44" s="153"/>
    </row>
    <row r="45" spans="1:89" s="152" customFormat="1" ht="16.5" hidden="1">
      <c r="A45" s="164" t="s">
        <v>900</v>
      </c>
      <c r="B45" s="163">
        <v>1980</v>
      </c>
      <c r="C45" s="160">
        <v>4</v>
      </c>
      <c r="D45" s="160">
        <v>4</v>
      </c>
      <c r="E45" s="160">
        <v>21</v>
      </c>
      <c r="F45" s="160">
        <v>122</v>
      </c>
      <c r="G45" s="160">
        <v>129</v>
      </c>
      <c r="H45" s="160"/>
      <c r="I45" s="160">
        <v>140</v>
      </c>
      <c r="J45" s="160">
        <v>83</v>
      </c>
      <c r="K45" s="160">
        <v>4</v>
      </c>
      <c r="L45" s="160">
        <v>92</v>
      </c>
      <c r="M45" s="160">
        <v>362</v>
      </c>
      <c r="N45" s="160">
        <v>61</v>
      </c>
      <c r="O45" s="223"/>
      <c r="P45" s="162">
        <v>962</v>
      </c>
      <c r="Q45" s="153"/>
      <c r="R45" s="153"/>
      <c r="S45" s="153"/>
      <c r="T45" s="153"/>
      <c r="U45" s="153"/>
      <c r="V45" s="153"/>
      <c r="W45" s="153"/>
      <c r="X45" s="153"/>
      <c r="Y45" s="153"/>
      <c r="Z45" s="153"/>
      <c r="AA45" s="153"/>
      <c r="AB45" s="153"/>
      <c r="AC45" s="153"/>
      <c r="AD45" s="153"/>
      <c r="AE45" s="153"/>
      <c r="AF45" s="153"/>
      <c r="AG45" s="153"/>
      <c r="AH45" s="153"/>
      <c r="AI45" s="153"/>
      <c r="AJ45" s="153"/>
      <c r="AK45" s="153"/>
      <c r="AL45" s="153"/>
      <c r="AM45" s="153"/>
      <c r="AN45" s="153"/>
      <c r="AO45" s="153"/>
      <c r="AP45" s="153"/>
      <c r="AQ45" s="153"/>
      <c r="AR45" s="153"/>
      <c r="AS45" s="153"/>
      <c r="AT45" s="153"/>
      <c r="AU45" s="153"/>
      <c r="AV45" s="153"/>
      <c r="AW45" s="153"/>
      <c r="AX45" s="153"/>
      <c r="AY45" s="153"/>
      <c r="AZ45" s="153"/>
      <c r="BA45" s="153"/>
      <c r="BB45" s="153"/>
      <c r="BC45" s="153"/>
      <c r="BD45" s="153"/>
      <c r="BE45" s="153"/>
      <c r="BF45" s="153"/>
      <c r="BG45" s="153"/>
      <c r="BH45" s="153"/>
      <c r="BI45" s="153"/>
      <c r="BJ45" s="153"/>
      <c r="BK45" s="153"/>
      <c r="BL45" s="153"/>
      <c r="BM45" s="153"/>
      <c r="BN45" s="153"/>
      <c r="BO45" s="153"/>
      <c r="BP45" s="153"/>
      <c r="BQ45" s="153"/>
      <c r="BR45" s="153"/>
      <c r="BS45" s="153"/>
      <c r="BT45" s="153"/>
      <c r="BU45" s="153"/>
      <c r="BV45" s="153"/>
      <c r="BW45" s="153"/>
      <c r="BX45" s="153"/>
      <c r="BY45" s="153"/>
      <c r="BZ45" s="153"/>
      <c r="CA45" s="153"/>
      <c r="CB45" s="153"/>
      <c r="CC45" s="153"/>
      <c r="CD45" s="153"/>
      <c r="CE45" s="153"/>
      <c r="CF45" s="153"/>
      <c r="CG45" s="153"/>
      <c r="CH45" s="153"/>
      <c r="CI45" s="153"/>
      <c r="CJ45" s="153"/>
      <c r="CK45" s="153"/>
    </row>
    <row r="46" spans="1:89" s="152" customFormat="1" ht="16.5" hidden="1">
      <c r="A46" s="164" t="s">
        <v>158</v>
      </c>
      <c r="B46" s="163">
        <v>2171</v>
      </c>
      <c r="C46" s="160">
        <v>12</v>
      </c>
      <c r="D46" s="160">
        <v>12</v>
      </c>
      <c r="E46" s="160">
        <v>23</v>
      </c>
      <c r="F46" s="160">
        <v>121</v>
      </c>
      <c r="G46" s="160">
        <v>110</v>
      </c>
      <c r="H46" s="160"/>
      <c r="I46" s="160">
        <v>143</v>
      </c>
      <c r="J46" s="160">
        <v>85</v>
      </c>
      <c r="K46" s="160">
        <v>3</v>
      </c>
      <c r="L46" s="160">
        <v>75</v>
      </c>
      <c r="M46" s="160">
        <v>382</v>
      </c>
      <c r="N46" s="160">
        <v>67</v>
      </c>
      <c r="O46" s="223"/>
      <c r="P46" s="162">
        <v>1150</v>
      </c>
      <c r="Q46" s="153"/>
      <c r="R46" s="153"/>
      <c r="S46" s="153"/>
      <c r="T46" s="153"/>
      <c r="U46" s="153"/>
      <c r="V46" s="153"/>
      <c r="W46" s="153"/>
      <c r="X46" s="153"/>
      <c r="Y46" s="153"/>
      <c r="Z46" s="153"/>
      <c r="AA46" s="153"/>
      <c r="AB46" s="153"/>
      <c r="AC46" s="153"/>
      <c r="AD46" s="153"/>
      <c r="AE46" s="153"/>
      <c r="AF46" s="153"/>
      <c r="AG46" s="153"/>
      <c r="AH46" s="153"/>
      <c r="AI46" s="153"/>
      <c r="AJ46" s="153"/>
      <c r="AK46" s="153"/>
      <c r="AL46" s="153"/>
      <c r="AM46" s="153"/>
      <c r="AN46" s="153"/>
      <c r="AO46" s="153"/>
      <c r="AP46" s="153"/>
      <c r="AQ46" s="153"/>
      <c r="AR46" s="153"/>
      <c r="AS46" s="153"/>
      <c r="AT46" s="153"/>
      <c r="AU46" s="153"/>
      <c r="AV46" s="153"/>
      <c r="AW46" s="153"/>
      <c r="AX46" s="153"/>
      <c r="AY46" s="153"/>
      <c r="AZ46" s="153"/>
      <c r="BA46" s="153"/>
      <c r="BB46" s="153"/>
      <c r="BC46" s="153"/>
      <c r="BD46" s="153"/>
      <c r="BE46" s="153"/>
      <c r="BF46" s="153"/>
      <c r="BG46" s="153"/>
      <c r="BH46" s="153"/>
      <c r="BI46" s="153"/>
      <c r="BJ46" s="153"/>
      <c r="BK46" s="153"/>
      <c r="BL46" s="153"/>
      <c r="BM46" s="153"/>
      <c r="BN46" s="153"/>
      <c r="BO46" s="153"/>
      <c r="BP46" s="153"/>
      <c r="BQ46" s="153"/>
      <c r="BR46" s="153"/>
      <c r="BS46" s="153"/>
      <c r="BT46" s="153"/>
      <c r="BU46" s="153"/>
      <c r="BV46" s="153"/>
      <c r="BW46" s="153"/>
      <c r="BX46" s="153"/>
      <c r="BY46" s="153"/>
      <c r="BZ46" s="153"/>
      <c r="CA46" s="153"/>
      <c r="CB46" s="153"/>
      <c r="CC46" s="153"/>
      <c r="CD46" s="153"/>
      <c r="CE46" s="153"/>
      <c r="CF46" s="153"/>
      <c r="CG46" s="153"/>
      <c r="CH46" s="153"/>
      <c r="CI46" s="153"/>
      <c r="CJ46" s="153"/>
      <c r="CK46" s="153"/>
    </row>
    <row r="47" spans="1:89" s="152" customFormat="1" ht="16.5" hidden="1">
      <c r="A47" s="164" t="s">
        <v>159</v>
      </c>
      <c r="B47" s="163">
        <v>2625</v>
      </c>
      <c r="C47" s="160">
        <v>4</v>
      </c>
      <c r="D47" s="160">
        <v>4</v>
      </c>
      <c r="E47" s="160">
        <v>23</v>
      </c>
      <c r="F47" s="160">
        <v>122</v>
      </c>
      <c r="G47" s="160">
        <v>125</v>
      </c>
      <c r="H47" s="160"/>
      <c r="I47" s="160">
        <v>164</v>
      </c>
      <c r="J47" s="160">
        <v>87</v>
      </c>
      <c r="K47" s="160">
        <v>1</v>
      </c>
      <c r="L47" s="160">
        <v>108</v>
      </c>
      <c r="M47" s="160">
        <v>540</v>
      </c>
      <c r="N47" s="160">
        <v>123</v>
      </c>
      <c r="O47" s="223"/>
      <c r="P47" s="162">
        <v>1328</v>
      </c>
      <c r="Q47" s="153"/>
      <c r="R47" s="153"/>
      <c r="S47" s="153"/>
      <c r="T47" s="153"/>
      <c r="U47" s="153"/>
      <c r="V47" s="153"/>
      <c r="W47" s="153"/>
      <c r="X47" s="153"/>
      <c r="Y47" s="153"/>
      <c r="Z47" s="153"/>
      <c r="AA47" s="153"/>
      <c r="AB47" s="153"/>
      <c r="AC47" s="153"/>
      <c r="AD47" s="153"/>
      <c r="AE47" s="153"/>
      <c r="AF47" s="153"/>
      <c r="AG47" s="153"/>
      <c r="AH47" s="153"/>
      <c r="AI47" s="153"/>
      <c r="AJ47" s="153"/>
      <c r="AK47" s="153"/>
      <c r="AL47" s="153"/>
      <c r="AM47" s="153"/>
      <c r="AN47" s="153"/>
      <c r="AO47" s="153"/>
      <c r="AP47" s="153"/>
      <c r="AQ47" s="153"/>
      <c r="AR47" s="153"/>
      <c r="AS47" s="153"/>
      <c r="AT47" s="153"/>
      <c r="AU47" s="153"/>
      <c r="AV47" s="153"/>
      <c r="AW47" s="153"/>
      <c r="AX47" s="153"/>
      <c r="AY47" s="153"/>
      <c r="AZ47" s="153"/>
      <c r="BA47" s="153"/>
      <c r="BB47" s="153"/>
      <c r="BC47" s="153"/>
      <c r="BD47" s="153"/>
      <c r="BE47" s="153"/>
      <c r="BF47" s="153"/>
      <c r="BG47" s="153"/>
      <c r="BH47" s="153"/>
      <c r="BI47" s="153"/>
      <c r="BJ47" s="153"/>
      <c r="BK47" s="153"/>
      <c r="BL47" s="153"/>
      <c r="BM47" s="153"/>
      <c r="BN47" s="153"/>
      <c r="BO47" s="153"/>
      <c r="BP47" s="153"/>
      <c r="BQ47" s="153"/>
      <c r="BR47" s="153"/>
      <c r="BS47" s="153"/>
      <c r="BT47" s="153"/>
      <c r="BU47" s="153"/>
      <c r="BV47" s="153"/>
      <c r="BW47" s="153"/>
      <c r="BX47" s="153"/>
      <c r="BY47" s="153"/>
      <c r="BZ47" s="153"/>
      <c r="CA47" s="153"/>
      <c r="CB47" s="153"/>
      <c r="CC47" s="153"/>
      <c r="CD47" s="153"/>
      <c r="CE47" s="153"/>
      <c r="CF47" s="153"/>
      <c r="CG47" s="153"/>
      <c r="CH47" s="153"/>
      <c r="CI47" s="153"/>
      <c r="CJ47" s="153"/>
      <c r="CK47" s="153"/>
    </row>
    <row r="48" spans="1:89" s="152" customFormat="1" ht="16.5" hidden="1">
      <c r="A48" s="167" t="s">
        <v>901</v>
      </c>
      <c r="B48" s="168">
        <v>2602</v>
      </c>
      <c r="C48" s="169">
        <v>9</v>
      </c>
      <c r="D48" s="169">
        <v>9</v>
      </c>
      <c r="E48" s="169">
        <v>21</v>
      </c>
      <c r="F48" s="169">
        <v>148</v>
      </c>
      <c r="G48" s="169">
        <v>105</v>
      </c>
      <c r="H48" s="169"/>
      <c r="I48" s="169">
        <v>155</v>
      </c>
      <c r="J48" s="169">
        <v>121</v>
      </c>
      <c r="K48" s="169">
        <v>2</v>
      </c>
      <c r="L48" s="169">
        <v>171</v>
      </c>
      <c r="M48" s="169">
        <v>536</v>
      </c>
      <c r="N48" s="169">
        <v>114</v>
      </c>
      <c r="O48" s="225"/>
      <c r="P48" s="170">
        <v>1220</v>
      </c>
      <c r="Q48" s="153"/>
      <c r="R48" s="153"/>
      <c r="S48" s="153"/>
      <c r="T48" s="153"/>
      <c r="U48" s="153"/>
      <c r="V48" s="153"/>
      <c r="W48" s="153"/>
      <c r="X48" s="153"/>
      <c r="Y48" s="153"/>
      <c r="Z48" s="153"/>
      <c r="AA48" s="153"/>
      <c r="AB48" s="153"/>
      <c r="AC48" s="153"/>
      <c r="AD48" s="153"/>
      <c r="AE48" s="153"/>
      <c r="AF48" s="153"/>
      <c r="AG48" s="153"/>
      <c r="AH48" s="153"/>
      <c r="AI48" s="153"/>
      <c r="AJ48" s="153"/>
      <c r="AK48" s="153"/>
      <c r="AL48" s="153"/>
      <c r="AM48" s="153"/>
      <c r="AN48" s="153"/>
      <c r="AO48" s="153"/>
      <c r="AP48" s="153"/>
      <c r="AQ48" s="153"/>
      <c r="AR48" s="153"/>
      <c r="AS48" s="153"/>
      <c r="AT48" s="153"/>
      <c r="AU48" s="153"/>
      <c r="AV48" s="153"/>
      <c r="AW48" s="153"/>
      <c r="AX48" s="153"/>
      <c r="AY48" s="153"/>
      <c r="AZ48" s="153"/>
      <c r="BA48" s="153"/>
      <c r="BB48" s="153"/>
      <c r="BC48" s="153"/>
      <c r="BD48" s="153"/>
      <c r="BE48" s="153"/>
      <c r="BF48" s="153"/>
      <c r="BG48" s="153"/>
      <c r="BH48" s="153"/>
      <c r="BI48" s="153"/>
      <c r="BJ48" s="153"/>
      <c r="BK48" s="153"/>
      <c r="BL48" s="153"/>
      <c r="BM48" s="153"/>
      <c r="BN48" s="153"/>
      <c r="BO48" s="153"/>
      <c r="BP48" s="153"/>
      <c r="BQ48" s="153"/>
      <c r="BR48" s="153"/>
      <c r="BS48" s="153"/>
      <c r="BT48" s="153"/>
      <c r="BU48" s="153"/>
      <c r="BV48" s="153"/>
      <c r="BW48" s="153"/>
      <c r="BX48" s="153"/>
      <c r="BY48" s="153"/>
      <c r="BZ48" s="153"/>
      <c r="CA48" s="153"/>
      <c r="CB48" s="153"/>
      <c r="CC48" s="153"/>
      <c r="CD48" s="153"/>
      <c r="CE48" s="153"/>
      <c r="CF48" s="153"/>
      <c r="CG48" s="153"/>
      <c r="CH48" s="153"/>
      <c r="CI48" s="153"/>
      <c r="CJ48" s="153"/>
      <c r="CK48" s="153"/>
    </row>
    <row r="52" spans="2:2">
      <c r="B52" s="171"/>
    </row>
    <row r="53" spans="2:2">
      <c r="B53" s="171"/>
    </row>
    <row r="54" spans="2:2">
      <c r="B54" s="171"/>
    </row>
    <row r="55" spans="2:2">
      <c r="B55" s="171"/>
    </row>
    <row r="56" spans="2:2">
      <c r="B56" s="171"/>
    </row>
    <row r="57" spans="2:2">
      <c r="B57" s="171"/>
    </row>
    <row r="58" spans="2:2">
      <c r="B58" s="171"/>
    </row>
    <row r="59" spans="2:2">
      <c r="B59" s="171"/>
    </row>
    <row r="60" spans="2:2">
      <c r="B60" s="171"/>
    </row>
    <row r="61" spans="2:2">
      <c r="B61" s="171"/>
    </row>
    <row r="62" spans="2:2">
      <c r="B62" s="171"/>
    </row>
    <row r="63" spans="2:2">
      <c r="B63" s="171"/>
    </row>
    <row r="64" spans="2:2">
      <c r="B64" s="171"/>
    </row>
    <row r="65" spans="2:2">
      <c r="B65" s="171"/>
    </row>
    <row r="66" spans="2:2">
      <c r="B66" s="171"/>
    </row>
    <row r="67" spans="2:2">
      <c r="B67" s="171"/>
    </row>
  </sheetData>
  <sortState columnSort="1" ref="C3:O20">
    <sortCondition descending="1" ref="C17:O17"/>
  </sortState>
  <mergeCells count="27">
    <mergeCell ref="A1:P1"/>
    <mergeCell ref="J3:J7"/>
    <mergeCell ref="K3:K7"/>
    <mergeCell ref="L3:L7"/>
    <mergeCell ref="M3:M7"/>
    <mergeCell ref="N3:N7"/>
    <mergeCell ref="P3:P7"/>
    <mergeCell ref="N2:P2"/>
    <mergeCell ref="A3:A7"/>
    <mergeCell ref="B3:B7"/>
    <mergeCell ref="C3:C7"/>
    <mergeCell ref="D3:D7"/>
    <mergeCell ref="E3:E7"/>
    <mergeCell ref="F3:F7"/>
    <mergeCell ref="G3:G7"/>
    <mergeCell ref="H3:H7"/>
    <mergeCell ref="I3:I7"/>
    <mergeCell ref="M27:M31"/>
    <mergeCell ref="N27:N31"/>
    <mergeCell ref="P27:P31"/>
    <mergeCell ref="B27:B31"/>
    <mergeCell ref="C27:C31"/>
    <mergeCell ref="D27:D31"/>
    <mergeCell ref="E27:E31"/>
    <mergeCell ref="J27:J31"/>
    <mergeCell ref="L27:L31"/>
    <mergeCell ref="O3:O7"/>
  </mergeCells>
  <phoneticPr fontId="6" type="noConversion"/>
  <printOptions horizontalCentered="1" verticalCentered="1"/>
  <pageMargins left="0.39370078740157483" right="0.39370078740157483" top="0.74803149606299213" bottom="0.74803149606299213" header="0.31496062992125984" footer="0.31496062992125984"/>
  <pageSetup paperSize="11" scale="66" orientation="landscape" r:id="rId1"/>
  <headerFooter differentOddEven="1" scaleWithDoc="0">
    <oddHeader>&amp;L&amp;"Times New Roman,標準"&amp;8 108&amp;"標楷體,標準"年犯罪狀況及其分析</oddHeader>
    <evenHeader>&amp;R&amp;"標楷體,標準"&amp;8第二篇　犯罪之處理</evenHead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23">
    <tabColor theme="8" tint="0.59999389629810485"/>
  </sheetPr>
  <dimension ref="A1:H13"/>
  <sheetViews>
    <sheetView showGridLines="0" zoomScaleNormal="100" workbookViewId="0">
      <selection activeCell="O2" sqref="O2"/>
    </sheetView>
  </sheetViews>
  <sheetFormatPr defaultColWidth="9" defaultRowHeight="15.75"/>
  <cols>
    <col min="1" max="1" width="31.125" style="33" customWidth="1"/>
    <col min="2" max="7" width="12.75" style="33" customWidth="1"/>
    <col min="8" max="16384" width="9" style="33"/>
  </cols>
  <sheetData>
    <row r="1" spans="1:8" ht="30.6" customHeight="1">
      <c r="A1" s="1179" t="s">
        <v>1322</v>
      </c>
      <c r="B1" s="1179"/>
      <c r="C1" s="1179"/>
      <c r="D1" s="1179"/>
      <c r="E1" s="1179"/>
      <c r="F1" s="1179"/>
      <c r="G1" s="1179"/>
    </row>
    <row r="2" spans="1:8" ht="31.9" customHeight="1">
      <c r="A2" s="1177"/>
      <c r="B2" s="1180" t="s">
        <v>903</v>
      </c>
      <c r="C2" s="1180"/>
      <c r="D2" s="1181" t="s">
        <v>310</v>
      </c>
      <c r="E2" s="1180"/>
      <c r="F2" s="1181" t="s">
        <v>311</v>
      </c>
      <c r="G2" s="1180"/>
      <c r="H2" s="147"/>
    </row>
    <row r="3" spans="1:8" ht="31.9" customHeight="1">
      <c r="A3" s="1197"/>
      <c r="B3" s="567" t="s">
        <v>904</v>
      </c>
      <c r="C3" s="352" t="s">
        <v>905</v>
      </c>
      <c r="D3" s="362" t="s">
        <v>740</v>
      </c>
      <c r="E3" s="352" t="s">
        <v>4</v>
      </c>
      <c r="F3" s="362" t="s">
        <v>904</v>
      </c>
      <c r="G3" s="352" t="s">
        <v>749</v>
      </c>
      <c r="H3" s="147"/>
    </row>
    <row r="4" spans="1:8" ht="31.9" customHeight="1">
      <c r="A4" s="184" t="s">
        <v>906</v>
      </c>
      <c r="B4" s="487">
        <v>431</v>
      </c>
      <c r="C4" s="488">
        <v>99.999999999999986</v>
      </c>
      <c r="D4" s="487">
        <v>425</v>
      </c>
      <c r="E4" s="488">
        <v>100</v>
      </c>
      <c r="F4" s="487">
        <v>442</v>
      </c>
      <c r="G4" s="488">
        <v>100</v>
      </c>
      <c r="H4" s="147"/>
    </row>
    <row r="5" spans="1:8" ht="31.9" customHeight="1">
      <c r="A5" s="184" t="s">
        <v>907</v>
      </c>
      <c r="B5" s="487">
        <v>93</v>
      </c>
      <c r="C5" s="489">
        <v>21.57772621809745</v>
      </c>
      <c r="D5" s="487">
        <v>114</v>
      </c>
      <c r="E5" s="489">
        <v>26.823529411764707</v>
      </c>
      <c r="F5" s="487">
        <v>110</v>
      </c>
      <c r="G5" s="489">
        <v>24.886877828054299</v>
      </c>
    </row>
    <row r="6" spans="1:8" ht="31.9" customHeight="1">
      <c r="A6" s="184" t="s">
        <v>117</v>
      </c>
      <c r="B6" s="487">
        <v>119</v>
      </c>
      <c r="C6" s="489">
        <v>27.610208816705335</v>
      </c>
      <c r="D6" s="487">
        <v>97</v>
      </c>
      <c r="E6" s="489">
        <v>22.823529411764707</v>
      </c>
      <c r="F6" s="487">
        <v>94</v>
      </c>
      <c r="G6" s="489">
        <v>21.266968325791854</v>
      </c>
    </row>
    <row r="7" spans="1:8" ht="31.9" customHeight="1">
      <c r="A7" s="184" t="s">
        <v>118</v>
      </c>
      <c r="B7" s="487">
        <v>71</v>
      </c>
      <c r="C7" s="489">
        <v>16.473317865429234</v>
      </c>
      <c r="D7" s="487">
        <v>67</v>
      </c>
      <c r="E7" s="489">
        <v>15.764705882352942</v>
      </c>
      <c r="F7" s="487">
        <v>70</v>
      </c>
      <c r="G7" s="489">
        <v>15.837104072398189</v>
      </c>
    </row>
    <row r="8" spans="1:8" ht="31.9" customHeight="1">
      <c r="A8" s="184" t="s">
        <v>119</v>
      </c>
      <c r="B8" s="487">
        <v>73</v>
      </c>
      <c r="C8" s="489">
        <v>16.937354988399072</v>
      </c>
      <c r="D8" s="487">
        <v>80</v>
      </c>
      <c r="E8" s="489">
        <v>18.823529411764707</v>
      </c>
      <c r="F8" s="487">
        <v>92</v>
      </c>
      <c r="G8" s="489">
        <v>20.81447963800905</v>
      </c>
    </row>
    <row r="9" spans="1:8" ht="31.9" customHeight="1">
      <c r="A9" s="184" t="s">
        <v>908</v>
      </c>
      <c r="B9" s="487">
        <v>61</v>
      </c>
      <c r="C9" s="489">
        <v>14.153132250580047</v>
      </c>
      <c r="D9" s="487">
        <v>49</v>
      </c>
      <c r="E9" s="489">
        <v>11.529411764705882</v>
      </c>
      <c r="F9" s="487">
        <v>46</v>
      </c>
      <c r="G9" s="489">
        <v>10.407239819004525</v>
      </c>
    </row>
    <row r="10" spans="1:8" ht="31.9" customHeight="1">
      <c r="A10" s="184" t="s">
        <v>909</v>
      </c>
      <c r="B10" s="487">
        <v>13</v>
      </c>
      <c r="C10" s="489">
        <v>3.0162412993039442</v>
      </c>
      <c r="D10" s="487">
        <v>16</v>
      </c>
      <c r="E10" s="489">
        <v>3.7647058823529407</v>
      </c>
      <c r="F10" s="487">
        <v>22</v>
      </c>
      <c r="G10" s="489">
        <v>4.9773755656108598</v>
      </c>
    </row>
    <row r="11" spans="1:8" ht="31.9" customHeight="1" thickBot="1">
      <c r="A11" s="184" t="s">
        <v>120</v>
      </c>
      <c r="B11" s="487">
        <v>1</v>
      </c>
      <c r="C11" s="489">
        <v>0.23201856148491878</v>
      </c>
      <c r="D11" s="487">
        <v>2</v>
      </c>
      <c r="E11" s="489">
        <v>0.47058823529411759</v>
      </c>
      <c r="F11" s="487">
        <v>8</v>
      </c>
      <c r="G11" s="489">
        <v>1.809954751131222</v>
      </c>
    </row>
    <row r="12" spans="1:8" ht="31.9" customHeight="1" thickTop="1">
      <c r="A12" s="227" t="s">
        <v>121</v>
      </c>
      <c r="B12" s="490">
        <v>78.501160092800006</v>
      </c>
      <c r="C12" s="491"/>
      <c r="D12" s="492">
        <v>79.44</v>
      </c>
      <c r="E12" s="493"/>
      <c r="F12" s="492">
        <v>87.321266968299994</v>
      </c>
      <c r="G12" s="491"/>
    </row>
    <row r="13" spans="1:8" s="34" customFormat="1" ht="17.25" customHeight="1">
      <c r="A13" s="34" t="s">
        <v>910</v>
      </c>
      <c r="B13" s="486"/>
      <c r="C13" s="486"/>
      <c r="G13" s="486"/>
    </row>
  </sheetData>
  <mergeCells count="5">
    <mergeCell ref="A1:G1"/>
    <mergeCell ref="A2:A3"/>
    <mergeCell ref="B2:C2"/>
    <mergeCell ref="D2:E2"/>
    <mergeCell ref="F2:G2"/>
  </mergeCells>
  <phoneticPr fontId="6" type="noConversion"/>
  <printOptions horizontalCentered="1" verticalCentered="1"/>
  <pageMargins left="0.39370078740157483" right="0.39370078740157483" top="0.74803149606299213" bottom="0.74803149606299213" header="0.31496062992125984" footer="0.31496062992125984"/>
  <pageSetup paperSize="11" scale="66" orientation="landscape" r:id="rId1"/>
  <headerFooter differentOddEven="1" scaleWithDoc="0">
    <oddHeader>&amp;L&amp;"Times New Roman,標準"&amp;8 108&amp;"標楷體,標準"年犯罪狀況及其分析</oddHeader>
    <evenHeader>&amp;R&amp;"標楷體,標準"&amp;8第二篇　犯罪之處理</evenHead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22">
    <tabColor theme="8" tint="0.59999389629810485"/>
  </sheetPr>
  <dimension ref="A1:L27"/>
  <sheetViews>
    <sheetView showGridLines="0" zoomScaleNormal="100" workbookViewId="0">
      <selection activeCell="O2" sqref="O2"/>
    </sheetView>
  </sheetViews>
  <sheetFormatPr defaultColWidth="10" defaultRowHeight="15.75"/>
  <cols>
    <col min="1" max="1" width="42.125" style="284" customWidth="1"/>
    <col min="2" max="7" width="9.75" style="284" customWidth="1"/>
    <col min="8" max="16384" width="10" style="284"/>
  </cols>
  <sheetData>
    <row r="1" spans="1:7" s="278" customFormat="1" ht="29.1" customHeight="1">
      <c r="A1" s="1402" t="s">
        <v>1323</v>
      </c>
      <c r="B1" s="1402"/>
      <c r="C1" s="1402"/>
      <c r="D1" s="1402"/>
      <c r="E1" s="1402"/>
      <c r="F1" s="1402"/>
      <c r="G1" s="1402"/>
    </row>
    <row r="2" spans="1:7" s="279" customFormat="1" ht="27" customHeight="1">
      <c r="A2" s="1403"/>
      <c r="B2" s="1180" t="s">
        <v>921</v>
      </c>
      <c r="C2" s="1180"/>
      <c r="D2" s="1181" t="s">
        <v>310</v>
      </c>
      <c r="E2" s="1180"/>
      <c r="F2" s="1181" t="s">
        <v>311</v>
      </c>
      <c r="G2" s="1180"/>
    </row>
    <row r="3" spans="1:7" s="279" customFormat="1" ht="27" customHeight="1">
      <c r="A3" s="1404"/>
      <c r="B3" s="567" t="s">
        <v>114</v>
      </c>
      <c r="C3" s="352" t="s">
        <v>919</v>
      </c>
      <c r="D3" s="362" t="s">
        <v>114</v>
      </c>
      <c r="E3" s="352" t="s">
        <v>920</v>
      </c>
      <c r="F3" s="362" t="s">
        <v>114</v>
      </c>
      <c r="G3" s="352" t="s">
        <v>919</v>
      </c>
    </row>
    <row r="4" spans="1:7" s="279" customFormat="1" ht="18" customHeight="1">
      <c r="A4" s="280" t="s">
        <v>922</v>
      </c>
      <c r="B4" s="35">
        <v>181</v>
      </c>
      <c r="C4" s="505">
        <v>100</v>
      </c>
      <c r="D4" s="35">
        <v>178</v>
      </c>
      <c r="E4" s="505">
        <v>100</v>
      </c>
      <c r="F4" s="35">
        <v>186</v>
      </c>
      <c r="G4" s="505">
        <v>100</v>
      </c>
    </row>
    <row r="5" spans="1:7" s="281" customFormat="1" ht="18" customHeight="1">
      <c r="A5" s="506" t="s">
        <v>923</v>
      </c>
      <c r="B5" s="35">
        <v>0</v>
      </c>
      <c r="C5" s="505">
        <f>IF(B5=0,0,B5/$B$5*100)</f>
        <v>0</v>
      </c>
      <c r="D5" s="35">
        <v>1</v>
      </c>
      <c r="E5" s="505">
        <v>0.5617977528089888</v>
      </c>
      <c r="F5" s="35">
        <v>0</v>
      </c>
      <c r="G5" s="505">
        <v>0</v>
      </c>
    </row>
    <row r="6" spans="1:7" s="281" customFormat="1" ht="18" customHeight="1">
      <c r="A6" s="506" t="s">
        <v>924</v>
      </c>
      <c r="B6" s="35">
        <v>2</v>
      </c>
      <c r="C6" s="505">
        <f>IF(B6=0,0,B6/$B$4*100)</f>
        <v>1.1049723756906076</v>
      </c>
      <c r="D6" s="35">
        <v>0</v>
      </c>
      <c r="E6" s="505">
        <v>0</v>
      </c>
      <c r="F6" s="35">
        <v>0</v>
      </c>
      <c r="G6" s="505">
        <v>0</v>
      </c>
    </row>
    <row r="7" spans="1:7" s="281" customFormat="1" ht="18" customHeight="1">
      <c r="A7" s="506" t="s">
        <v>925</v>
      </c>
      <c r="B7" s="35">
        <v>70</v>
      </c>
      <c r="C7" s="505">
        <f t="shared" ref="C7:C11" si="0">IF(B7=0,0,B7/$B$4*100)</f>
        <v>38.674033149171272</v>
      </c>
      <c r="D7" s="35">
        <v>81</v>
      </c>
      <c r="E7" s="505">
        <v>45.50561797752809</v>
      </c>
      <c r="F7" s="35">
        <v>83</v>
      </c>
      <c r="G7" s="505">
        <v>44.623655913978496</v>
      </c>
    </row>
    <row r="8" spans="1:7" s="281" customFormat="1" ht="18" customHeight="1">
      <c r="A8" s="506" t="s">
        <v>926</v>
      </c>
      <c r="B8" s="35">
        <v>3</v>
      </c>
      <c r="C8" s="505">
        <f t="shared" si="0"/>
        <v>1.6574585635359116</v>
      </c>
      <c r="D8" s="35">
        <v>5</v>
      </c>
      <c r="E8" s="505">
        <v>2.8089887640449436</v>
      </c>
      <c r="F8" s="35">
        <v>7</v>
      </c>
      <c r="G8" s="505">
        <v>3.763440860215054</v>
      </c>
    </row>
    <row r="9" spans="1:7" s="281" customFormat="1" ht="18" customHeight="1">
      <c r="A9" s="507" t="s">
        <v>927</v>
      </c>
      <c r="B9" s="35">
        <v>9</v>
      </c>
      <c r="C9" s="505">
        <f t="shared" si="0"/>
        <v>4.972375690607735</v>
      </c>
      <c r="D9" s="35">
        <v>4</v>
      </c>
      <c r="E9" s="505">
        <v>2.2471910112359552</v>
      </c>
      <c r="F9" s="35">
        <v>6</v>
      </c>
      <c r="G9" s="505">
        <v>3.225806451612903</v>
      </c>
    </row>
    <row r="10" spans="1:7" s="279" customFormat="1" ht="18" customHeight="1">
      <c r="A10" s="506" t="s">
        <v>928</v>
      </c>
      <c r="B10" s="35">
        <v>11</v>
      </c>
      <c r="C10" s="505">
        <f t="shared" si="0"/>
        <v>6.0773480662983426</v>
      </c>
      <c r="D10" s="35">
        <v>3</v>
      </c>
      <c r="E10" s="505">
        <v>1.6853932584269662</v>
      </c>
      <c r="F10" s="35">
        <v>3</v>
      </c>
      <c r="G10" s="505">
        <v>1.6129032258064515</v>
      </c>
    </row>
    <row r="11" spans="1:7" s="282" customFormat="1" ht="18" customHeight="1">
      <c r="A11" s="508" t="s">
        <v>929</v>
      </c>
      <c r="B11" s="35">
        <v>2</v>
      </c>
      <c r="C11" s="505">
        <f t="shared" si="0"/>
        <v>1.1049723756906076</v>
      </c>
      <c r="D11" s="35">
        <v>0</v>
      </c>
      <c r="E11" s="505">
        <v>0</v>
      </c>
      <c r="F11" s="35">
        <v>0</v>
      </c>
      <c r="G11" s="505">
        <v>0</v>
      </c>
    </row>
    <row r="12" spans="1:7" s="283" customFormat="1" ht="18" customHeight="1">
      <c r="A12" s="508" t="s">
        <v>930</v>
      </c>
      <c r="B12" s="35">
        <v>0</v>
      </c>
      <c r="C12" s="505">
        <f t="shared" ref="C12:C13" si="1">IF(B12=0,0,B12/$B$5*100)</f>
        <v>0</v>
      </c>
      <c r="D12" s="35">
        <v>0</v>
      </c>
      <c r="E12" s="505">
        <v>0</v>
      </c>
      <c r="F12" s="35">
        <v>0</v>
      </c>
      <c r="G12" s="505">
        <v>0</v>
      </c>
    </row>
    <row r="13" spans="1:7" s="283" customFormat="1" ht="18" customHeight="1">
      <c r="A13" s="508" t="s">
        <v>931</v>
      </c>
      <c r="B13" s="35">
        <v>0</v>
      </c>
      <c r="C13" s="505">
        <f t="shared" si="1"/>
        <v>0</v>
      </c>
      <c r="D13" s="35">
        <v>0</v>
      </c>
      <c r="E13" s="505">
        <v>0</v>
      </c>
      <c r="F13" s="35">
        <v>0</v>
      </c>
      <c r="G13" s="505">
        <v>0</v>
      </c>
    </row>
    <row r="14" spans="1:7" s="281" customFormat="1" ht="18" customHeight="1">
      <c r="A14" s="506" t="s">
        <v>932</v>
      </c>
      <c r="B14" s="35">
        <v>27</v>
      </c>
      <c r="C14" s="505">
        <f>IF(B14=0,0,B14/$B$4*100)</f>
        <v>14.917127071823206</v>
      </c>
      <c r="D14" s="35">
        <v>23</v>
      </c>
      <c r="E14" s="505">
        <v>12.921348314606742</v>
      </c>
      <c r="F14" s="35">
        <v>7</v>
      </c>
      <c r="G14" s="505">
        <v>3.763440860215054</v>
      </c>
    </row>
    <row r="15" spans="1:7" s="281" customFormat="1" ht="18" customHeight="1">
      <c r="A15" s="506" t="s">
        <v>933</v>
      </c>
      <c r="B15" s="35">
        <v>44</v>
      </c>
      <c r="C15" s="505">
        <f t="shared" ref="C15:C23" si="2">IF(B15=0,0,B15/$B$4*100)</f>
        <v>24.30939226519337</v>
      </c>
      <c r="D15" s="35">
        <v>37</v>
      </c>
      <c r="E15" s="505">
        <v>20.786516853932586</v>
      </c>
      <c r="F15" s="35">
        <v>48</v>
      </c>
      <c r="G15" s="505">
        <v>25.806451612903224</v>
      </c>
    </row>
    <row r="16" spans="1:7" s="279" customFormat="1" ht="18" customHeight="1">
      <c r="A16" s="506" t="s">
        <v>934</v>
      </c>
      <c r="B16" s="35">
        <v>0</v>
      </c>
      <c r="C16" s="505">
        <f t="shared" si="2"/>
        <v>0</v>
      </c>
      <c r="D16" s="35">
        <v>0</v>
      </c>
      <c r="E16" s="505">
        <v>0</v>
      </c>
      <c r="F16" s="35">
        <v>1</v>
      </c>
      <c r="G16" s="505">
        <v>0.53763440860215062</v>
      </c>
    </row>
    <row r="17" spans="1:12" s="281" customFormat="1" ht="18" customHeight="1">
      <c r="A17" s="506" t="s">
        <v>935</v>
      </c>
      <c r="B17" s="35">
        <v>1</v>
      </c>
      <c r="C17" s="505">
        <f t="shared" si="2"/>
        <v>0.55248618784530379</v>
      </c>
      <c r="D17" s="35">
        <v>0</v>
      </c>
      <c r="E17" s="505">
        <v>0</v>
      </c>
      <c r="F17" s="35">
        <v>0</v>
      </c>
      <c r="G17" s="505">
        <v>0</v>
      </c>
    </row>
    <row r="18" spans="1:12" s="281" customFormat="1" ht="18" customHeight="1">
      <c r="A18" s="506" t="s">
        <v>936</v>
      </c>
      <c r="B18" s="35">
        <v>0</v>
      </c>
      <c r="C18" s="505">
        <f t="shared" si="2"/>
        <v>0</v>
      </c>
      <c r="D18" s="35">
        <v>0</v>
      </c>
      <c r="E18" s="505">
        <v>0</v>
      </c>
      <c r="F18" s="35">
        <v>0</v>
      </c>
      <c r="G18" s="505">
        <v>0</v>
      </c>
    </row>
    <row r="19" spans="1:12" s="281" customFormat="1" ht="18" customHeight="1">
      <c r="A19" s="506" t="s">
        <v>937</v>
      </c>
      <c r="B19" s="35">
        <v>11</v>
      </c>
      <c r="C19" s="505">
        <f t="shared" si="2"/>
        <v>6.0773480662983426</v>
      </c>
      <c r="D19" s="35">
        <v>13</v>
      </c>
      <c r="E19" s="505">
        <v>7.3033707865168536</v>
      </c>
      <c r="F19" s="35">
        <v>19</v>
      </c>
      <c r="G19" s="505">
        <v>10.21505376344086</v>
      </c>
    </row>
    <row r="20" spans="1:12" s="281" customFormat="1" ht="18" customHeight="1">
      <c r="A20" s="506" t="s">
        <v>938</v>
      </c>
      <c r="B20" s="35">
        <v>0</v>
      </c>
      <c r="C20" s="505">
        <f t="shared" si="2"/>
        <v>0</v>
      </c>
      <c r="D20" s="35">
        <v>1</v>
      </c>
      <c r="E20" s="505">
        <v>0.5617977528089888</v>
      </c>
      <c r="F20" s="35">
        <v>0</v>
      </c>
      <c r="G20" s="505">
        <v>0</v>
      </c>
    </row>
    <row r="21" spans="1:12" s="279" customFormat="1" ht="18" customHeight="1">
      <c r="A21" s="506" t="s">
        <v>939</v>
      </c>
      <c r="B21" s="35">
        <v>0</v>
      </c>
      <c r="C21" s="505">
        <f t="shared" si="2"/>
        <v>0</v>
      </c>
      <c r="D21" s="35">
        <v>0</v>
      </c>
      <c r="E21" s="505">
        <v>0</v>
      </c>
      <c r="F21" s="35">
        <v>0</v>
      </c>
      <c r="G21" s="505">
        <v>0</v>
      </c>
    </row>
    <row r="22" spans="1:12" s="279" customFormat="1" ht="18" customHeight="1">
      <c r="A22" s="506" t="s">
        <v>940</v>
      </c>
      <c r="B22" s="35">
        <v>0</v>
      </c>
      <c r="C22" s="505">
        <f t="shared" si="2"/>
        <v>0</v>
      </c>
      <c r="D22" s="35">
        <v>0</v>
      </c>
      <c r="E22" s="505">
        <v>0</v>
      </c>
      <c r="F22" s="35">
        <v>0</v>
      </c>
      <c r="G22" s="505">
        <v>0</v>
      </c>
    </row>
    <row r="23" spans="1:12" ht="18" customHeight="1">
      <c r="A23" s="506" t="s">
        <v>941</v>
      </c>
      <c r="B23" s="35">
        <v>0</v>
      </c>
      <c r="C23" s="505">
        <f t="shared" si="2"/>
        <v>0</v>
      </c>
      <c r="D23" s="35">
        <v>0</v>
      </c>
      <c r="E23" s="505">
        <v>0</v>
      </c>
      <c r="F23" s="35">
        <v>0</v>
      </c>
      <c r="G23" s="505">
        <v>0</v>
      </c>
    </row>
    <row r="24" spans="1:12" ht="18" customHeight="1">
      <c r="A24" s="662" t="s">
        <v>942</v>
      </c>
      <c r="B24" s="285">
        <v>1</v>
      </c>
      <c r="C24" s="663">
        <v>0.55248618784530379</v>
      </c>
      <c r="D24" s="285">
        <v>10</v>
      </c>
      <c r="E24" s="663">
        <v>5.6179775280898872</v>
      </c>
      <c r="F24" s="285">
        <v>12</v>
      </c>
      <c r="G24" s="663">
        <v>6.4516129032258061</v>
      </c>
    </row>
    <row r="25" spans="1:12" s="286" customFormat="1" ht="16.5" customHeight="1">
      <c r="A25" s="661" t="s">
        <v>1015</v>
      </c>
      <c r="B25" s="284"/>
      <c r="C25" s="284"/>
      <c r="D25" s="284"/>
      <c r="E25" s="284"/>
      <c r="F25" s="284"/>
      <c r="G25" s="284"/>
      <c r="H25" s="284"/>
      <c r="I25" s="284"/>
      <c r="J25" s="284"/>
      <c r="K25" s="284"/>
      <c r="L25" s="284"/>
    </row>
    <row r="26" spans="1:12" ht="16.5" customHeight="1">
      <c r="A26" s="4" t="s">
        <v>1016</v>
      </c>
      <c r="B26" s="287"/>
      <c r="C26" s="287"/>
      <c r="D26" s="287"/>
      <c r="E26" s="287"/>
      <c r="F26" s="287"/>
      <c r="G26" s="287"/>
      <c r="H26" s="287"/>
      <c r="I26" s="287"/>
      <c r="J26" s="287"/>
      <c r="K26" s="287"/>
      <c r="L26" s="287"/>
    </row>
    <row r="27" spans="1:12">
      <c r="A27" s="4" t="s">
        <v>115</v>
      </c>
    </row>
  </sheetData>
  <mergeCells count="5">
    <mergeCell ref="A1:G1"/>
    <mergeCell ref="A2:A3"/>
    <mergeCell ref="B2:C2"/>
    <mergeCell ref="D2:E2"/>
    <mergeCell ref="F2:G2"/>
  </mergeCells>
  <phoneticPr fontId="6" type="noConversion"/>
  <printOptions horizontalCentered="1" verticalCentered="1"/>
  <pageMargins left="0.39370078740157483" right="0.39370078740157483" top="0.74803149606299213" bottom="0.74803149606299213" header="0.31496062992125984" footer="0.31496062992125984"/>
  <pageSetup paperSize="11" scale="66" orientation="landscape" r:id="rId1"/>
  <headerFooter differentOddEven="1" scaleWithDoc="0">
    <oddHeader>&amp;L&amp;"Times New Roman,標準"&amp;8 108&amp;"標楷體,標準"年犯罪狀況及其分析</oddHeader>
    <evenHeader>&amp;R&amp;"標楷體,標準"&amp;8第二篇　犯罪之處理</evenHead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24">
    <tabColor theme="8" tint="0.59999389629810485"/>
  </sheetPr>
  <dimension ref="A1:G14"/>
  <sheetViews>
    <sheetView showGridLines="0" zoomScaleNormal="100" workbookViewId="0">
      <selection activeCell="O2" sqref="O2"/>
    </sheetView>
  </sheetViews>
  <sheetFormatPr defaultColWidth="9" defaultRowHeight="15.75"/>
  <cols>
    <col min="1" max="1" width="41.125" style="36" customWidth="1"/>
    <col min="2" max="6" width="13.125" style="36" customWidth="1"/>
    <col min="7" max="16384" width="9" style="36"/>
  </cols>
  <sheetData>
    <row r="1" spans="1:7" ht="34.5" customHeight="1">
      <c r="A1" s="1407" t="s">
        <v>111</v>
      </c>
      <c r="B1" s="1407"/>
      <c r="C1" s="1407"/>
      <c r="D1" s="1407"/>
      <c r="E1" s="1407"/>
      <c r="F1" s="1407"/>
    </row>
    <row r="2" spans="1:7" ht="21" customHeight="1">
      <c r="A2" s="1408"/>
      <c r="B2" s="1408"/>
      <c r="C2" s="1408"/>
      <c r="D2" s="1408"/>
      <c r="E2" s="1408"/>
      <c r="F2" s="1408"/>
    </row>
    <row r="3" spans="1:7" ht="35.65" customHeight="1">
      <c r="A3" s="1409"/>
      <c r="B3" s="1411" t="s">
        <v>48</v>
      </c>
      <c r="C3" s="1412" t="s">
        <v>308</v>
      </c>
      <c r="D3" s="1412" t="s">
        <v>309</v>
      </c>
      <c r="E3" s="1412" t="s">
        <v>310</v>
      </c>
      <c r="F3" s="1405" t="s">
        <v>311</v>
      </c>
      <c r="G3" s="494"/>
    </row>
    <row r="4" spans="1:7" ht="6" customHeight="1">
      <c r="A4" s="1410"/>
      <c r="B4" s="1336"/>
      <c r="C4" s="1413"/>
      <c r="D4" s="1413"/>
      <c r="E4" s="1413"/>
      <c r="F4" s="1406"/>
      <c r="G4" s="494"/>
    </row>
    <row r="5" spans="1:7" ht="25.5" customHeight="1">
      <c r="A5" s="228" t="s">
        <v>911</v>
      </c>
      <c r="B5" s="495">
        <v>196.72783926749264</v>
      </c>
      <c r="C5" s="495">
        <v>199.9049036713005</v>
      </c>
      <c r="D5" s="495">
        <v>212.82950073157184</v>
      </c>
      <c r="E5" s="495">
        <v>213.07480025015187</v>
      </c>
      <c r="F5" s="496">
        <v>208.49031130603734</v>
      </c>
    </row>
    <row r="6" spans="1:7" ht="25.5" customHeight="1">
      <c r="A6" s="43" t="s">
        <v>112</v>
      </c>
      <c r="B6" s="497">
        <v>50.620899999999999</v>
      </c>
      <c r="C6" s="497">
        <v>52.543999999999997</v>
      </c>
      <c r="D6" s="497">
        <v>52.691699999999997</v>
      </c>
      <c r="E6" s="497">
        <v>52.1435811582</v>
      </c>
      <c r="F6" s="498">
        <v>54.952390594500002</v>
      </c>
    </row>
    <row r="7" spans="1:7" ht="25.5" customHeight="1">
      <c r="A7" s="43" t="s">
        <v>912</v>
      </c>
      <c r="B7" s="499">
        <v>7593</v>
      </c>
      <c r="C7" s="499">
        <v>7791</v>
      </c>
      <c r="D7" s="499">
        <v>7448</v>
      </c>
      <c r="E7" s="499">
        <v>8278</v>
      </c>
      <c r="F7" s="500">
        <v>8202</v>
      </c>
    </row>
    <row r="8" spans="1:7" ht="25.5" customHeight="1">
      <c r="A8" s="43" t="s">
        <v>913</v>
      </c>
      <c r="B8" s="499">
        <v>5864</v>
      </c>
      <c r="C8" s="499">
        <v>6353</v>
      </c>
      <c r="D8" s="499">
        <v>5957</v>
      </c>
      <c r="E8" s="499">
        <v>6518</v>
      </c>
      <c r="F8" s="500">
        <v>6368</v>
      </c>
    </row>
    <row r="9" spans="1:7" ht="25.5" customHeight="1">
      <c r="A9" s="43" t="s">
        <v>914</v>
      </c>
      <c r="B9" s="501">
        <v>77.229026735150796</v>
      </c>
      <c r="C9" s="501">
        <v>81.542805801565905</v>
      </c>
      <c r="D9" s="501">
        <v>79.981203007518801</v>
      </c>
      <c r="E9" s="501">
        <v>78.738825803334137</v>
      </c>
      <c r="F9" s="502">
        <v>77.639600097537183</v>
      </c>
    </row>
    <row r="10" spans="1:7" ht="25.5" customHeight="1">
      <c r="A10" s="42" t="s">
        <v>915</v>
      </c>
      <c r="B10" s="503">
        <v>96.561314527532957</v>
      </c>
      <c r="C10" s="503">
        <v>96.719797089841137</v>
      </c>
      <c r="D10" s="503">
        <v>96.722159707430777</v>
      </c>
      <c r="E10" s="503">
        <v>96.664156626506028</v>
      </c>
      <c r="F10" s="504">
        <v>96.468016748742528</v>
      </c>
    </row>
    <row r="11" spans="1:7">
      <c r="A11" s="229" t="s">
        <v>916</v>
      </c>
      <c r="B11" s="41"/>
      <c r="C11" s="41"/>
      <c r="D11" s="41"/>
      <c r="E11" s="41"/>
      <c r="F11" s="41"/>
    </row>
    <row r="12" spans="1:7">
      <c r="A12" s="39" t="s">
        <v>917</v>
      </c>
      <c r="B12" s="40"/>
      <c r="C12" s="40"/>
      <c r="D12" s="40"/>
      <c r="E12" s="38"/>
      <c r="F12" s="38"/>
    </row>
    <row r="13" spans="1:7">
      <c r="A13" s="39" t="s">
        <v>113</v>
      </c>
      <c r="B13" s="37"/>
      <c r="C13" s="37"/>
      <c r="D13" s="37"/>
      <c r="E13" s="38"/>
      <c r="F13" s="38"/>
    </row>
    <row r="14" spans="1:7">
      <c r="A14" s="39" t="s">
        <v>918</v>
      </c>
      <c r="B14" s="37"/>
      <c r="C14" s="37"/>
      <c r="D14" s="37"/>
    </row>
  </sheetData>
  <mergeCells count="7">
    <mergeCell ref="F3:F4"/>
    <mergeCell ref="A1:F2"/>
    <mergeCell ref="A3:A4"/>
    <mergeCell ref="B3:B4"/>
    <mergeCell ref="C3:C4"/>
    <mergeCell ref="D3:D4"/>
    <mergeCell ref="E3:E4"/>
  </mergeCells>
  <phoneticPr fontId="6" type="noConversion"/>
  <printOptions horizontalCentered="1" verticalCentered="1"/>
  <pageMargins left="0.39370078740157483" right="0.39370078740157483" top="0.74803149606299213" bottom="0.74803149606299213" header="0.31496062992125984" footer="0.31496062992125984"/>
  <pageSetup paperSize="11" scale="66" orientation="landscape" r:id="rId1"/>
  <headerFooter differentOddEven="1" scaleWithDoc="0">
    <oddHeader>&amp;L&amp;"Times New Roman,標準"&amp;8 108&amp;"標楷體,標準"年犯罪狀況及其分析</oddHeader>
    <evenHeader>&amp;R&amp;"標楷體,標準"&amp;8第二篇　犯罪之處理</even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25">
    <tabColor theme="8" tint="0.59999389629810485"/>
  </sheetPr>
  <dimension ref="A1:K28"/>
  <sheetViews>
    <sheetView showGridLines="0" zoomScaleNormal="100" workbookViewId="0">
      <selection activeCell="O2" sqref="O2"/>
    </sheetView>
  </sheetViews>
  <sheetFormatPr defaultColWidth="9" defaultRowHeight="15.75"/>
  <cols>
    <col min="1" max="1" width="6.125" style="33" customWidth="1"/>
    <col min="2" max="2" width="5" style="277" customWidth="1"/>
    <col min="3" max="3" width="15.5" style="33" customWidth="1"/>
    <col min="4" max="4" width="10.5" style="33" customWidth="1"/>
    <col min="5" max="5" width="11" style="33" bestFit="1" customWidth="1"/>
    <col min="6" max="6" width="11.375" style="33" customWidth="1"/>
    <col min="7" max="7" width="9.625" style="33" customWidth="1"/>
    <col min="8" max="8" width="10.75" style="33" customWidth="1"/>
    <col min="9" max="9" width="11.625" style="33" customWidth="1"/>
    <col min="10" max="10" width="10" style="33" bestFit="1" customWidth="1"/>
    <col min="11" max="11" width="11.75" style="33" bestFit="1" customWidth="1"/>
    <col min="12" max="16384" width="9" style="33"/>
  </cols>
  <sheetData>
    <row r="1" spans="1:10" ht="30.6" customHeight="1">
      <c r="A1" s="1416" t="s">
        <v>100</v>
      </c>
      <c r="B1" s="1416"/>
      <c r="C1" s="1416"/>
      <c r="D1" s="1416"/>
      <c r="E1" s="1416"/>
      <c r="F1" s="1416"/>
      <c r="G1" s="1416"/>
      <c r="H1" s="1416"/>
      <c r="I1" s="1416"/>
      <c r="J1" s="1416"/>
    </row>
    <row r="2" spans="1:10" ht="40.5" customHeight="1">
      <c r="A2" s="1180"/>
      <c r="B2" s="1180"/>
      <c r="C2" s="984" t="s">
        <v>101</v>
      </c>
      <c r="D2" s="231" t="s">
        <v>102</v>
      </c>
      <c r="E2" s="231" t="s">
        <v>103</v>
      </c>
      <c r="F2" s="231" t="s">
        <v>104</v>
      </c>
      <c r="G2" s="231" t="s">
        <v>105</v>
      </c>
      <c r="H2" s="231" t="s">
        <v>106</v>
      </c>
      <c r="I2" s="231" t="s">
        <v>107</v>
      </c>
      <c r="J2" s="232" t="s">
        <v>108</v>
      </c>
    </row>
    <row r="3" spans="1:10" s="670" customFormat="1" ht="18" customHeight="1">
      <c r="A3" s="1414" t="s">
        <v>1129</v>
      </c>
      <c r="B3" s="668" t="s">
        <v>46</v>
      </c>
      <c r="C3" s="676">
        <f t="shared" ref="C3:C22" si="0">SUM(D3:J3)</f>
        <v>201684</v>
      </c>
      <c r="D3" s="676">
        <v>179430</v>
      </c>
      <c r="E3" s="676">
        <v>66</v>
      </c>
      <c r="F3" s="676">
        <v>7946</v>
      </c>
      <c r="G3" s="676">
        <v>1008</v>
      </c>
      <c r="H3" s="676">
        <v>13080</v>
      </c>
      <c r="I3" s="985" t="s">
        <v>14</v>
      </c>
      <c r="J3" s="675">
        <v>154</v>
      </c>
    </row>
    <row r="4" spans="1:10" s="670" customFormat="1" ht="18" customHeight="1">
      <c r="A4" s="1414"/>
      <c r="B4" s="668" t="s">
        <v>0</v>
      </c>
      <c r="C4" s="443">
        <f t="shared" si="0"/>
        <v>100</v>
      </c>
      <c r="D4" s="678">
        <f>D3/$C3*100</f>
        <v>88.965907062533461</v>
      </c>
      <c r="E4" s="678">
        <f>E3/$C3*100</f>
        <v>3.2724460046409234E-2</v>
      </c>
      <c r="F4" s="678">
        <f>F3/$C3*100</f>
        <v>3.9398266595267843</v>
      </c>
      <c r="G4" s="678">
        <f>G3/$C3*100</f>
        <v>0.49979175343606835</v>
      </c>
      <c r="H4" s="678">
        <f>H3/$C3*100</f>
        <v>6.4853929910156483</v>
      </c>
      <c r="I4" s="448" t="s">
        <v>286</v>
      </c>
      <c r="J4" s="677">
        <f>J3/$C3*100</f>
        <v>7.6357073441621542E-2</v>
      </c>
    </row>
    <row r="5" spans="1:10" s="670" customFormat="1" ht="18" customHeight="1">
      <c r="A5" s="1414" t="s">
        <v>1130</v>
      </c>
      <c r="B5" s="668" t="s">
        <v>46</v>
      </c>
      <c r="C5" s="676">
        <f t="shared" si="0"/>
        <v>196861</v>
      </c>
      <c r="D5" s="676">
        <v>174734</v>
      </c>
      <c r="E5" s="676">
        <v>55</v>
      </c>
      <c r="F5" s="676">
        <v>6819</v>
      </c>
      <c r="G5" s="676">
        <v>846</v>
      </c>
      <c r="H5" s="676">
        <v>14237</v>
      </c>
      <c r="I5" s="676">
        <v>1</v>
      </c>
      <c r="J5" s="675">
        <v>169</v>
      </c>
    </row>
    <row r="6" spans="1:10" s="670" customFormat="1" ht="18" customHeight="1">
      <c r="A6" s="1414"/>
      <c r="B6" s="668" t="s">
        <v>0</v>
      </c>
      <c r="C6" s="443">
        <f t="shared" si="0"/>
        <v>99.999999999999986</v>
      </c>
      <c r="D6" s="678">
        <f t="shared" ref="D6:J6" si="1">D5/$C5*100</f>
        <v>88.760089606372006</v>
      </c>
      <c r="E6" s="678">
        <f t="shared" si="1"/>
        <v>2.7938494673906973E-2</v>
      </c>
      <c r="F6" s="678">
        <f t="shared" si="1"/>
        <v>3.4638653669340296</v>
      </c>
      <c r="G6" s="678">
        <f t="shared" si="1"/>
        <v>0.42974484534773266</v>
      </c>
      <c r="H6" s="678">
        <f t="shared" si="1"/>
        <v>7.2320063394984269</v>
      </c>
      <c r="I6" s="678">
        <f t="shared" si="1"/>
        <v>5.0797263043467211E-4</v>
      </c>
      <c r="J6" s="677">
        <f t="shared" si="1"/>
        <v>8.5847374543459601E-2</v>
      </c>
    </row>
    <row r="7" spans="1:10" s="670" customFormat="1" ht="18" customHeight="1">
      <c r="A7" s="1414" t="s">
        <v>1131</v>
      </c>
      <c r="B7" s="668" t="s">
        <v>46</v>
      </c>
      <c r="C7" s="676">
        <f t="shared" si="0"/>
        <v>195611</v>
      </c>
      <c r="D7" s="676">
        <v>173314</v>
      </c>
      <c r="E7" s="676">
        <v>65</v>
      </c>
      <c r="F7" s="676">
        <v>7089</v>
      </c>
      <c r="G7" s="676">
        <v>683</v>
      </c>
      <c r="H7" s="676">
        <v>14308</v>
      </c>
      <c r="I7" s="676">
        <v>1</v>
      </c>
      <c r="J7" s="675">
        <v>151</v>
      </c>
    </row>
    <row r="8" spans="1:10" s="670" customFormat="1" ht="18" customHeight="1">
      <c r="A8" s="1414"/>
      <c r="B8" s="668" t="s">
        <v>0</v>
      </c>
      <c r="C8" s="443">
        <f t="shared" si="0"/>
        <v>99.999999999999986</v>
      </c>
      <c r="D8" s="678">
        <f t="shared" ref="D8:J8" si="2">D7/$C7*100</f>
        <v>88.601356774414526</v>
      </c>
      <c r="E8" s="678">
        <f t="shared" si="2"/>
        <v>3.3229215125938724E-2</v>
      </c>
      <c r="F8" s="678">
        <f t="shared" si="2"/>
        <v>3.6240293235043017</v>
      </c>
      <c r="G8" s="678">
        <f t="shared" si="2"/>
        <v>0.34916236816947921</v>
      </c>
      <c r="H8" s="678">
        <f t="shared" si="2"/>
        <v>7.3145170772604811</v>
      </c>
      <c r="I8" s="678">
        <f t="shared" si="2"/>
        <v>5.1121869424521115E-4</v>
      </c>
      <c r="J8" s="677">
        <f t="shared" si="2"/>
        <v>7.7194022831026887E-2</v>
      </c>
    </row>
    <row r="9" spans="1:10" s="670" customFormat="1" ht="18" customHeight="1">
      <c r="A9" s="1414" t="s">
        <v>1132</v>
      </c>
      <c r="B9" s="668" t="s">
        <v>46</v>
      </c>
      <c r="C9" s="676">
        <f t="shared" si="0"/>
        <v>189354</v>
      </c>
      <c r="D9" s="676">
        <v>168144</v>
      </c>
      <c r="E9" s="676">
        <v>51</v>
      </c>
      <c r="F9" s="676">
        <v>6240</v>
      </c>
      <c r="G9" s="676">
        <v>633</v>
      </c>
      <c r="H9" s="676">
        <v>14093</v>
      </c>
      <c r="I9" s="676">
        <v>1</v>
      </c>
      <c r="J9" s="675">
        <v>192</v>
      </c>
    </row>
    <row r="10" spans="1:10" s="670" customFormat="1" ht="18" customHeight="1">
      <c r="A10" s="1414"/>
      <c r="B10" s="668" t="s">
        <v>0</v>
      </c>
      <c r="C10" s="443">
        <f t="shared" si="0"/>
        <v>100</v>
      </c>
      <c r="D10" s="678">
        <f t="shared" ref="D10:J10" si="3">D9/$C9*100</f>
        <v>88.798757882062176</v>
      </c>
      <c r="E10" s="678">
        <f t="shared" si="3"/>
        <v>2.6933679774390821E-2</v>
      </c>
      <c r="F10" s="678">
        <f t="shared" si="3"/>
        <v>3.2954149371019361</v>
      </c>
      <c r="G10" s="678">
        <f t="shared" si="3"/>
        <v>0.3342944960233214</v>
      </c>
      <c r="H10" s="678">
        <f t="shared" si="3"/>
        <v>7.4426735109899971</v>
      </c>
      <c r="I10" s="678">
        <f t="shared" si="3"/>
        <v>5.2811136812531024E-4</v>
      </c>
      <c r="J10" s="677">
        <f t="shared" si="3"/>
        <v>0.10139738268005957</v>
      </c>
    </row>
    <row r="11" spans="1:10" s="670" customFormat="1" ht="18" customHeight="1">
      <c r="A11" s="1414" t="s">
        <v>1133</v>
      </c>
      <c r="B11" s="668" t="s">
        <v>46</v>
      </c>
      <c r="C11" s="676">
        <f t="shared" si="0"/>
        <v>209437</v>
      </c>
      <c r="D11" s="676">
        <v>187671</v>
      </c>
      <c r="E11" s="676">
        <v>84</v>
      </c>
      <c r="F11" s="676">
        <v>6099</v>
      </c>
      <c r="G11" s="676">
        <v>644</v>
      </c>
      <c r="H11" s="676">
        <v>14728</v>
      </c>
      <c r="I11" s="448" t="s">
        <v>14</v>
      </c>
      <c r="J11" s="675">
        <v>211</v>
      </c>
    </row>
    <row r="12" spans="1:10" s="670" customFormat="1" ht="18" customHeight="1">
      <c r="A12" s="1414"/>
      <c r="B12" s="668" t="s">
        <v>0</v>
      </c>
      <c r="C12" s="443">
        <f t="shared" si="0"/>
        <v>100.00000000000001</v>
      </c>
      <c r="D12" s="678">
        <f>D11/$C11*100</f>
        <v>89.607375965087357</v>
      </c>
      <c r="E12" s="678">
        <f>E11/$C11*100</f>
        <v>4.0107526368311233E-2</v>
      </c>
      <c r="F12" s="678">
        <f>F11/$C11*100</f>
        <v>2.9120928966705981</v>
      </c>
      <c r="G12" s="678">
        <f>G11/$C11*100</f>
        <v>0.30749103549038614</v>
      </c>
      <c r="H12" s="678">
        <f>H11/$C11*100</f>
        <v>7.0321862899105696</v>
      </c>
      <c r="I12" s="448" t="s">
        <v>286</v>
      </c>
      <c r="J12" s="677">
        <f>J11/$C11*100</f>
        <v>0.1007462864727818</v>
      </c>
    </row>
    <row r="13" spans="1:10" s="670" customFormat="1" ht="18" customHeight="1">
      <c r="A13" s="1414" t="s">
        <v>1134</v>
      </c>
      <c r="B13" s="668" t="s">
        <v>46</v>
      </c>
      <c r="C13" s="676">
        <f t="shared" si="0"/>
        <v>207103</v>
      </c>
      <c r="D13" s="676">
        <v>184598</v>
      </c>
      <c r="E13" s="676">
        <v>101</v>
      </c>
      <c r="F13" s="676">
        <v>6230</v>
      </c>
      <c r="G13" s="676">
        <v>657</v>
      </c>
      <c r="H13" s="676">
        <v>15293</v>
      </c>
      <c r="I13" s="448" t="s">
        <v>14</v>
      </c>
      <c r="J13" s="675">
        <v>224</v>
      </c>
    </row>
    <row r="14" spans="1:10" s="670" customFormat="1" ht="18" customHeight="1">
      <c r="A14" s="1414"/>
      <c r="B14" s="668" t="s">
        <v>0</v>
      </c>
      <c r="C14" s="443">
        <f t="shared" si="0"/>
        <v>100.00000000000001</v>
      </c>
      <c r="D14" s="678">
        <f>D13/$C13*100</f>
        <v>89.133426362727732</v>
      </c>
      <c r="E14" s="678">
        <f>E13/$C13*100</f>
        <v>4.8768004326349687E-2</v>
      </c>
      <c r="F14" s="678">
        <f>F13/$C13*100</f>
        <v>3.0081650193382039</v>
      </c>
      <c r="G14" s="678">
        <f>G13/$C13*100</f>
        <v>0.3172334538852648</v>
      </c>
      <c r="H14" s="678">
        <f>H13/$C13*100</f>
        <v>7.384248417454117</v>
      </c>
      <c r="I14" s="448" t="s">
        <v>286</v>
      </c>
      <c r="J14" s="677">
        <f>J13/$C13*100</f>
        <v>0.10815874226833991</v>
      </c>
    </row>
    <row r="15" spans="1:10" s="670" customFormat="1" ht="18" customHeight="1">
      <c r="A15" s="1414" t="s">
        <v>1135</v>
      </c>
      <c r="B15" s="668" t="s">
        <v>46</v>
      </c>
      <c r="C15" s="676">
        <f t="shared" si="0"/>
        <v>201789</v>
      </c>
      <c r="D15" s="676">
        <v>180022</v>
      </c>
      <c r="E15" s="676">
        <v>93</v>
      </c>
      <c r="F15" s="676">
        <v>5858</v>
      </c>
      <c r="G15" s="676">
        <v>600</v>
      </c>
      <c r="H15" s="676">
        <v>15003</v>
      </c>
      <c r="I15" s="676">
        <v>1</v>
      </c>
      <c r="J15" s="675">
        <v>212</v>
      </c>
    </row>
    <row r="16" spans="1:10" s="670" customFormat="1" ht="18" customHeight="1">
      <c r="A16" s="1414"/>
      <c r="B16" s="668" t="s">
        <v>0</v>
      </c>
      <c r="C16" s="443">
        <f t="shared" si="0"/>
        <v>100.00000000000001</v>
      </c>
      <c r="D16" s="678">
        <f t="shared" ref="D16:J16" si="4">D15/$C15*100</f>
        <v>89.212989806183685</v>
      </c>
      <c r="E16" s="678">
        <f t="shared" si="4"/>
        <v>4.6087745119902469E-2</v>
      </c>
      <c r="F16" s="678">
        <f t="shared" si="4"/>
        <v>2.9030323754020286</v>
      </c>
      <c r="G16" s="678">
        <f t="shared" si="4"/>
        <v>0.29734029109614502</v>
      </c>
      <c r="H16" s="678">
        <f t="shared" si="4"/>
        <v>7.4349939788591062</v>
      </c>
      <c r="I16" s="678">
        <f t="shared" si="4"/>
        <v>4.9556715182690828E-4</v>
      </c>
      <c r="J16" s="677">
        <f t="shared" si="4"/>
        <v>0.10506023618730455</v>
      </c>
    </row>
    <row r="17" spans="1:11" s="670" customFormat="1" ht="18" customHeight="1">
      <c r="A17" s="1414" t="s">
        <v>1136</v>
      </c>
      <c r="B17" s="668" t="s">
        <v>46</v>
      </c>
      <c r="C17" s="676">
        <f t="shared" si="0"/>
        <v>214267</v>
      </c>
      <c r="D17" s="676">
        <v>190569</v>
      </c>
      <c r="E17" s="676">
        <v>88</v>
      </c>
      <c r="F17" s="676">
        <v>6182</v>
      </c>
      <c r="G17" s="676">
        <v>650</v>
      </c>
      <c r="H17" s="676">
        <v>16530</v>
      </c>
      <c r="I17" s="676">
        <v>1</v>
      </c>
      <c r="J17" s="675">
        <v>247</v>
      </c>
    </row>
    <row r="18" spans="1:11" s="670" customFormat="1" ht="18" customHeight="1">
      <c r="A18" s="1414"/>
      <c r="B18" s="668" t="s">
        <v>0</v>
      </c>
      <c r="C18" s="443">
        <f t="shared" si="0"/>
        <v>99.999999999999986</v>
      </c>
      <c r="D18" s="678">
        <f t="shared" ref="D18:J18" si="5">D17/$C17*100</f>
        <v>88.93996742382167</v>
      </c>
      <c r="E18" s="678">
        <f t="shared" si="5"/>
        <v>4.1070253468802942E-2</v>
      </c>
      <c r="F18" s="678">
        <f t="shared" si="5"/>
        <v>2.8851853061834065</v>
      </c>
      <c r="G18" s="678">
        <f t="shared" si="5"/>
        <v>0.30335982675820355</v>
      </c>
      <c r="H18" s="678">
        <f t="shared" si="5"/>
        <v>7.7146737481740075</v>
      </c>
      <c r="I18" s="678">
        <f t="shared" si="5"/>
        <v>4.6670742578185158E-4</v>
      </c>
      <c r="J18" s="677">
        <f t="shared" si="5"/>
        <v>0.11527673416811735</v>
      </c>
    </row>
    <row r="19" spans="1:11" s="670" customFormat="1" ht="18" customHeight="1">
      <c r="A19" s="1414" t="s">
        <v>1137</v>
      </c>
      <c r="B19" s="668" t="s">
        <v>46</v>
      </c>
      <c r="C19" s="676">
        <f t="shared" si="0"/>
        <v>216431</v>
      </c>
      <c r="D19" s="676">
        <v>191777</v>
      </c>
      <c r="E19" s="676">
        <v>120</v>
      </c>
      <c r="F19" s="676">
        <v>6331</v>
      </c>
      <c r="G19" s="676">
        <v>673</v>
      </c>
      <c r="H19" s="676">
        <v>17159</v>
      </c>
      <c r="I19" s="676">
        <v>1</v>
      </c>
      <c r="J19" s="675">
        <v>370</v>
      </c>
    </row>
    <row r="20" spans="1:11" s="670" customFormat="1" ht="18" customHeight="1">
      <c r="A20" s="1414"/>
      <c r="B20" s="668" t="s">
        <v>0</v>
      </c>
      <c r="C20" s="443">
        <f t="shared" si="0"/>
        <v>100</v>
      </c>
      <c r="D20" s="678">
        <f t="shared" ref="D20:J20" si="6">D19/$C19*100</f>
        <v>88.608840692876711</v>
      </c>
      <c r="E20" s="678">
        <f t="shared" si="6"/>
        <v>5.5444922400210692E-2</v>
      </c>
      <c r="F20" s="678">
        <f t="shared" si="6"/>
        <v>2.9251816976311158</v>
      </c>
      <c r="G20" s="678">
        <f t="shared" si="6"/>
        <v>0.31095360646118164</v>
      </c>
      <c r="H20" s="678">
        <f t="shared" si="6"/>
        <v>7.9281618622101275</v>
      </c>
      <c r="I20" s="678">
        <f t="shared" si="6"/>
        <v>4.6204102000175579E-4</v>
      </c>
      <c r="J20" s="677">
        <f t="shared" si="6"/>
        <v>0.17095517740064964</v>
      </c>
    </row>
    <row r="21" spans="1:11" s="670" customFormat="1" ht="18" customHeight="1">
      <c r="A21" s="1414" t="s">
        <v>1138</v>
      </c>
      <c r="B21" s="668" t="s">
        <v>46</v>
      </c>
      <c r="C21" s="676">
        <f t="shared" si="0"/>
        <v>207676</v>
      </c>
      <c r="D21" s="676">
        <v>182479</v>
      </c>
      <c r="E21" s="676">
        <v>144</v>
      </c>
      <c r="F21" s="676">
        <v>6452</v>
      </c>
      <c r="G21" s="676">
        <v>660</v>
      </c>
      <c r="H21" s="676">
        <v>17693</v>
      </c>
      <c r="I21" s="676">
        <v>1</v>
      </c>
      <c r="J21" s="675">
        <v>247</v>
      </c>
    </row>
    <row r="22" spans="1:11" s="670" customFormat="1" ht="18" customHeight="1">
      <c r="A22" s="1417"/>
      <c r="B22" s="674" t="s">
        <v>0</v>
      </c>
      <c r="C22" s="613">
        <f t="shared" si="0"/>
        <v>99.999999999999986</v>
      </c>
      <c r="D22" s="673">
        <f t="shared" ref="D22:J22" si="7">D21/$C21*100</f>
        <v>87.86715845836784</v>
      </c>
      <c r="E22" s="673">
        <f t="shared" si="7"/>
        <v>6.9338777711435123E-2</v>
      </c>
      <c r="F22" s="673">
        <f t="shared" si="7"/>
        <v>3.1067624569040238</v>
      </c>
      <c r="G22" s="673">
        <f t="shared" si="7"/>
        <v>0.31780273117741092</v>
      </c>
      <c r="H22" s="673">
        <f t="shared" si="7"/>
        <v>8.5195207920029272</v>
      </c>
      <c r="I22" s="673">
        <f t="shared" si="7"/>
        <v>4.8151928966274385E-4</v>
      </c>
      <c r="J22" s="672">
        <f t="shared" si="7"/>
        <v>0.11893526454669774</v>
      </c>
      <c r="K22" s="671"/>
    </row>
    <row r="23" spans="1:11" s="34" customFormat="1" ht="14.25">
      <c r="A23" s="233" t="s">
        <v>57</v>
      </c>
      <c r="B23" s="669"/>
    </row>
    <row r="24" spans="1:11" s="34" customFormat="1" ht="29.25" customHeight="1">
      <c r="A24" s="1415" t="s">
        <v>110</v>
      </c>
      <c r="B24" s="1415"/>
      <c r="C24" s="1415"/>
      <c r="D24" s="1415"/>
      <c r="E24" s="1415"/>
      <c r="F24" s="230"/>
      <c r="G24" s="230"/>
      <c r="H24" s="230"/>
      <c r="I24" s="230"/>
      <c r="J24" s="230"/>
      <c r="K24" s="230"/>
    </row>
    <row r="25" spans="1:11">
      <c r="A25" s="667"/>
      <c r="B25" s="668"/>
    </row>
    <row r="26" spans="1:11">
      <c r="A26" s="667"/>
      <c r="B26" s="668"/>
    </row>
    <row r="28" spans="1:11">
      <c r="E28" s="667"/>
    </row>
  </sheetData>
  <mergeCells count="13">
    <mergeCell ref="A9:A10"/>
    <mergeCell ref="A11:A12"/>
    <mergeCell ref="A13:A14"/>
    <mergeCell ref="A24:E24"/>
    <mergeCell ref="A1:J1"/>
    <mergeCell ref="A2:B2"/>
    <mergeCell ref="A15:A16"/>
    <mergeCell ref="A17:A18"/>
    <mergeCell ref="A19:A20"/>
    <mergeCell ref="A21:A22"/>
    <mergeCell ref="A3:A4"/>
    <mergeCell ref="A5:A6"/>
    <mergeCell ref="A7:A8"/>
  </mergeCells>
  <phoneticPr fontId="6" type="noConversion"/>
  <printOptions horizontalCentered="1" verticalCentered="1"/>
  <pageMargins left="0.39370078740157483" right="0.39370078740157483" top="0.74803149606299213" bottom="0.74803149606299213" header="0.31496062992125984" footer="0.31496062992125984"/>
  <pageSetup paperSize="11" scale="66" orientation="landscape" r:id="rId1"/>
  <headerFooter differentOddEven="1" scaleWithDoc="0">
    <oddHeader>&amp;L&amp;"Times New Roman,標準"&amp;8 108&amp;"標楷體,標準"年犯罪狀況及其分析</oddHeader>
    <evenHeader>&amp;R&amp;"標楷體,標準"&amp;8第二篇　犯罪之處理</evenHead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26">
    <tabColor theme="8" tint="0.59999389629810485"/>
  </sheetPr>
  <dimension ref="A1:M19"/>
  <sheetViews>
    <sheetView showGridLines="0" zoomScaleNormal="100" workbookViewId="0">
      <selection activeCell="O2" sqref="O2"/>
    </sheetView>
  </sheetViews>
  <sheetFormatPr defaultColWidth="9" defaultRowHeight="15.75"/>
  <cols>
    <col min="1" max="1" width="11.25" style="679" customWidth="1"/>
    <col min="2" max="2" width="13.625" style="679" customWidth="1"/>
    <col min="3" max="3" width="6.625" style="679" customWidth="1"/>
    <col min="4" max="5" width="13.625" style="679" customWidth="1"/>
    <col min="6" max="6" width="10.625" style="679" customWidth="1"/>
    <col min="7" max="7" width="6.625" style="679" customWidth="1"/>
    <col min="8" max="8" width="10.625" style="679" customWidth="1"/>
    <col min="9" max="11" width="9.625" style="679" customWidth="1"/>
    <col min="12" max="12" width="15.625" style="679" customWidth="1"/>
    <col min="13" max="16384" width="9" style="679"/>
  </cols>
  <sheetData>
    <row r="1" spans="1:13" ht="20.25">
      <c r="A1" s="1420" t="s">
        <v>1139</v>
      </c>
      <c r="B1" s="1421"/>
      <c r="C1" s="1421"/>
      <c r="D1" s="1421"/>
      <c r="E1" s="1421"/>
      <c r="F1" s="1421"/>
      <c r="G1" s="1421"/>
      <c r="H1" s="1421"/>
      <c r="I1" s="1421"/>
      <c r="J1" s="1421"/>
      <c r="K1" s="1421"/>
      <c r="L1" s="1421"/>
    </row>
    <row r="2" spans="1:13">
      <c r="A2" s="276" t="s">
        <v>1017</v>
      </c>
      <c r="B2" s="695"/>
      <c r="C2" s="695"/>
      <c r="D2" s="695"/>
      <c r="E2" s="695"/>
      <c r="F2" s="695"/>
      <c r="G2" s="695"/>
      <c r="H2" s="695"/>
      <c r="I2" s="695"/>
      <c r="J2" s="695"/>
      <c r="K2" s="1422" t="s">
        <v>82</v>
      </c>
      <c r="L2" s="1422"/>
    </row>
    <row r="3" spans="1:13" ht="29.25" customHeight="1">
      <c r="A3" s="1423" t="s">
        <v>83</v>
      </c>
      <c r="B3" s="694" t="s">
        <v>84</v>
      </c>
      <c r="C3" s="692"/>
      <c r="D3" s="692"/>
      <c r="E3" s="692"/>
      <c r="F3" s="693" t="s">
        <v>85</v>
      </c>
      <c r="G3" s="692"/>
      <c r="H3" s="692"/>
      <c r="I3" s="692"/>
      <c r="J3" s="692"/>
      <c r="K3" s="692"/>
      <c r="L3" s="1426" t="s">
        <v>86</v>
      </c>
    </row>
    <row r="4" spans="1:13" ht="9" customHeight="1">
      <c r="A4" s="1424"/>
      <c r="B4" s="1428" t="s">
        <v>87</v>
      </c>
      <c r="C4" s="1429"/>
      <c r="D4" s="1432" t="s">
        <v>88</v>
      </c>
      <c r="E4" s="1435" t="s">
        <v>89</v>
      </c>
      <c r="F4" s="1438" t="s">
        <v>90</v>
      </c>
      <c r="G4" s="1429"/>
      <c r="H4" s="1418" t="s">
        <v>91</v>
      </c>
      <c r="I4" s="1418"/>
      <c r="J4" s="1418" t="s">
        <v>92</v>
      </c>
      <c r="K4" s="1418"/>
      <c r="L4" s="1427"/>
    </row>
    <row r="5" spans="1:13" ht="24.95" customHeight="1">
      <c r="A5" s="1424"/>
      <c r="B5" s="1430"/>
      <c r="C5" s="1431"/>
      <c r="D5" s="1433"/>
      <c r="E5" s="1436"/>
      <c r="F5" s="1439"/>
      <c r="G5" s="1431"/>
      <c r="H5" s="1418"/>
      <c r="I5" s="1418"/>
      <c r="J5" s="1418"/>
      <c r="K5" s="1418"/>
      <c r="L5" s="1427"/>
    </row>
    <row r="6" spans="1:13" ht="24.95" customHeight="1">
      <c r="A6" s="1425"/>
      <c r="B6" s="691"/>
      <c r="C6" s="689" t="s">
        <v>93</v>
      </c>
      <c r="D6" s="1434"/>
      <c r="E6" s="1437"/>
      <c r="F6" s="690"/>
      <c r="G6" s="689" t="s">
        <v>93</v>
      </c>
      <c r="H6" s="688" t="s">
        <v>94</v>
      </c>
      <c r="I6" s="688" t="s">
        <v>45</v>
      </c>
      <c r="J6" s="688" t="s">
        <v>94</v>
      </c>
      <c r="K6" s="688" t="s">
        <v>45</v>
      </c>
      <c r="L6" s="48" t="s">
        <v>11</v>
      </c>
    </row>
    <row r="7" spans="1:13" s="44" customFormat="1" ht="29.1" customHeight="1">
      <c r="A7" s="687" t="s">
        <v>279</v>
      </c>
      <c r="B7" s="986">
        <v>23140948</v>
      </c>
      <c r="C7" s="417">
        <v>100</v>
      </c>
      <c r="D7" s="986">
        <v>11635980</v>
      </c>
      <c r="E7" s="988">
        <v>11504968</v>
      </c>
      <c r="F7" s="686">
        <f t="shared" ref="F7:F16" si="0">SUM(H7,J7)</f>
        <v>179697</v>
      </c>
      <c r="G7" s="417">
        <v>100</v>
      </c>
      <c r="H7" s="418">
        <v>153244</v>
      </c>
      <c r="I7" s="419">
        <f t="shared" ref="I7:I16" si="1">H7/F7*100</f>
        <v>85.279108721904095</v>
      </c>
      <c r="J7" s="418">
        <v>26453</v>
      </c>
      <c r="K7" s="419">
        <f t="shared" ref="K7:K16" si="2">J7/F7*100</f>
        <v>14.720891278095907</v>
      </c>
      <c r="L7" s="420">
        <f t="shared" ref="L7:L16" si="3">(H7+J7)/B7*100000</f>
        <v>776.53257766276477</v>
      </c>
    </row>
    <row r="8" spans="1:13" s="44" customFormat="1" ht="29.1" customHeight="1">
      <c r="A8" s="687" t="s">
        <v>280</v>
      </c>
      <c r="B8" s="986">
        <v>23193518</v>
      </c>
      <c r="C8" s="417">
        <v>100</v>
      </c>
      <c r="D8" s="986">
        <v>11640450</v>
      </c>
      <c r="E8" s="988">
        <v>11553068</v>
      </c>
      <c r="F8" s="686">
        <f t="shared" si="0"/>
        <v>174929</v>
      </c>
      <c r="G8" s="417">
        <v>97</v>
      </c>
      <c r="H8" s="418">
        <v>148490</v>
      </c>
      <c r="I8" s="419">
        <f t="shared" si="1"/>
        <v>84.885867980723603</v>
      </c>
      <c r="J8" s="418">
        <v>26439</v>
      </c>
      <c r="K8" s="419">
        <f t="shared" si="2"/>
        <v>15.114132019276392</v>
      </c>
      <c r="L8" s="420">
        <f t="shared" si="3"/>
        <v>754.21503542498374</v>
      </c>
    </row>
    <row r="9" spans="1:13" s="44" customFormat="1" ht="29.1" customHeight="1">
      <c r="A9" s="687" t="s">
        <v>281</v>
      </c>
      <c r="B9" s="986">
        <v>23270367</v>
      </c>
      <c r="C9" s="417">
        <v>101</v>
      </c>
      <c r="D9" s="986">
        <v>11659496</v>
      </c>
      <c r="E9" s="988">
        <v>11610871</v>
      </c>
      <c r="F9" s="686">
        <f t="shared" si="0"/>
        <v>173482</v>
      </c>
      <c r="G9" s="417">
        <v>97</v>
      </c>
      <c r="H9" s="418">
        <v>147682</v>
      </c>
      <c r="I9" s="419">
        <f t="shared" si="1"/>
        <v>85.128140095226016</v>
      </c>
      <c r="J9" s="418">
        <v>25800</v>
      </c>
      <c r="K9" s="419">
        <f t="shared" si="2"/>
        <v>14.871859904773983</v>
      </c>
      <c r="L9" s="420">
        <f t="shared" si="3"/>
        <v>745.50607646196556</v>
      </c>
    </row>
    <row r="10" spans="1:13" s="44" customFormat="1" ht="29.1" customHeight="1">
      <c r="A10" s="687" t="s">
        <v>282</v>
      </c>
      <c r="B10" s="986">
        <v>23344670</v>
      </c>
      <c r="C10" s="417">
        <v>101</v>
      </c>
      <c r="D10" s="986">
        <v>11678996</v>
      </c>
      <c r="E10" s="988">
        <v>11665674</v>
      </c>
      <c r="F10" s="686">
        <f t="shared" si="0"/>
        <v>168265</v>
      </c>
      <c r="G10" s="417">
        <v>94</v>
      </c>
      <c r="H10" s="418">
        <v>143595</v>
      </c>
      <c r="I10" s="419">
        <f t="shared" si="1"/>
        <v>85.338602799156092</v>
      </c>
      <c r="J10" s="418">
        <v>24670</v>
      </c>
      <c r="K10" s="419">
        <f t="shared" si="2"/>
        <v>14.661397200843906</v>
      </c>
      <c r="L10" s="420">
        <f t="shared" si="3"/>
        <v>720.78551549454335</v>
      </c>
    </row>
    <row r="11" spans="1:13" s="44" customFormat="1" ht="29.1" customHeight="1">
      <c r="A11" s="687" t="s">
        <v>3</v>
      </c>
      <c r="B11" s="986">
        <v>23403635</v>
      </c>
      <c r="C11" s="417">
        <v>101</v>
      </c>
      <c r="D11" s="986">
        <v>11691322</v>
      </c>
      <c r="E11" s="988">
        <v>11712313</v>
      </c>
      <c r="F11" s="686">
        <f t="shared" si="0"/>
        <v>188206</v>
      </c>
      <c r="G11" s="417">
        <v>105</v>
      </c>
      <c r="H11" s="418">
        <v>162924</v>
      </c>
      <c r="I11" s="419">
        <f t="shared" si="1"/>
        <v>86.566846965559023</v>
      </c>
      <c r="J11" s="418">
        <v>25282</v>
      </c>
      <c r="K11" s="419">
        <f t="shared" si="2"/>
        <v>13.433153034440984</v>
      </c>
      <c r="L11" s="420">
        <f t="shared" si="3"/>
        <v>804.17422336316565</v>
      </c>
    </row>
    <row r="12" spans="1:13" s="44" customFormat="1" ht="29.1" customHeight="1">
      <c r="A12" s="687" t="s">
        <v>2</v>
      </c>
      <c r="B12" s="986">
        <v>23462914</v>
      </c>
      <c r="C12" s="417">
        <v>101</v>
      </c>
      <c r="D12" s="986">
        <v>11705009</v>
      </c>
      <c r="E12" s="988">
        <v>11757905</v>
      </c>
      <c r="F12" s="686">
        <f t="shared" si="0"/>
        <v>184702</v>
      </c>
      <c r="G12" s="417">
        <v>103</v>
      </c>
      <c r="H12" s="417">
        <v>159591</v>
      </c>
      <c r="I12" s="419">
        <f t="shared" si="1"/>
        <v>86.404586848003817</v>
      </c>
      <c r="J12" s="417">
        <v>25111</v>
      </c>
      <c r="K12" s="419">
        <f t="shared" si="2"/>
        <v>13.595413151996189</v>
      </c>
      <c r="L12" s="420">
        <f t="shared" si="3"/>
        <v>787.2082725956376</v>
      </c>
    </row>
    <row r="13" spans="1:13" s="44" customFormat="1" ht="29.1" customHeight="1">
      <c r="A13" s="687" t="s">
        <v>283</v>
      </c>
      <c r="B13" s="986">
        <v>23515945</v>
      </c>
      <c r="C13" s="417">
        <v>102</v>
      </c>
      <c r="D13" s="986">
        <v>11715658</v>
      </c>
      <c r="E13" s="988">
        <v>11800287</v>
      </c>
      <c r="F13" s="686">
        <f t="shared" si="0"/>
        <v>180733</v>
      </c>
      <c r="G13" s="417">
        <v>101</v>
      </c>
      <c r="H13" s="417">
        <v>156108</v>
      </c>
      <c r="I13" s="419">
        <f t="shared" si="1"/>
        <v>86.374928762317893</v>
      </c>
      <c r="J13" s="417">
        <v>24625</v>
      </c>
      <c r="K13" s="419">
        <f t="shared" si="2"/>
        <v>13.625071237682103</v>
      </c>
      <c r="L13" s="420">
        <f t="shared" si="3"/>
        <v>768.55512291766286</v>
      </c>
    </row>
    <row r="14" spans="1:13" s="44" customFormat="1" ht="29.1" customHeight="1">
      <c r="A14" s="687" t="s">
        <v>1</v>
      </c>
      <c r="B14" s="986">
        <v>23555522</v>
      </c>
      <c r="C14" s="417">
        <v>102</v>
      </c>
      <c r="D14" s="986">
        <v>11719425</v>
      </c>
      <c r="E14" s="988">
        <v>11836097</v>
      </c>
      <c r="F14" s="686">
        <f t="shared" si="0"/>
        <v>192158</v>
      </c>
      <c r="G14" s="417">
        <v>107</v>
      </c>
      <c r="H14" s="421">
        <v>165604</v>
      </c>
      <c r="I14" s="419">
        <f t="shared" si="1"/>
        <v>86.181163417604267</v>
      </c>
      <c r="J14" s="417">
        <v>26554</v>
      </c>
      <c r="K14" s="419">
        <f t="shared" si="2"/>
        <v>13.818836582395738</v>
      </c>
      <c r="L14" s="420">
        <f t="shared" si="3"/>
        <v>815.76625642174258</v>
      </c>
    </row>
    <row r="15" spans="1:13" s="44" customFormat="1" ht="29.1" customHeight="1">
      <c r="A15" s="687" t="s">
        <v>284</v>
      </c>
      <c r="B15" s="986">
        <v>23580080</v>
      </c>
      <c r="C15" s="417">
        <v>102</v>
      </c>
      <c r="D15" s="986">
        <v>11716246</v>
      </c>
      <c r="E15" s="988">
        <v>11863834</v>
      </c>
      <c r="F15" s="686">
        <f t="shared" si="0"/>
        <v>192230</v>
      </c>
      <c r="G15" s="417">
        <v>107</v>
      </c>
      <c r="H15" s="421">
        <v>165517</v>
      </c>
      <c r="I15" s="419">
        <f t="shared" si="1"/>
        <v>86.103625864849391</v>
      </c>
      <c r="J15" s="417">
        <v>26713</v>
      </c>
      <c r="K15" s="419">
        <f t="shared" si="2"/>
        <v>13.896374135150602</v>
      </c>
      <c r="L15" s="420">
        <f t="shared" si="3"/>
        <v>815.22200094316895</v>
      </c>
      <c r="M15" s="47"/>
    </row>
    <row r="16" spans="1:13" s="44" customFormat="1" ht="28.5" customHeight="1">
      <c r="A16" s="664" t="s">
        <v>285</v>
      </c>
      <c r="B16" s="987">
        <v>23596026</v>
      </c>
      <c r="C16" s="683">
        <v>102</v>
      </c>
      <c r="D16" s="987">
        <v>11709050</v>
      </c>
      <c r="E16" s="989">
        <v>11886976</v>
      </c>
      <c r="F16" s="685">
        <f t="shared" si="0"/>
        <v>182829</v>
      </c>
      <c r="G16" s="683">
        <v>102</v>
      </c>
      <c r="H16" s="684">
        <v>156310</v>
      </c>
      <c r="I16" s="682">
        <f t="shared" si="1"/>
        <v>85.495189494008059</v>
      </c>
      <c r="J16" s="683">
        <v>26519</v>
      </c>
      <c r="K16" s="682">
        <f t="shared" si="2"/>
        <v>14.504810505991939</v>
      </c>
      <c r="L16" s="681">
        <f t="shared" si="3"/>
        <v>774.82962597176322</v>
      </c>
      <c r="M16" s="47"/>
    </row>
    <row r="17" spans="1:12" s="680" customFormat="1" ht="15.75" customHeight="1">
      <c r="A17" s="267" t="s">
        <v>57</v>
      </c>
      <c r="B17" s="268"/>
      <c r="C17" s="268"/>
      <c r="D17" s="268"/>
      <c r="E17" s="268"/>
      <c r="F17" s="269"/>
      <c r="G17" s="269"/>
      <c r="H17" s="269"/>
      <c r="I17" s="269"/>
      <c r="J17" s="269"/>
      <c r="K17" s="269"/>
      <c r="L17" s="269"/>
    </row>
    <row r="18" spans="1:12" s="680" customFormat="1" ht="15.75" customHeight="1">
      <c r="A18" s="1419" t="s">
        <v>1324</v>
      </c>
      <c r="B18" s="1419"/>
      <c r="C18" s="1419"/>
      <c r="D18" s="1419"/>
      <c r="E18" s="1419"/>
      <c r="F18" s="1419"/>
      <c r="G18" s="269"/>
      <c r="H18" s="269"/>
      <c r="I18" s="339"/>
      <c r="J18" s="269"/>
      <c r="K18" s="269"/>
      <c r="L18" s="269"/>
    </row>
    <row r="19" spans="1:12" ht="15.75" customHeight="1">
      <c r="A19" s="1419"/>
      <c r="B19" s="1419"/>
      <c r="C19" s="1419"/>
      <c r="D19" s="1419"/>
      <c r="E19" s="1419"/>
      <c r="F19" s="1419"/>
      <c r="G19" s="46"/>
      <c r="H19" s="46"/>
      <c r="I19" s="46"/>
      <c r="J19" s="46"/>
      <c r="K19" s="46"/>
      <c r="L19" s="46"/>
    </row>
  </sheetData>
  <mergeCells count="11">
    <mergeCell ref="J4:K5"/>
    <mergeCell ref="A18:F19"/>
    <mergeCell ref="A1:L1"/>
    <mergeCell ref="K2:L2"/>
    <mergeCell ref="A3:A6"/>
    <mergeCell ref="L3:L5"/>
    <mergeCell ref="B4:C5"/>
    <mergeCell ref="D4:D6"/>
    <mergeCell ref="E4:E6"/>
    <mergeCell ref="F4:G5"/>
    <mergeCell ref="H4:I5"/>
  </mergeCells>
  <phoneticPr fontId="6" type="noConversion"/>
  <printOptions horizontalCentered="1" verticalCentered="1"/>
  <pageMargins left="0.39370078740157483" right="0.39370078740157483" top="0.74803149606299213" bottom="0.74803149606299213" header="0.31496062992125984" footer="0.31496062992125984"/>
  <pageSetup paperSize="11" scale="66" orientation="landscape" r:id="rId1"/>
  <headerFooter differentOddEven="1" scaleWithDoc="0">
    <oddHeader>&amp;L&amp;"Times New Roman,標準"&amp;8 108&amp;"標楷體,標準"年犯罪狀況及其分析</oddHeader>
    <evenHeader>&amp;R&amp;"標楷體,標準"&amp;8第二篇　犯罪之處理</even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AG98"/>
  <sheetViews>
    <sheetView showGridLines="0" zoomScaleNormal="100" workbookViewId="0">
      <selection activeCell="O2" sqref="O2"/>
    </sheetView>
  </sheetViews>
  <sheetFormatPr defaultRowHeight="12.75"/>
  <cols>
    <col min="1" max="1" width="6.375" style="1110" customWidth="1"/>
    <col min="2" max="2" width="3.125" style="1110" customWidth="1"/>
    <col min="3" max="30" width="6.5" style="1110" customWidth="1"/>
    <col min="31" max="256" width="9" style="1110"/>
    <col min="257" max="257" width="6.375" style="1110" customWidth="1"/>
    <col min="258" max="258" width="3.125" style="1110" customWidth="1"/>
    <col min="259" max="286" width="6.5" style="1110" customWidth="1"/>
    <col min="287" max="512" width="9" style="1110"/>
    <col min="513" max="513" width="6.375" style="1110" customWidth="1"/>
    <col min="514" max="514" width="3.125" style="1110" customWidth="1"/>
    <col min="515" max="542" width="6.5" style="1110" customWidth="1"/>
    <col min="543" max="768" width="9" style="1110"/>
    <col min="769" max="769" width="6.375" style="1110" customWidth="1"/>
    <col min="770" max="770" width="3.125" style="1110" customWidth="1"/>
    <col min="771" max="798" width="6.5" style="1110" customWidth="1"/>
    <col min="799" max="1024" width="9" style="1110"/>
    <col min="1025" max="1025" width="6.375" style="1110" customWidth="1"/>
    <col min="1026" max="1026" width="3.125" style="1110" customWidth="1"/>
    <col min="1027" max="1054" width="6.5" style="1110" customWidth="1"/>
    <col min="1055" max="1280" width="9" style="1110"/>
    <col min="1281" max="1281" width="6.375" style="1110" customWidth="1"/>
    <col min="1282" max="1282" width="3.125" style="1110" customWidth="1"/>
    <col min="1283" max="1310" width="6.5" style="1110" customWidth="1"/>
    <col min="1311" max="1536" width="9" style="1110"/>
    <col min="1537" max="1537" width="6.375" style="1110" customWidth="1"/>
    <col min="1538" max="1538" width="3.125" style="1110" customWidth="1"/>
    <col min="1539" max="1566" width="6.5" style="1110" customWidth="1"/>
    <col min="1567" max="1792" width="9" style="1110"/>
    <col min="1793" max="1793" width="6.375" style="1110" customWidth="1"/>
    <col min="1794" max="1794" width="3.125" style="1110" customWidth="1"/>
    <col min="1795" max="1822" width="6.5" style="1110" customWidth="1"/>
    <col min="1823" max="2048" width="9" style="1110"/>
    <col min="2049" max="2049" width="6.375" style="1110" customWidth="1"/>
    <col min="2050" max="2050" width="3.125" style="1110" customWidth="1"/>
    <col min="2051" max="2078" width="6.5" style="1110" customWidth="1"/>
    <col min="2079" max="2304" width="9" style="1110"/>
    <col min="2305" max="2305" width="6.375" style="1110" customWidth="1"/>
    <col min="2306" max="2306" width="3.125" style="1110" customWidth="1"/>
    <col min="2307" max="2334" width="6.5" style="1110" customWidth="1"/>
    <col min="2335" max="2560" width="9" style="1110"/>
    <col min="2561" max="2561" width="6.375" style="1110" customWidth="1"/>
    <col min="2562" max="2562" width="3.125" style="1110" customWidth="1"/>
    <col min="2563" max="2590" width="6.5" style="1110" customWidth="1"/>
    <col min="2591" max="2816" width="9" style="1110"/>
    <col min="2817" max="2817" width="6.375" style="1110" customWidth="1"/>
    <col min="2818" max="2818" width="3.125" style="1110" customWidth="1"/>
    <col min="2819" max="2846" width="6.5" style="1110" customWidth="1"/>
    <col min="2847" max="3072" width="9" style="1110"/>
    <col min="3073" max="3073" width="6.375" style="1110" customWidth="1"/>
    <col min="3074" max="3074" width="3.125" style="1110" customWidth="1"/>
    <col min="3075" max="3102" width="6.5" style="1110" customWidth="1"/>
    <col min="3103" max="3328" width="9" style="1110"/>
    <col min="3329" max="3329" width="6.375" style="1110" customWidth="1"/>
    <col min="3330" max="3330" width="3.125" style="1110" customWidth="1"/>
    <col min="3331" max="3358" width="6.5" style="1110" customWidth="1"/>
    <col min="3359" max="3584" width="9" style="1110"/>
    <col min="3585" max="3585" width="6.375" style="1110" customWidth="1"/>
    <col min="3586" max="3586" width="3.125" style="1110" customWidth="1"/>
    <col min="3587" max="3614" width="6.5" style="1110" customWidth="1"/>
    <col min="3615" max="3840" width="9" style="1110"/>
    <col min="3841" max="3841" width="6.375" style="1110" customWidth="1"/>
    <col min="3842" max="3842" width="3.125" style="1110" customWidth="1"/>
    <col min="3843" max="3870" width="6.5" style="1110" customWidth="1"/>
    <col min="3871" max="4096" width="9" style="1110"/>
    <col min="4097" max="4097" width="6.375" style="1110" customWidth="1"/>
    <col min="4098" max="4098" width="3.125" style="1110" customWidth="1"/>
    <col min="4099" max="4126" width="6.5" style="1110" customWidth="1"/>
    <col min="4127" max="4352" width="9" style="1110"/>
    <col min="4353" max="4353" width="6.375" style="1110" customWidth="1"/>
    <col min="4354" max="4354" width="3.125" style="1110" customWidth="1"/>
    <col min="4355" max="4382" width="6.5" style="1110" customWidth="1"/>
    <col min="4383" max="4608" width="9" style="1110"/>
    <col min="4609" max="4609" width="6.375" style="1110" customWidth="1"/>
    <col min="4610" max="4610" width="3.125" style="1110" customWidth="1"/>
    <col min="4611" max="4638" width="6.5" style="1110" customWidth="1"/>
    <col min="4639" max="4864" width="9" style="1110"/>
    <col min="4865" max="4865" width="6.375" style="1110" customWidth="1"/>
    <col min="4866" max="4866" width="3.125" style="1110" customWidth="1"/>
    <col min="4867" max="4894" width="6.5" style="1110" customWidth="1"/>
    <col min="4895" max="5120" width="9" style="1110"/>
    <col min="5121" max="5121" width="6.375" style="1110" customWidth="1"/>
    <col min="5122" max="5122" width="3.125" style="1110" customWidth="1"/>
    <col min="5123" max="5150" width="6.5" style="1110" customWidth="1"/>
    <col min="5151" max="5376" width="9" style="1110"/>
    <col min="5377" max="5377" width="6.375" style="1110" customWidth="1"/>
    <col min="5378" max="5378" width="3.125" style="1110" customWidth="1"/>
    <col min="5379" max="5406" width="6.5" style="1110" customWidth="1"/>
    <col min="5407" max="5632" width="9" style="1110"/>
    <col min="5633" max="5633" width="6.375" style="1110" customWidth="1"/>
    <col min="5634" max="5634" width="3.125" style="1110" customWidth="1"/>
    <col min="5635" max="5662" width="6.5" style="1110" customWidth="1"/>
    <col min="5663" max="5888" width="9" style="1110"/>
    <col min="5889" max="5889" width="6.375" style="1110" customWidth="1"/>
    <col min="5890" max="5890" width="3.125" style="1110" customWidth="1"/>
    <col min="5891" max="5918" width="6.5" style="1110" customWidth="1"/>
    <col min="5919" max="6144" width="9" style="1110"/>
    <col min="6145" max="6145" width="6.375" style="1110" customWidth="1"/>
    <col min="6146" max="6146" width="3.125" style="1110" customWidth="1"/>
    <col min="6147" max="6174" width="6.5" style="1110" customWidth="1"/>
    <col min="6175" max="6400" width="9" style="1110"/>
    <col min="6401" max="6401" width="6.375" style="1110" customWidth="1"/>
    <col min="6402" max="6402" width="3.125" style="1110" customWidth="1"/>
    <col min="6403" max="6430" width="6.5" style="1110" customWidth="1"/>
    <col min="6431" max="6656" width="9" style="1110"/>
    <col min="6657" max="6657" width="6.375" style="1110" customWidth="1"/>
    <col min="6658" max="6658" width="3.125" style="1110" customWidth="1"/>
    <col min="6659" max="6686" width="6.5" style="1110" customWidth="1"/>
    <col min="6687" max="6912" width="9" style="1110"/>
    <col min="6913" max="6913" width="6.375" style="1110" customWidth="1"/>
    <col min="6914" max="6914" width="3.125" style="1110" customWidth="1"/>
    <col min="6915" max="6942" width="6.5" style="1110" customWidth="1"/>
    <col min="6943" max="7168" width="9" style="1110"/>
    <col min="7169" max="7169" width="6.375" style="1110" customWidth="1"/>
    <col min="7170" max="7170" width="3.125" style="1110" customWidth="1"/>
    <col min="7171" max="7198" width="6.5" style="1110" customWidth="1"/>
    <col min="7199" max="7424" width="9" style="1110"/>
    <col min="7425" max="7425" width="6.375" style="1110" customWidth="1"/>
    <col min="7426" max="7426" width="3.125" style="1110" customWidth="1"/>
    <col min="7427" max="7454" width="6.5" style="1110" customWidth="1"/>
    <col min="7455" max="7680" width="9" style="1110"/>
    <col min="7681" max="7681" width="6.375" style="1110" customWidth="1"/>
    <col min="7682" max="7682" width="3.125" style="1110" customWidth="1"/>
    <col min="7683" max="7710" width="6.5" style="1110" customWidth="1"/>
    <col min="7711" max="7936" width="9" style="1110"/>
    <col min="7937" max="7937" width="6.375" style="1110" customWidth="1"/>
    <col min="7938" max="7938" width="3.125" style="1110" customWidth="1"/>
    <col min="7939" max="7966" width="6.5" style="1110" customWidth="1"/>
    <col min="7967" max="8192" width="9" style="1110"/>
    <col min="8193" max="8193" width="6.375" style="1110" customWidth="1"/>
    <col min="8194" max="8194" width="3.125" style="1110" customWidth="1"/>
    <col min="8195" max="8222" width="6.5" style="1110" customWidth="1"/>
    <col min="8223" max="8448" width="9" style="1110"/>
    <col min="8449" max="8449" width="6.375" style="1110" customWidth="1"/>
    <col min="8450" max="8450" width="3.125" style="1110" customWidth="1"/>
    <col min="8451" max="8478" width="6.5" style="1110" customWidth="1"/>
    <col min="8479" max="8704" width="9" style="1110"/>
    <col min="8705" max="8705" width="6.375" style="1110" customWidth="1"/>
    <col min="8706" max="8706" width="3.125" style="1110" customWidth="1"/>
    <col min="8707" max="8734" width="6.5" style="1110" customWidth="1"/>
    <col min="8735" max="8960" width="9" style="1110"/>
    <col min="8961" max="8961" width="6.375" style="1110" customWidth="1"/>
    <col min="8962" max="8962" width="3.125" style="1110" customWidth="1"/>
    <col min="8963" max="8990" width="6.5" style="1110" customWidth="1"/>
    <col min="8991" max="9216" width="9" style="1110"/>
    <col min="9217" max="9217" width="6.375" style="1110" customWidth="1"/>
    <col min="9218" max="9218" width="3.125" style="1110" customWidth="1"/>
    <col min="9219" max="9246" width="6.5" style="1110" customWidth="1"/>
    <col min="9247" max="9472" width="9" style="1110"/>
    <col min="9473" max="9473" width="6.375" style="1110" customWidth="1"/>
    <col min="9474" max="9474" width="3.125" style="1110" customWidth="1"/>
    <col min="9475" max="9502" width="6.5" style="1110" customWidth="1"/>
    <col min="9503" max="9728" width="9" style="1110"/>
    <col min="9729" max="9729" width="6.375" style="1110" customWidth="1"/>
    <col min="9730" max="9730" width="3.125" style="1110" customWidth="1"/>
    <col min="9731" max="9758" width="6.5" style="1110" customWidth="1"/>
    <col min="9759" max="9984" width="9" style="1110"/>
    <col min="9985" max="9985" width="6.375" style="1110" customWidth="1"/>
    <col min="9986" max="9986" width="3.125" style="1110" customWidth="1"/>
    <col min="9987" max="10014" width="6.5" style="1110" customWidth="1"/>
    <col min="10015" max="10240" width="9" style="1110"/>
    <col min="10241" max="10241" width="6.375" style="1110" customWidth="1"/>
    <col min="10242" max="10242" width="3.125" style="1110" customWidth="1"/>
    <col min="10243" max="10270" width="6.5" style="1110" customWidth="1"/>
    <col min="10271" max="10496" width="9" style="1110"/>
    <col min="10497" max="10497" width="6.375" style="1110" customWidth="1"/>
    <col min="10498" max="10498" width="3.125" style="1110" customWidth="1"/>
    <col min="10499" max="10526" width="6.5" style="1110" customWidth="1"/>
    <col min="10527" max="10752" width="9" style="1110"/>
    <col min="10753" max="10753" width="6.375" style="1110" customWidth="1"/>
    <col min="10754" max="10754" width="3.125" style="1110" customWidth="1"/>
    <col min="10755" max="10782" width="6.5" style="1110" customWidth="1"/>
    <col min="10783" max="11008" width="9" style="1110"/>
    <col min="11009" max="11009" width="6.375" style="1110" customWidth="1"/>
    <col min="11010" max="11010" width="3.125" style="1110" customWidth="1"/>
    <col min="11011" max="11038" width="6.5" style="1110" customWidth="1"/>
    <col min="11039" max="11264" width="9" style="1110"/>
    <col min="11265" max="11265" width="6.375" style="1110" customWidth="1"/>
    <col min="11266" max="11266" width="3.125" style="1110" customWidth="1"/>
    <col min="11267" max="11294" width="6.5" style="1110" customWidth="1"/>
    <col min="11295" max="11520" width="9" style="1110"/>
    <col min="11521" max="11521" width="6.375" style="1110" customWidth="1"/>
    <col min="11522" max="11522" width="3.125" style="1110" customWidth="1"/>
    <col min="11523" max="11550" width="6.5" style="1110" customWidth="1"/>
    <col min="11551" max="11776" width="9" style="1110"/>
    <col min="11777" max="11777" width="6.375" style="1110" customWidth="1"/>
    <col min="11778" max="11778" width="3.125" style="1110" customWidth="1"/>
    <col min="11779" max="11806" width="6.5" style="1110" customWidth="1"/>
    <col min="11807" max="12032" width="9" style="1110"/>
    <col min="12033" max="12033" width="6.375" style="1110" customWidth="1"/>
    <col min="12034" max="12034" width="3.125" style="1110" customWidth="1"/>
    <col min="12035" max="12062" width="6.5" style="1110" customWidth="1"/>
    <col min="12063" max="12288" width="9" style="1110"/>
    <col min="12289" max="12289" width="6.375" style="1110" customWidth="1"/>
    <col min="12290" max="12290" width="3.125" style="1110" customWidth="1"/>
    <col min="12291" max="12318" width="6.5" style="1110" customWidth="1"/>
    <col min="12319" max="12544" width="9" style="1110"/>
    <col min="12545" max="12545" width="6.375" style="1110" customWidth="1"/>
    <col min="12546" max="12546" width="3.125" style="1110" customWidth="1"/>
    <col min="12547" max="12574" width="6.5" style="1110" customWidth="1"/>
    <col min="12575" max="12800" width="9" style="1110"/>
    <col min="12801" max="12801" width="6.375" style="1110" customWidth="1"/>
    <col min="12802" max="12802" width="3.125" style="1110" customWidth="1"/>
    <col min="12803" max="12830" width="6.5" style="1110" customWidth="1"/>
    <col min="12831" max="13056" width="9" style="1110"/>
    <col min="13057" max="13057" width="6.375" style="1110" customWidth="1"/>
    <col min="13058" max="13058" width="3.125" style="1110" customWidth="1"/>
    <col min="13059" max="13086" width="6.5" style="1110" customWidth="1"/>
    <col min="13087" max="13312" width="9" style="1110"/>
    <col min="13313" max="13313" width="6.375" style="1110" customWidth="1"/>
    <col min="13314" max="13314" width="3.125" style="1110" customWidth="1"/>
    <col min="13315" max="13342" width="6.5" style="1110" customWidth="1"/>
    <col min="13343" max="13568" width="9" style="1110"/>
    <col min="13569" max="13569" width="6.375" style="1110" customWidth="1"/>
    <col min="13570" max="13570" width="3.125" style="1110" customWidth="1"/>
    <col min="13571" max="13598" width="6.5" style="1110" customWidth="1"/>
    <col min="13599" max="13824" width="9" style="1110"/>
    <col min="13825" max="13825" width="6.375" style="1110" customWidth="1"/>
    <col min="13826" max="13826" width="3.125" style="1110" customWidth="1"/>
    <col min="13827" max="13854" width="6.5" style="1110" customWidth="1"/>
    <col min="13855" max="14080" width="9" style="1110"/>
    <col min="14081" max="14081" width="6.375" style="1110" customWidth="1"/>
    <col min="14082" max="14082" width="3.125" style="1110" customWidth="1"/>
    <col min="14083" max="14110" width="6.5" style="1110" customWidth="1"/>
    <col min="14111" max="14336" width="9" style="1110"/>
    <col min="14337" max="14337" width="6.375" style="1110" customWidth="1"/>
    <col min="14338" max="14338" width="3.125" style="1110" customWidth="1"/>
    <col min="14339" max="14366" width="6.5" style="1110" customWidth="1"/>
    <col min="14367" max="14592" width="9" style="1110"/>
    <col min="14593" max="14593" width="6.375" style="1110" customWidth="1"/>
    <col min="14594" max="14594" width="3.125" style="1110" customWidth="1"/>
    <col min="14595" max="14622" width="6.5" style="1110" customWidth="1"/>
    <col min="14623" max="14848" width="9" style="1110"/>
    <col min="14849" max="14849" width="6.375" style="1110" customWidth="1"/>
    <col min="14850" max="14850" width="3.125" style="1110" customWidth="1"/>
    <col min="14851" max="14878" width="6.5" style="1110" customWidth="1"/>
    <col min="14879" max="15104" width="9" style="1110"/>
    <col min="15105" max="15105" width="6.375" style="1110" customWidth="1"/>
    <col min="15106" max="15106" width="3.125" style="1110" customWidth="1"/>
    <col min="15107" max="15134" width="6.5" style="1110" customWidth="1"/>
    <col min="15135" max="15360" width="9" style="1110"/>
    <col min="15361" max="15361" width="6.375" style="1110" customWidth="1"/>
    <col min="15362" max="15362" width="3.125" style="1110" customWidth="1"/>
    <col min="15363" max="15390" width="6.5" style="1110" customWidth="1"/>
    <col min="15391" max="15616" width="9" style="1110"/>
    <col min="15617" max="15617" width="6.375" style="1110" customWidth="1"/>
    <col min="15618" max="15618" width="3.125" style="1110" customWidth="1"/>
    <col min="15619" max="15646" width="6.5" style="1110" customWidth="1"/>
    <col min="15647" max="15872" width="9" style="1110"/>
    <col min="15873" max="15873" width="6.375" style="1110" customWidth="1"/>
    <col min="15874" max="15874" width="3.125" style="1110" customWidth="1"/>
    <col min="15875" max="15902" width="6.5" style="1110" customWidth="1"/>
    <col min="15903" max="16128" width="9" style="1110"/>
    <col min="16129" max="16129" width="6.375" style="1110" customWidth="1"/>
    <col min="16130" max="16130" width="3.125" style="1110" customWidth="1"/>
    <col min="16131" max="16158" width="6.5" style="1110" customWidth="1"/>
    <col min="16159" max="16384" width="9" style="1110"/>
  </cols>
  <sheetData>
    <row r="1" spans="1:32" s="1106" customFormat="1" ht="24.75" customHeight="1">
      <c r="A1" s="1442" t="s">
        <v>1145</v>
      </c>
      <c r="B1" s="1442"/>
      <c r="C1" s="1442"/>
      <c r="D1" s="1442"/>
      <c r="E1" s="1442"/>
      <c r="F1" s="1442"/>
      <c r="G1" s="1442"/>
      <c r="H1" s="1442"/>
      <c r="I1" s="1442"/>
      <c r="J1" s="1442"/>
      <c r="K1" s="1442"/>
      <c r="L1" s="1442"/>
      <c r="M1" s="1442"/>
      <c r="N1" s="1442"/>
      <c r="O1" s="1442"/>
      <c r="P1" s="1442"/>
      <c r="Q1" s="1442"/>
      <c r="R1" s="1442"/>
      <c r="S1" s="1442"/>
      <c r="T1" s="1442"/>
      <c r="U1" s="1442"/>
      <c r="V1" s="1442"/>
      <c r="W1" s="1442"/>
      <c r="X1" s="1442"/>
      <c r="Y1" s="1442"/>
      <c r="Z1" s="1442"/>
      <c r="AA1" s="1442"/>
      <c r="AB1" s="1442"/>
    </row>
    <row r="2" spans="1:32" ht="21.75" customHeight="1">
      <c r="A2" s="1107"/>
      <c r="B2" s="1107"/>
      <c r="C2" s="1107"/>
      <c r="D2" s="1107"/>
      <c r="E2" s="1107"/>
      <c r="F2" s="1107"/>
      <c r="G2" s="1107"/>
      <c r="H2" s="1107"/>
      <c r="I2" s="1107"/>
      <c r="J2" s="1107"/>
      <c r="K2" s="1107"/>
      <c r="L2" s="1107"/>
      <c r="M2" s="1107"/>
      <c r="N2" s="1107"/>
      <c r="O2" s="1107"/>
      <c r="P2" s="1107"/>
      <c r="Q2" s="1107"/>
      <c r="R2" s="1107"/>
      <c r="S2" s="1107"/>
      <c r="T2" s="1107"/>
      <c r="U2" s="1107"/>
      <c r="V2" s="1107"/>
      <c r="W2" s="1107"/>
      <c r="X2" s="1107"/>
      <c r="Y2" s="1107"/>
      <c r="Z2" s="1107"/>
      <c r="AA2" s="1108"/>
      <c r="AB2" s="1109"/>
      <c r="AC2" s="1108" t="s">
        <v>1146</v>
      </c>
    </row>
    <row r="3" spans="1:32" ht="6" customHeight="1">
      <c r="A3" s="1443" t="s">
        <v>1147</v>
      </c>
      <c r="B3" s="1444"/>
      <c r="C3" s="1449" t="s">
        <v>1148</v>
      </c>
      <c r="D3" s="1452"/>
      <c r="E3" s="1111"/>
      <c r="F3" s="1112"/>
      <c r="G3" s="1454" t="s">
        <v>1149</v>
      </c>
      <c r="H3" s="1455"/>
      <c r="I3" s="1455"/>
      <c r="J3" s="1456"/>
      <c r="K3" s="1460" t="s">
        <v>1150</v>
      </c>
      <c r="L3" s="1455"/>
      <c r="M3" s="1455"/>
      <c r="N3" s="1456"/>
      <c r="O3" s="1461" t="s">
        <v>1151</v>
      </c>
      <c r="P3" s="1462"/>
      <c r="Q3" s="1462"/>
      <c r="R3" s="1463"/>
      <c r="S3" s="1460" t="s">
        <v>1152</v>
      </c>
      <c r="T3" s="1455"/>
      <c r="U3" s="1455"/>
      <c r="V3" s="1456"/>
      <c r="W3" s="1460" t="s">
        <v>1153</v>
      </c>
      <c r="X3" s="1455"/>
      <c r="Y3" s="1455"/>
      <c r="Z3" s="1456"/>
      <c r="AA3" s="1467" t="s">
        <v>1154</v>
      </c>
      <c r="AB3" s="1468"/>
      <c r="AC3" s="1468"/>
      <c r="AD3" s="1469"/>
    </row>
    <row r="4" spans="1:32" ht="20.100000000000001" customHeight="1">
      <c r="A4" s="1445"/>
      <c r="B4" s="1446"/>
      <c r="C4" s="1450"/>
      <c r="D4" s="1453"/>
      <c r="E4" s="1440" t="s">
        <v>1155</v>
      </c>
      <c r="F4" s="1440" t="s">
        <v>1156</v>
      </c>
      <c r="G4" s="1457"/>
      <c r="H4" s="1458"/>
      <c r="I4" s="1458"/>
      <c r="J4" s="1459"/>
      <c r="K4" s="1457"/>
      <c r="L4" s="1458"/>
      <c r="M4" s="1458"/>
      <c r="N4" s="1459"/>
      <c r="O4" s="1464"/>
      <c r="P4" s="1465"/>
      <c r="Q4" s="1465"/>
      <c r="R4" s="1466"/>
      <c r="S4" s="1457"/>
      <c r="T4" s="1458"/>
      <c r="U4" s="1458"/>
      <c r="V4" s="1459"/>
      <c r="W4" s="1457"/>
      <c r="X4" s="1458"/>
      <c r="Y4" s="1458"/>
      <c r="Z4" s="1459"/>
      <c r="AA4" s="1470"/>
      <c r="AB4" s="1471"/>
      <c r="AC4" s="1471"/>
      <c r="AD4" s="1472"/>
    </row>
    <row r="5" spans="1:32" ht="5.0999999999999996" customHeight="1">
      <c r="A5" s="1445"/>
      <c r="B5" s="1446"/>
      <c r="C5" s="1450"/>
      <c r="D5" s="1482" t="s">
        <v>1140</v>
      </c>
      <c r="E5" s="1481"/>
      <c r="F5" s="1481"/>
      <c r="G5" s="1473" t="s">
        <v>1157</v>
      </c>
      <c r="H5" s="1113"/>
      <c r="I5" s="1440" t="s">
        <v>1158</v>
      </c>
      <c r="J5" s="1440" t="s">
        <v>1159</v>
      </c>
      <c r="K5" s="1473" t="s">
        <v>1160</v>
      </c>
      <c r="L5" s="1113"/>
      <c r="M5" s="1440" t="s">
        <v>1161</v>
      </c>
      <c r="N5" s="1440" t="s">
        <v>1162</v>
      </c>
      <c r="O5" s="1473" t="s">
        <v>1163</v>
      </c>
      <c r="P5" s="1113"/>
      <c r="Q5" s="1440" t="s">
        <v>1164</v>
      </c>
      <c r="R5" s="1440" t="s">
        <v>1165</v>
      </c>
      <c r="S5" s="1473" t="s">
        <v>1160</v>
      </c>
      <c r="T5" s="1113"/>
      <c r="U5" s="1440" t="s">
        <v>1166</v>
      </c>
      <c r="V5" s="1440" t="s">
        <v>1167</v>
      </c>
      <c r="W5" s="1473" t="s">
        <v>1157</v>
      </c>
      <c r="X5" s="1113"/>
      <c r="Y5" s="1440" t="s">
        <v>1168</v>
      </c>
      <c r="Z5" s="1440" t="s">
        <v>1169</v>
      </c>
      <c r="AA5" s="1473" t="s">
        <v>1170</v>
      </c>
      <c r="AB5" s="1113"/>
      <c r="AC5" s="1440" t="s">
        <v>1161</v>
      </c>
      <c r="AD5" s="1440" t="s">
        <v>1171</v>
      </c>
    </row>
    <row r="6" spans="1:32" ht="18" customHeight="1">
      <c r="A6" s="1447"/>
      <c r="B6" s="1448"/>
      <c r="C6" s="1451"/>
      <c r="D6" s="1483"/>
      <c r="E6" s="1441"/>
      <c r="F6" s="1441"/>
      <c r="G6" s="1474"/>
      <c r="H6" s="1114" t="s">
        <v>1140</v>
      </c>
      <c r="I6" s="1441"/>
      <c r="J6" s="1441"/>
      <c r="K6" s="1474"/>
      <c r="L6" s="1114" t="s">
        <v>1140</v>
      </c>
      <c r="M6" s="1441"/>
      <c r="N6" s="1441"/>
      <c r="O6" s="1474"/>
      <c r="P6" s="1114" t="s">
        <v>1140</v>
      </c>
      <c r="Q6" s="1441"/>
      <c r="R6" s="1441"/>
      <c r="S6" s="1474"/>
      <c r="T6" s="1114" t="s">
        <v>1140</v>
      </c>
      <c r="U6" s="1441"/>
      <c r="V6" s="1441"/>
      <c r="W6" s="1474"/>
      <c r="X6" s="1114" t="s">
        <v>1140</v>
      </c>
      <c r="Y6" s="1441"/>
      <c r="Z6" s="1441"/>
      <c r="AA6" s="1474"/>
      <c r="AB6" s="1114" t="s">
        <v>1140</v>
      </c>
      <c r="AC6" s="1441"/>
      <c r="AD6" s="1441"/>
    </row>
    <row r="7" spans="1:32" ht="6" customHeight="1">
      <c r="A7" s="1115"/>
      <c r="B7" s="1116"/>
      <c r="C7" s="1117"/>
      <c r="D7" s="1118"/>
      <c r="E7" s="1119"/>
      <c r="F7" s="1119"/>
      <c r="G7" s="1117"/>
      <c r="H7" s="1118"/>
      <c r="I7" s="1117"/>
      <c r="J7" s="1117"/>
      <c r="K7" s="1117"/>
      <c r="L7" s="1120"/>
      <c r="M7" s="1117"/>
      <c r="N7" s="1117"/>
      <c r="O7" s="1117"/>
      <c r="P7" s="1120"/>
      <c r="Q7" s="1121"/>
      <c r="R7" s="1121"/>
      <c r="S7" s="1120"/>
      <c r="T7" s="1120"/>
      <c r="U7" s="1122"/>
      <c r="V7" s="1122"/>
      <c r="W7" s="1120"/>
      <c r="X7" s="1118"/>
      <c r="Y7" s="1121"/>
      <c r="Z7" s="1123"/>
      <c r="AA7" s="1117"/>
      <c r="AB7" s="1123"/>
      <c r="AC7" s="1121"/>
      <c r="AD7" s="1117"/>
    </row>
    <row r="8" spans="1:32" ht="12.75" hidden="1" customHeight="1">
      <c r="A8" s="1124" t="s">
        <v>1172</v>
      </c>
      <c r="B8" s="1125"/>
      <c r="C8" s="1117">
        <v>126978</v>
      </c>
      <c r="D8" s="1118">
        <v>100</v>
      </c>
      <c r="E8" s="1119">
        <v>109711</v>
      </c>
      <c r="F8" s="1119">
        <v>16989</v>
      </c>
      <c r="G8" s="1117">
        <v>26263</v>
      </c>
      <c r="H8" s="1118">
        <v>20.6831104600797</v>
      </c>
      <c r="I8" s="1117">
        <v>24822</v>
      </c>
      <c r="J8" s="1117">
        <v>1441</v>
      </c>
      <c r="K8" s="1117">
        <v>5374</v>
      </c>
      <c r="L8" s="1118">
        <v>4.2322292050591441</v>
      </c>
      <c r="M8" s="1117">
        <v>3955</v>
      </c>
      <c r="N8" s="1117">
        <v>1418</v>
      </c>
      <c r="O8" s="1117">
        <v>3870</v>
      </c>
      <c r="P8" s="1118">
        <v>3.047772055001654</v>
      </c>
      <c r="Q8" s="1119">
        <v>3238</v>
      </c>
      <c r="R8" s="1119">
        <v>632</v>
      </c>
      <c r="S8" s="1120">
        <v>481</v>
      </c>
      <c r="T8" s="1118">
        <v>0.37880577737875853</v>
      </c>
      <c r="U8" s="1122">
        <v>479</v>
      </c>
      <c r="V8" s="1122">
        <v>2</v>
      </c>
      <c r="W8" s="1120">
        <v>653</v>
      </c>
      <c r="X8" s="1118">
        <v>0.51426231315660986</v>
      </c>
      <c r="Y8" s="1121">
        <v>351</v>
      </c>
      <c r="Z8" s="1123">
        <v>302</v>
      </c>
      <c r="AA8" s="1117">
        <v>4773</v>
      </c>
      <c r="AB8" s="1118">
        <v>3.7589188678353729</v>
      </c>
      <c r="AC8" s="1121">
        <v>3599</v>
      </c>
      <c r="AD8" s="1117">
        <v>1173</v>
      </c>
    </row>
    <row r="9" spans="1:32" ht="12.75" hidden="1" customHeight="1">
      <c r="A9" s="1124" t="s">
        <v>1173</v>
      </c>
      <c r="B9" s="1125"/>
      <c r="C9" s="1117">
        <v>145740</v>
      </c>
      <c r="D9" s="1118">
        <v>100</v>
      </c>
      <c r="E9" s="1119">
        <v>123398</v>
      </c>
      <c r="F9" s="1119">
        <v>21934</v>
      </c>
      <c r="G9" s="1117">
        <v>28696</v>
      </c>
      <c r="H9" s="1118">
        <v>19.689858652394676</v>
      </c>
      <c r="I9" s="1117">
        <v>26848</v>
      </c>
      <c r="J9" s="1117">
        <v>1848</v>
      </c>
      <c r="K9" s="1117">
        <v>5469</v>
      </c>
      <c r="L9" s="1118">
        <v>3.7525730753396456</v>
      </c>
      <c r="M9" s="1117">
        <v>3908</v>
      </c>
      <c r="N9" s="1117">
        <v>1561</v>
      </c>
      <c r="O9" s="1117">
        <v>3692</v>
      </c>
      <c r="P9" s="1118">
        <v>2.5332784410594207</v>
      </c>
      <c r="Q9" s="1121">
        <v>3012</v>
      </c>
      <c r="R9" s="1121">
        <v>680</v>
      </c>
      <c r="S9" s="1120">
        <v>557</v>
      </c>
      <c r="T9" s="1118">
        <v>0.38218745711541102</v>
      </c>
      <c r="U9" s="1122">
        <v>548</v>
      </c>
      <c r="V9" s="1122">
        <v>9</v>
      </c>
      <c r="W9" s="1120">
        <v>1174</v>
      </c>
      <c r="X9" s="1118">
        <v>0.80554411966515715</v>
      </c>
      <c r="Y9" s="1121">
        <v>668</v>
      </c>
      <c r="Z9" s="1123">
        <v>506</v>
      </c>
      <c r="AA9" s="1117">
        <v>6871</v>
      </c>
      <c r="AB9" s="1118">
        <v>4.7145601756552766</v>
      </c>
      <c r="AC9" s="1121">
        <v>4898</v>
      </c>
      <c r="AD9" s="1117">
        <v>1973</v>
      </c>
    </row>
    <row r="10" spans="1:32" ht="12.75" hidden="1" customHeight="1">
      <c r="A10" s="1124" t="s">
        <v>1174</v>
      </c>
      <c r="B10" s="1125"/>
      <c r="C10" s="1117">
        <v>173711</v>
      </c>
      <c r="D10" s="1118">
        <v>100</v>
      </c>
      <c r="E10" s="1119">
        <v>147453</v>
      </c>
      <c r="F10" s="1119">
        <v>25743</v>
      </c>
      <c r="G10" s="1117">
        <v>41081</v>
      </c>
      <c r="H10" s="1118">
        <v>23.64904928300453</v>
      </c>
      <c r="I10" s="1117">
        <v>38389</v>
      </c>
      <c r="J10" s="1117">
        <v>2692</v>
      </c>
      <c r="K10" s="1117">
        <v>5847</v>
      </c>
      <c r="L10" s="1118">
        <v>3.3659353754223971</v>
      </c>
      <c r="M10" s="1117">
        <v>4245</v>
      </c>
      <c r="N10" s="1117">
        <v>1599</v>
      </c>
      <c r="O10" s="1117">
        <v>3951</v>
      </c>
      <c r="P10" s="1118">
        <v>2.2744673624583363</v>
      </c>
      <c r="Q10" s="1121">
        <v>3125</v>
      </c>
      <c r="R10" s="1121">
        <v>826</v>
      </c>
      <c r="S10" s="1120">
        <v>550</v>
      </c>
      <c r="T10" s="1118">
        <v>0.31661783076489108</v>
      </c>
      <c r="U10" s="1122">
        <v>543</v>
      </c>
      <c r="V10" s="1122">
        <v>7</v>
      </c>
      <c r="W10" s="1120">
        <v>915</v>
      </c>
      <c r="X10" s="1118">
        <v>0.52673693663613697</v>
      </c>
      <c r="Y10" s="1121">
        <v>510</v>
      </c>
      <c r="Z10" s="1123">
        <v>405</v>
      </c>
      <c r="AA10" s="1117">
        <v>7928</v>
      </c>
      <c r="AB10" s="1118">
        <v>4.5639021132801032</v>
      </c>
      <c r="AC10" s="1121">
        <v>5514</v>
      </c>
      <c r="AD10" s="1117">
        <v>2414</v>
      </c>
    </row>
    <row r="11" spans="1:32" ht="12.75" hidden="1" customHeight="1">
      <c r="A11" s="1124" t="s">
        <v>1175</v>
      </c>
      <c r="B11" s="1125"/>
      <c r="C11" s="1117">
        <v>198685</v>
      </c>
      <c r="D11" s="1118">
        <v>100</v>
      </c>
      <c r="E11" s="1119">
        <v>169967</v>
      </c>
      <c r="F11" s="1119">
        <v>28140</v>
      </c>
      <c r="G11" s="1117">
        <v>43867</v>
      </c>
      <c r="H11" s="1118">
        <v>22.078667237083828</v>
      </c>
      <c r="I11" s="1117">
        <v>40967</v>
      </c>
      <c r="J11" s="1117">
        <v>2900</v>
      </c>
      <c r="K11" s="1117">
        <v>6027</v>
      </c>
      <c r="L11" s="1118">
        <v>3.0334449002189392</v>
      </c>
      <c r="M11" s="1117">
        <v>4252</v>
      </c>
      <c r="N11" s="1117">
        <v>1775</v>
      </c>
      <c r="O11" s="1117">
        <v>4426</v>
      </c>
      <c r="P11" s="1118">
        <v>2.2276467775624731</v>
      </c>
      <c r="Q11" s="1121">
        <v>3579</v>
      </c>
      <c r="R11" s="1121">
        <v>847</v>
      </c>
      <c r="S11" s="1120">
        <v>640</v>
      </c>
      <c r="T11" s="1118">
        <v>0.322117925359237</v>
      </c>
      <c r="U11" s="1122">
        <v>635</v>
      </c>
      <c r="V11" s="1122">
        <v>5</v>
      </c>
      <c r="W11" s="1120">
        <v>775</v>
      </c>
      <c r="X11" s="1118">
        <v>0.39006467523970106</v>
      </c>
      <c r="Y11" s="1121">
        <v>411</v>
      </c>
      <c r="Z11" s="1123">
        <v>364</v>
      </c>
      <c r="AA11" s="1117">
        <v>8509</v>
      </c>
      <c r="AB11" s="1118">
        <v>4.2826584795027305</v>
      </c>
      <c r="AC11" s="1121">
        <v>5968</v>
      </c>
      <c r="AD11" s="1117">
        <v>2541</v>
      </c>
    </row>
    <row r="12" spans="1:32" ht="12.75" hidden="1" customHeight="1">
      <c r="A12" s="1124" t="s">
        <v>1176</v>
      </c>
      <c r="B12" s="1125"/>
      <c r="C12" s="1117">
        <v>190474</v>
      </c>
      <c r="D12" s="1118">
        <v>100</v>
      </c>
      <c r="E12" s="1119">
        <v>162299</v>
      </c>
      <c r="F12" s="1119">
        <v>27784</v>
      </c>
      <c r="G12" s="1117">
        <v>45899</v>
      </c>
      <c r="H12" s="1118">
        <v>24.097252118399361</v>
      </c>
      <c r="I12" s="1117">
        <v>42703</v>
      </c>
      <c r="J12" s="1117">
        <v>3196</v>
      </c>
      <c r="K12" s="1117">
        <v>5989</v>
      </c>
      <c r="L12" s="1118">
        <v>3.1442611590033289</v>
      </c>
      <c r="M12" s="1117">
        <v>4278</v>
      </c>
      <c r="N12" s="1117">
        <v>1711</v>
      </c>
      <c r="O12" s="1117">
        <v>4829</v>
      </c>
      <c r="P12" s="1118">
        <v>2.5352541554227876</v>
      </c>
      <c r="Q12" s="1121">
        <v>3809</v>
      </c>
      <c r="R12" s="1121">
        <v>1020</v>
      </c>
      <c r="S12" s="1120">
        <v>669</v>
      </c>
      <c r="T12" s="1118">
        <v>0.35122903913395004</v>
      </c>
      <c r="U12" s="1122">
        <v>656</v>
      </c>
      <c r="V12" s="1122">
        <v>13</v>
      </c>
      <c r="W12" s="1120">
        <v>277</v>
      </c>
      <c r="X12" s="1118">
        <v>0.14542667240673268</v>
      </c>
      <c r="Y12" s="1121">
        <v>157</v>
      </c>
      <c r="Z12" s="1123">
        <v>120</v>
      </c>
      <c r="AA12" s="1117">
        <v>8703</v>
      </c>
      <c r="AB12" s="1118">
        <v>4.5691275449667677</v>
      </c>
      <c r="AC12" s="1121">
        <v>6146</v>
      </c>
      <c r="AD12" s="1117">
        <v>2557</v>
      </c>
    </row>
    <row r="13" spans="1:32" ht="12.75" customHeight="1">
      <c r="A13" s="1124" t="s">
        <v>1177</v>
      </c>
      <c r="B13" s="1125"/>
      <c r="C13" s="1117">
        <v>180081</v>
      </c>
      <c r="D13" s="1118">
        <v>100</v>
      </c>
      <c r="E13" s="1119">
        <v>153244</v>
      </c>
      <c r="F13" s="1119">
        <v>26453</v>
      </c>
      <c r="G13" s="1117">
        <v>43333</v>
      </c>
      <c r="H13" s="1118">
        <v>24.063060511658644</v>
      </c>
      <c r="I13" s="1117">
        <v>40193</v>
      </c>
      <c r="J13" s="1117">
        <v>3139</v>
      </c>
      <c r="K13" s="1117">
        <v>6024</v>
      </c>
      <c r="L13" s="1118">
        <v>3.3451613440618386</v>
      </c>
      <c r="M13" s="1117">
        <v>4402</v>
      </c>
      <c r="N13" s="1117">
        <v>1622</v>
      </c>
      <c r="O13" s="1117">
        <v>3967</v>
      </c>
      <c r="P13" s="1118">
        <v>2.2028975849756498</v>
      </c>
      <c r="Q13" s="1121">
        <v>3105</v>
      </c>
      <c r="R13" s="1121">
        <v>862</v>
      </c>
      <c r="S13" s="1120">
        <v>681</v>
      </c>
      <c r="T13" s="1118">
        <v>0.37816315991137323</v>
      </c>
      <c r="U13" s="1122">
        <v>672</v>
      </c>
      <c r="V13" s="1122">
        <v>9</v>
      </c>
      <c r="W13" s="1120">
        <v>562</v>
      </c>
      <c r="X13" s="1118">
        <v>0.31208178541878379</v>
      </c>
      <c r="Y13" s="1121">
        <v>292</v>
      </c>
      <c r="Z13" s="1123">
        <v>270</v>
      </c>
      <c r="AA13" s="1117">
        <v>8382</v>
      </c>
      <c r="AB13" s="1118">
        <v>4.6545721092175185</v>
      </c>
      <c r="AC13" s="1117">
        <v>5853</v>
      </c>
      <c r="AD13" s="1126">
        <v>2529</v>
      </c>
      <c r="AF13" s="1110" t="s">
        <v>1141</v>
      </c>
    </row>
    <row r="14" spans="1:32" ht="12.75" customHeight="1">
      <c r="A14" s="1124" t="s">
        <v>1178</v>
      </c>
      <c r="B14" s="1125"/>
      <c r="C14" s="1117">
        <v>175300</v>
      </c>
      <c r="D14" s="1118">
        <v>100</v>
      </c>
      <c r="E14" s="1127">
        <v>148490</v>
      </c>
      <c r="F14" s="1128">
        <v>26439</v>
      </c>
      <c r="G14" s="1117">
        <v>43911</v>
      </c>
      <c r="H14" s="1118">
        <v>25.049058756417569</v>
      </c>
      <c r="I14" s="1117">
        <v>40647</v>
      </c>
      <c r="J14" s="1117">
        <v>3264</v>
      </c>
      <c r="K14" s="1117">
        <v>5317</v>
      </c>
      <c r="L14" s="1118">
        <v>3.0330861380490588</v>
      </c>
      <c r="M14" s="1117">
        <v>3860</v>
      </c>
      <c r="N14" s="1117">
        <v>1455</v>
      </c>
      <c r="O14" s="1117">
        <v>3470</v>
      </c>
      <c r="P14" s="1118">
        <v>1.9794637763833427</v>
      </c>
      <c r="Q14" s="1121">
        <v>2751</v>
      </c>
      <c r="R14" s="1121">
        <v>719</v>
      </c>
      <c r="S14" s="1117">
        <v>758</v>
      </c>
      <c r="T14" s="1118">
        <v>0.4324015972618368</v>
      </c>
      <c r="U14" s="1122">
        <v>738</v>
      </c>
      <c r="V14" s="1122">
        <v>20</v>
      </c>
      <c r="W14" s="1117">
        <v>807</v>
      </c>
      <c r="X14" s="1118">
        <v>0.46035367940673128</v>
      </c>
      <c r="Y14" s="1121">
        <v>419</v>
      </c>
      <c r="Z14" s="1123">
        <v>388</v>
      </c>
      <c r="AA14" s="1117">
        <v>8804</v>
      </c>
      <c r="AB14" s="1118">
        <v>5.0222475755847116</v>
      </c>
      <c r="AC14" s="1117">
        <v>5753</v>
      </c>
      <c r="AD14" s="1126">
        <v>3051</v>
      </c>
    </row>
    <row r="15" spans="1:32" ht="12.75" customHeight="1">
      <c r="A15" s="1124" t="s">
        <v>1179</v>
      </c>
      <c r="B15" s="1125"/>
      <c r="C15" s="1117">
        <v>173864</v>
      </c>
      <c r="D15" s="1118">
        <v>100</v>
      </c>
      <c r="E15" s="1127">
        <v>147682</v>
      </c>
      <c r="F15" s="1128">
        <v>25800</v>
      </c>
      <c r="G15" s="1117">
        <v>47476</v>
      </c>
      <c r="H15" s="1118">
        <v>27.306400404914189</v>
      </c>
      <c r="I15" s="1117">
        <v>43945</v>
      </c>
      <c r="J15" s="1117">
        <v>3531</v>
      </c>
      <c r="K15" s="1117">
        <v>4833</v>
      </c>
      <c r="L15" s="1118">
        <v>2.7797588920075462</v>
      </c>
      <c r="M15" s="1117">
        <v>3472</v>
      </c>
      <c r="N15" s="1117">
        <v>1361</v>
      </c>
      <c r="O15" s="1117">
        <v>3765</v>
      </c>
      <c r="P15" s="1118">
        <v>2.165485666958082</v>
      </c>
      <c r="Q15" s="1121">
        <v>3027</v>
      </c>
      <c r="R15" s="1121">
        <v>738</v>
      </c>
      <c r="S15" s="1117">
        <v>860</v>
      </c>
      <c r="T15" s="1118">
        <v>0.4946394883357107</v>
      </c>
      <c r="U15" s="1122">
        <v>842</v>
      </c>
      <c r="V15" s="1122">
        <v>18</v>
      </c>
      <c r="W15" s="1117">
        <v>550</v>
      </c>
      <c r="X15" s="1118">
        <v>0.31633920765655915</v>
      </c>
      <c r="Y15" s="1121">
        <v>307</v>
      </c>
      <c r="Z15" s="1123">
        <v>243</v>
      </c>
      <c r="AA15" s="1117">
        <v>9753</v>
      </c>
      <c r="AB15" s="1118">
        <v>5.6095568950444026</v>
      </c>
      <c r="AC15" s="1117">
        <v>6653</v>
      </c>
      <c r="AD15" s="1126">
        <v>3100</v>
      </c>
    </row>
    <row r="16" spans="1:32" ht="12.75" customHeight="1">
      <c r="A16" s="1124" t="s">
        <v>1180</v>
      </c>
      <c r="B16" s="1125"/>
      <c r="C16" s="1117">
        <v>168595</v>
      </c>
      <c r="D16" s="1118">
        <v>100</v>
      </c>
      <c r="E16" s="1127">
        <v>143595</v>
      </c>
      <c r="F16" s="1128">
        <v>24670</v>
      </c>
      <c r="G16" s="1117">
        <v>48231</v>
      </c>
      <c r="H16" s="1118">
        <v>28.607609952845575</v>
      </c>
      <c r="I16" s="1117">
        <v>44430</v>
      </c>
      <c r="J16" s="1117">
        <v>3801</v>
      </c>
      <c r="K16" s="1117">
        <v>4467</v>
      </c>
      <c r="L16" s="1118">
        <v>2.6495447670452861</v>
      </c>
      <c r="M16" s="1117">
        <v>3235</v>
      </c>
      <c r="N16" s="1117">
        <v>1232</v>
      </c>
      <c r="O16" s="1117">
        <v>3630</v>
      </c>
      <c r="P16" s="1118">
        <v>2.1530887630119517</v>
      </c>
      <c r="Q16" s="1121">
        <v>2940</v>
      </c>
      <c r="R16" s="1121">
        <v>690</v>
      </c>
      <c r="S16" s="1117">
        <v>843</v>
      </c>
      <c r="T16" s="1118">
        <v>0.500014828435007</v>
      </c>
      <c r="U16" s="1122">
        <v>823</v>
      </c>
      <c r="V16" s="1122">
        <v>20</v>
      </c>
      <c r="W16" s="1117">
        <v>132</v>
      </c>
      <c r="X16" s="1118">
        <v>7.8294136836798256E-2</v>
      </c>
      <c r="Y16" s="1121">
        <v>67</v>
      </c>
      <c r="Z16" s="1123">
        <v>65</v>
      </c>
      <c r="AA16" s="1117">
        <v>9035</v>
      </c>
      <c r="AB16" s="1118">
        <v>5.3589964115187279</v>
      </c>
      <c r="AC16" s="1117">
        <v>6091</v>
      </c>
      <c r="AD16" s="1126">
        <v>2944</v>
      </c>
    </row>
    <row r="17" spans="1:30" ht="12.75" customHeight="1">
      <c r="A17" s="1124" t="s">
        <v>1181</v>
      </c>
      <c r="B17" s="1125"/>
      <c r="C17" s="1117">
        <v>188557</v>
      </c>
      <c r="D17" s="1118">
        <v>100</v>
      </c>
      <c r="E17" s="1127">
        <v>162924</v>
      </c>
      <c r="F17" s="1128">
        <v>25282</v>
      </c>
      <c r="G17" s="1117">
        <v>70939</v>
      </c>
      <c r="H17" s="1118">
        <v>37.622045323164876</v>
      </c>
      <c r="I17" s="1117">
        <v>65891</v>
      </c>
      <c r="J17" s="1117">
        <v>5048</v>
      </c>
      <c r="K17" s="1117">
        <v>4740</v>
      </c>
      <c r="L17" s="1118">
        <v>2.5138287096209631</v>
      </c>
      <c r="M17" s="1117">
        <v>3382</v>
      </c>
      <c r="N17" s="1117">
        <v>1358</v>
      </c>
      <c r="O17" s="1117">
        <v>3583</v>
      </c>
      <c r="P17" s="1118">
        <v>1.9002211532852136</v>
      </c>
      <c r="Q17" s="1121">
        <v>2974</v>
      </c>
      <c r="R17" s="1121">
        <v>609</v>
      </c>
      <c r="S17" s="1117">
        <v>675</v>
      </c>
      <c r="T17" s="1118">
        <v>0.35798193649665622</v>
      </c>
      <c r="U17" s="1122">
        <v>666</v>
      </c>
      <c r="V17" s="1122">
        <v>9</v>
      </c>
      <c r="W17" s="1117">
        <v>23</v>
      </c>
      <c r="X17" s="1118">
        <v>1.2197903021367544E-2</v>
      </c>
      <c r="Y17" s="1121">
        <v>12</v>
      </c>
      <c r="Z17" s="1123">
        <v>11</v>
      </c>
      <c r="AA17" s="1117">
        <v>8836</v>
      </c>
      <c r="AB17" s="1118">
        <v>4.686116134643636</v>
      </c>
      <c r="AC17" s="1117">
        <v>5973</v>
      </c>
      <c r="AD17" s="1126">
        <v>2863</v>
      </c>
    </row>
    <row r="18" spans="1:30" ht="12.75" customHeight="1">
      <c r="A18" s="1124" t="s">
        <v>1182</v>
      </c>
      <c r="B18" s="1125"/>
      <c r="C18" s="1117">
        <v>185053</v>
      </c>
      <c r="D18" s="1118">
        <v>100</v>
      </c>
      <c r="E18" s="1127">
        <v>159591</v>
      </c>
      <c r="F18" s="1128">
        <v>25111</v>
      </c>
      <c r="G18" s="1117">
        <v>67788</v>
      </c>
      <c r="H18" s="1118">
        <v>36.631667684393122</v>
      </c>
      <c r="I18" s="1117">
        <v>62593</v>
      </c>
      <c r="J18" s="1117">
        <v>5195</v>
      </c>
      <c r="K18" s="1117">
        <v>3813</v>
      </c>
      <c r="L18" s="1118">
        <v>2.060490778317563</v>
      </c>
      <c r="M18" s="1117">
        <v>2738</v>
      </c>
      <c r="N18" s="1117">
        <v>1075</v>
      </c>
      <c r="O18" s="1117">
        <v>3152</v>
      </c>
      <c r="P18" s="1118">
        <v>1.7032958125509989</v>
      </c>
      <c r="Q18" s="1121">
        <v>2632</v>
      </c>
      <c r="R18" s="1121">
        <v>520</v>
      </c>
      <c r="S18" s="1117">
        <v>595</v>
      </c>
      <c r="T18" s="1118">
        <v>0.32152950776264094</v>
      </c>
      <c r="U18" s="1122">
        <v>586</v>
      </c>
      <c r="V18" s="1122">
        <v>9</v>
      </c>
      <c r="W18" s="1117">
        <v>533</v>
      </c>
      <c r="X18" s="1118">
        <v>0.28802559266804645</v>
      </c>
      <c r="Y18" s="1121">
        <v>302</v>
      </c>
      <c r="Z18" s="1123">
        <v>231</v>
      </c>
      <c r="AA18" s="1117">
        <v>8104</v>
      </c>
      <c r="AB18" s="1118">
        <v>4.3792859342999035</v>
      </c>
      <c r="AC18" s="1117">
        <v>5596</v>
      </c>
      <c r="AD18" s="1126">
        <v>2508</v>
      </c>
    </row>
    <row r="19" spans="1:30" ht="12.75" customHeight="1">
      <c r="A19" s="1124" t="s">
        <v>1183</v>
      </c>
      <c r="B19" s="1125"/>
      <c r="C19" s="1117">
        <v>181132</v>
      </c>
      <c r="D19" s="1118">
        <v>100</v>
      </c>
      <c r="E19" s="1127">
        <v>156108</v>
      </c>
      <c r="F19" s="1128">
        <v>24625</v>
      </c>
      <c r="G19" s="1117">
        <v>61209</v>
      </c>
      <c r="H19" s="1118">
        <v>33.79248283020118</v>
      </c>
      <c r="I19" s="1117">
        <v>56232</v>
      </c>
      <c r="J19" s="1117">
        <v>4977</v>
      </c>
      <c r="K19" s="1117">
        <v>3461</v>
      </c>
      <c r="L19" s="1118">
        <v>1.9107612128171718</v>
      </c>
      <c r="M19" s="1117">
        <v>2471</v>
      </c>
      <c r="N19" s="1117">
        <v>990</v>
      </c>
      <c r="O19" s="1117">
        <v>2723</v>
      </c>
      <c r="P19" s="1118">
        <v>1.5033235430514764</v>
      </c>
      <c r="Q19" s="1121">
        <v>2321</v>
      </c>
      <c r="R19" s="1121">
        <v>402</v>
      </c>
      <c r="S19" s="1117">
        <v>480</v>
      </c>
      <c r="T19" s="1118">
        <v>0.26500011041671268</v>
      </c>
      <c r="U19" s="1122">
        <v>478</v>
      </c>
      <c r="V19" s="1122">
        <v>2</v>
      </c>
      <c r="W19" s="1117">
        <v>295</v>
      </c>
      <c r="X19" s="1118">
        <v>0.16286465119360466</v>
      </c>
      <c r="Y19" s="1121">
        <v>181</v>
      </c>
      <c r="Z19" s="1123">
        <v>114</v>
      </c>
      <c r="AA19" s="1117">
        <v>8262</v>
      </c>
      <c r="AB19" s="1118">
        <v>4.5613144005476673</v>
      </c>
      <c r="AC19" s="1117">
        <v>5431</v>
      </c>
      <c r="AD19" s="1126">
        <v>2831</v>
      </c>
    </row>
    <row r="20" spans="1:30" ht="12.75" customHeight="1">
      <c r="A20" s="1124" t="s">
        <v>1184</v>
      </c>
      <c r="B20" s="1125"/>
      <c r="C20" s="1117">
        <v>192539</v>
      </c>
      <c r="D20" s="1118">
        <v>100</v>
      </c>
      <c r="E20" s="1127">
        <v>165604</v>
      </c>
      <c r="F20" s="1128">
        <v>26554</v>
      </c>
      <c r="G20" s="1117">
        <v>61387</v>
      </c>
      <c r="H20" s="1118">
        <v>31.882891258394402</v>
      </c>
      <c r="I20" s="1117">
        <v>56276</v>
      </c>
      <c r="J20" s="1117">
        <v>5111</v>
      </c>
      <c r="K20" s="1117">
        <v>3562</v>
      </c>
      <c r="L20" s="1118">
        <v>1.8500148021959189</v>
      </c>
      <c r="M20" s="1117">
        <v>2527</v>
      </c>
      <c r="N20" s="1117">
        <v>1035</v>
      </c>
      <c r="O20" s="1117">
        <v>2429</v>
      </c>
      <c r="P20" s="1118">
        <v>1.2615625925137244</v>
      </c>
      <c r="Q20" s="1121">
        <v>2122</v>
      </c>
      <c r="R20" s="1121">
        <v>307</v>
      </c>
      <c r="S20" s="1117">
        <v>496</v>
      </c>
      <c r="T20" s="1118">
        <v>0.25761014651577085</v>
      </c>
      <c r="U20" s="1122">
        <v>493</v>
      </c>
      <c r="V20" s="1122">
        <v>3</v>
      </c>
      <c r="W20" s="1117">
        <v>176</v>
      </c>
      <c r="X20" s="1118">
        <v>9.141005198946707E-2</v>
      </c>
      <c r="Y20" s="1121">
        <v>108</v>
      </c>
      <c r="Z20" s="1123">
        <v>68</v>
      </c>
      <c r="AA20" s="1117">
        <v>7280</v>
      </c>
      <c r="AB20" s="1118">
        <v>3.7810521504734109</v>
      </c>
      <c r="AC20" s="1117">
        <v>4892</v>
      </c>
      <c r="AD20" s="1126">
        <v>2388</v>
      </c>
    </row>
    <row r="21" spans="1:30" ht="12.75" customHeight="1">
      <c r="A21" s="1124" t="s">
        <v>1185</v>
      </c>
      <c r="B21" s="1125"/>
      <c r="C21" s="1117">
        <v>192555</v>
      </c>
      <c r="D21" s="1118">
        <v>100</v>
      </c>
      <c r="E21" s="1127">
        <v>165517</v>
      </c>
      <c r="F21" s="1128">
        <v>26713</v>
      </c>
      <c r="G21" s="1117">
        <v>59046</v>
      </c>
      <c r="H21" s="1118">
        <v>30.664485471683417</v>
      </c>
      <c r="I21" s="1117">
        <v>54182</v>
      </c>
      <c r="J21" s="1117">
        <v>4864</v>
      </c>
      <c r="K21" s="1117">
        <v>3450</v>
      </c>
      <c r="L21" s="1118">
        <v>1.7916958790994779</v>
      </c>
      <c r="M21" s="1117">
        <v>2479</v>
      </c>
      <c r="N21" s="1117">
        <v>971</v>
      </c>
      <c r="O21" s="1117">
        <v>2354</v>
      </c>
      <c r="P21" s="1118">
        <v>1.2225078548986004</v>
      </c>
      <c r="Q21" s="1121">
        <v>2028</v>
      </c>
      <c r="R21" s="1121">
        <v>326</v>
      </c>
      <c r="S21" s="1117">
        <v>516</v>
      </c>
      <c r="T21" s="1118">
        <v>0.26797538365661755</v>
      </c>
      <c r="U21" s="1122">
        <v>514</v>
      </c>
      <c r="V21" s="1122">
        <v>2</v>
      </c>
      <c r="W21" s="1117">
        <v>45</v>
      </c>
      <c r="X21" s="1118">
        <v>2.3369946249123627E-2</v>
      </c>
      <c r="Y21" s="1121">
        <v>20</v>
      </c>
      <c r="Z21" s="1123">
        <v>25</v>
      </c>
      <c r="AA21" s="1117">
        <v>5400</v>
      </c>
      <c r="AB21" s="1118">
        <v>2.8043935498948356</v>
      </c>
      <c r="AC21" s="1117">
        <v>3976</v>
      </c>
      <c r="AD21" s="1126">
        <v>1424</v>
      </c>
    </row>
    <row r="22" spans="1:30" ht="12.75" customHeight="1">
      <c r="A22" s="1124" t="s">
        <v>1186</v>
      </c>
      <c r="B22" s="1125"/>
      <c r="C22" s="1117">
        <v>183159</v>
      </c>
      <c r="D22" s="1118">
        <v>100</v>
      </c>
      <c r="E22" s="1127">
        <v>156310</v>
      </c>
      <c r="F22" s="1128">
        <v>26519</v>
      </c>
      <c r="G22" s="1117">
        <v>52695</v>
      </c>
      <c r="H22" s="1118">
        <v>28.77008500810771</v>
      </c>
      <c r="I22" s="1117">
        <v>48340</v>
      </c>
      <c r="J22" s="1117">
        <v>4355</v>
      </c>
      <c r="K22" s="1117">
        <v>3242</v>
      </c>
      <c r="L22" s="1118">
        <v>1.7700467899475318</v>
      </c>
      <c r="M22" s="1117">
        <v>2263</v>
      </c>
      <c r="N22" s="1117">
        <v>979</v>
      </c>
      <c r="O22" s="1117">
        <v>1988</v>
      </c>
      <c r="P22" s="1118">
        <v>1.0853957490486408</v>
      </c>
      <c r="Q22" s="1121">
        <v>1768</v>
      </c>
      <c r="R22" s="1121">
        <v>220</v>
      </c>
      <c r="S22" s="1117">
        <v>480</v>
      </c>
      <c r="T22" s="1118">
        <v>0.26206738407613056</v>
      </c>
      <c r="U22" s="1122">
        <v>478</v>
      </c>
      <c r="V22" s="1122">
        <v>2</v>
      </c>
      <c r="W22" s="1117">
        <v>397</v>
      </c>
      <c r="X22" s="1118">
        <v>0.21675156557963302</v>
      </c>
      <c r="Y22" s="1121">
        <v>200</v>
      </c>
      <c r="Z22" s="1123">
        <v>197</v>
      </c>
      <c r="AA22" s="1117">
        <v>4823</v>
      </c>
      <c r="AB22" s="1118">
        <v>2.633231236248287</v>
      </c>
      <c r="AC22" s="1117">
        <v>3425</v>
      </c>
      <c r="AD22" s="1126">
        <v>1398</v>
      </c>
    </row>
    <row r="23" spans="1:30" ht="6" customHeight="1">
      <c r="A23" s="1129"/>
      <c r="B23" s="1130"/>
      <c r="C23" s="1131"/>
      <c r="D23" s="1132"/>
      <c r="E23" s="1132"/>
      <c r="F23" s="1132"/>
      <c r="G23" s="1131"/>
      <c r="H23" s="1132"/>
      <c r="I23" s="1132"/>
      <c r="J23" s="1132"/>
      <c r="K23" s="1131"/>
      <c r="L23" s="1133"/>
      <c r="M23" s="1133"/>
      <c r="N23" s="1133"/>
      <c r="O23" s="1131"/>
      <c r="P23" s="1134"/>
      <c r="Q23" s="1134"/>
      <c r="R23" s="1134"/>
      <c r="S23" s="1133"/>
      <c r="T23" s="1134"/>
      <c r="U23" s="1134"/>
      <c r="V23" s="1134"/>
      <c r="W23" s="1133"/>
      <c r="X23" s="1132"/>
      <c r="Y23" s="1132"/>
      <c r="Z23" s="1132"/>
      <c r="AA23" s="1131"/>
      <c r="AB23" s="1135"/>
      <c r="AC23" s="1136"/>
      <c r="AD23" s="1137"/>
    </row>
    <row r="24" spans="1:30">
      <c r="A24" s="1107"/>
      <c r="B24" s="1107"/>
      <c r="C24" s="1107"/>
      <c r="D24" s="1107"/>
      <c r="E24" s="1107"/>
      <c r="F24" s="1107"/>
      <c r="G24" s="1107"/>
      <c r="H24" s="1107"/>
      <c r="I24" s="1107"/>
      <c r="J24" s="1107"/>
      <c r="K24" s="1107"/>
      <c r="L24" s="1107"/>
      <c r="M24" s="1107"/>
      <c r="N24" s="1107"/>
      <c r="O24" s="1107"/>
      <c r="P24" s="1107"/>
      <c r="Q24" s="1107"/>
      <c r="R24" s="1107"/>
      <c r="S24" s="1107"/>
      <c r="T24" s="1107"/>
      <c r="U24" s="1107"/>
      <c r="V24" s="1107"/>
      <c r="W24" s="1107"/>
      <c r="X24" s="1107"/>
      <c r="Y24" s="1107"/>
      <c r="Z24" s="1107"/>
      <c r="AA24" s="1107"/>
      <c r="AB24" s="1107"/>
      <c r="AC24" s="1109"/>
    </row>
    <row r="25" spans="1:30" ht="20.100000000000001" customHeight="1">
      <c r="A25" s="1443" t="s">
        <v>1147</v>
      </c>
      <c r="B25" s="1444"/>
      <c r="C25" s="1454" t="s">
        <v>1187</v>
      </c>
      <c r="D25" s="1452"/>
      <c r="E25" s="1452"/>
      <c r="F25" s="1475"/>
      <c r="G25" s="1479" t="s">
        <v>1188</v>
      </c>
      <c r="H25" s="1443"/>
      <c r="I25" s="1443"/>
      <c r="J25" s="1444"/>
      <c r="K25" s="1454" t="s">
        <v>1189</v>
      </c>
      <c r="L25" s="1452"/>
      <c r="M25" s="1452"/>
      <c r="N25" s="1475"/>
      <c r="O25" s="1454" t="s">
        <v>1190</v>
      </c>
      <c r="P25" s="1452"/>
      <c r="Q25" s="1452"/>
      <c r="R25" s="1475"/>
      <c r="S25" s="1454" t="s">
        <v>1191</v>
      </c>
      <c r="T25" s="1452"/>
      <c r="U25" s="1452"/>
      <c r="V25" s="1475"/>
      <c r="W25" s="1454" t="s">
        <v>1192</v>
      </c>
      <c r="X25" s="1452"/>
      <c r="Y25" s="1452"/>
      <c r="Z25" s="1475"/>
      <c r="AA25" s="1454" t="s">
        <v>1193</v>
      </c>
      <c r="AB25" s="1452"/>
      <c r="AC25" s="1452"/>
      <c r="AD25" s="1475"/>
    </row>
    <row r="26" spans="1:30" ht="5.0999999999999996" customHeight="1">
      <c r="A26" s="1445"/>
      <c r="B26" s="1446"/>
      <c r="C26" s="1476"/>
      <c r="D26" s="1477"/>
      <c r="E26" s="1477"/>
      <c r="F26" s="1478"/>
      <c r="G26" s="1480"/>
      <c r="H26" s="1445"/>
      <c r="I26" s="1445"/>
      <c r="J26" s="1446"/>
      <c r="K26" s="1476"/>
      <c r="L26" s="1477"/>
      <c r="M26" s="1477"/>
      <c r="N26" s="1478"/>
      <c r="O26" s="1476"/>
      <c r="P26" s="1477"/>
      <c r="Q26" s="1477"/>
      <c r="R26" s="1478"/>
      <c r="S26" s="1476"/>
      <c r="T26" s="1477"/>
      <c r="U26" s="1477"/>
      <c r="V26" s="1478"/>
      <c r="W26" s="1476"/>
      <c r="X26" s="1477"/>
      <c r="Y26" s="1477"/>
      <c r="Z26" s="1478"/>
      <c r="AA26" s="1476"/>
      <c r="AB26" s="1477"/>
      <c r="AC26" s="1477"/>
      <c r="AD26" s="1478"/>
    </row>
    <row r="27" spans="1:30" ht="18" customHeight="1">
      <c r="A27" s="1445"/>
      <c r="B27" s="1446"/>
      <c r="C27" s="1473" t="s">
        <v>1160</v>
      </c>
      <c r="D27" s="1113"/>
      <c r="E27" s="1440" t="s">
        <v>1155</v>
      </c>
      <c r="F27" s="1440" t="s">
        <v>1194</v>
      </c>
      <c r="G27" s="1473" t="s">
        <v>1160</v>
      </c>
      <c r="H27" s="1113"/>
      <c r="I27" s="1440" t="s">
        <v>1166</v>
      </c>
      <c r="J27" s="1440" t="s">
        <v>1165</v>
      </c>
      <c r="K27" s="1473" t="s">
        <v>1157</v>
      </c>
      <c r="L27" s="1113"/>
      <c r="M27" s="1440" t="s">
        <v>1195</v>
      </c>
      <c r="N27" s="1440" t="s">
        <v>1162</v>
      </c>
      <c r="O27" s="1473" t="s">
        <v>1196</v>
      </c>
      <c r="P27" s="1113"/>
      <c r="Q27" s="1440" t="s">
        <v>1197</v>
      </c>
      <c r="R27" s="1440" t="s">
        <v>1198</v>
      </c>
      <c r="S27" s="1473" t="s">
        <v>1199</v>
      </c>
      <c r="T27" s="1113"/>
      <c r="U27" s="1440" t="s">
        <v>1155</v>
      </c>
      <c r="V27" s="1440" t="s">
        <v>1200</v>
      </c>
      <c r="W27" s="1473" t="s">
        <v>1201</v>
      </c>
      <c r="X27" s="1113"/>
      <c r="Y27" s="1440" t="s">
        <v>1202</v>
      </c>
      <c r="Z27" s="1440" t="s">
        <v>1169</v>
      </c>
      <c r="AA27" s="1473" t="s">
        <v>1160</v>
      </c>
      <c r="AB27" s="1113"/>
      <c r="AC27" s="1440" t="s">
        <v>1166</v>
      </c>
      <c r="AD27" s="1440" t="s">
        <v>1162</v>
      </c>
    </row>
    <row r="28" spans="1:30" ht="18" customHeight="1">
      <c r="A28" s="1447"/>
      <c r="B28" s="1448"/>
      <c r="C28" s="1474"/>
      <c r="D28" s="1114" t="s">
        <v>1140</v>
      </c>
      <c r="E28" s="1441"/>
      <c r="F28" s="1441"/>
      <c r="G28" s="1474"/>
      <c r="H28" s="1114" t="s">
        <v>1140</v>
      </c>
      <c r="I28" s="1441"/>
      <c r="J28" s="1441"/>
      <c r="K28" s="1474"/>
      <c r="L28" s="1114" t="s">
        <v>1140</v>
      </c>
      <c r="M28" s="1441"/>
      <c r="N28" s="1441"/>
      <c r="O28" s="1474"/>
      <c r="P28" s="1114" t="s">
        <v>1140</v>
      </c>
      <c r="Q28" s="1441"/>
      <c r="R28" s="1441"/>
      <c r="S28" s="1474"/>
      <c r="T28" s="1114" t="s">
        <v>1142</v>
      </c>
      <c r="U28" s="1441"/>
      <c r="V28" s="1441"/>
      <c r="W28" s="1474"/>
      <c r="X28" s="1114" t="s">
        <v>1140</v>
      </c>
      <c r="Y28" s="1441"/>
      <c r="Z28" s="1441"/>
      <c r="AA28" s="1474"/>
      <c r="AB28" s="1114" t="s">
        <v>1143</v>
      </c>
      <c r="AC28" s="1441"/>
      <c r="AD28" s="1441"/>
    </row>
    <row r="29" spans="1:30" ht="6" customHeight="1">
      <c r="A29" s="1115"/>
      <c r="B29" s="1116"/>
      <c r="C29" s="1120"/>
      <c r="D29" s="1118"/>
      <c r="E29" s="1126"/>
      <c r="F29" s="1126"/>
      <c r="G29" s="1117"/>
      <c r="H29" s="1118"/>
      <c r="I29" s="1119"/>
      <c r="J29" s="1119"/>
      <c r="K29" s="1117"/>
      <c r="L29" s="1118"/>
      <c r="M29" s="1117"/>
      <c r="N29" s="1119"/>
      <c r="O29" s="1117"/>
      <c r="P29" s="1118"/>
      <c r="Q29" s="1126"/>
      <c r="R29" s="1119"/>
      <c r="S29" s="1117"/>
      <c r="T29" s="1118"/>
      <c r="U29" s="1119"/>
      <c r="V29" s="1119"/>
      <c r="W29" s="1117"/>
      <c r="X29" s="1118"/>
      <c r="Y29" s="1119"/>
      <c r="Z29" s="1119"/>
      <c r="AA29" s="1117"/>
      <c r="AB29" s="1118"/>
      <c r="AC29" s="1119"/>
      <c r="AD29" s="1119"/>
    </row>
    <row r="30" spans="1:30" ht="12" hidden="1" customHeight="1">
      <c r="A30" s="1124" t="s">
        <v>1203</v>
      </c>
      <c r="B30" s="1125"/>
      <c r="C30" s="1120">
        <v>423</v>
      </c>
      <c r="D30" s="1118">
        <v>0.33312857345366914</v>
      </c>
      <c r="E30" s="1126">
        <v>399</v>
      </c>
      <c r="F30" s="1126">
        <v>24</v>
      </c>
      <c r="G30" s="1117">
        <v>2272</v>
      </c>
      <c r="H30" s="1118">
        <v>1.7892863330655702</v>
      </c>
      <c r="I30" s="1119">
        <v>2034</v>
      </c>
      <c r="J30" s="1119">
        <v>238</v>
      </c>
      <c r="K30" s="1117">
        <v>6566</v>
      </c>
      <c r="L30" s="1118">
        <v>5.1709744995196019</v>
      </c>
      <c r="M30" s="1117">
        <v>5531</v>
      </c>
      <c r="N30" s="1119">
        <v>1035</v>
      </c>
      <c r="O30" s="1117">
        <v>242</v>
      </c>
      <c r="P30" s="1118">
        <v>0.19058419568744192</v>
      </c>
      <c r="Q30" s="1126">
        <v>227</v>
      </c>
      <c r="R30" s="1119">
        <v>15</v>
      </c>
      <c r="S30" s="1117">
        <v>2139</v>
      </c>
      <c r="T30" s="1118">
        <v>1.6845437792373481</v>
      </c>
      <c r="U30" s="1119">
        <v>1957</v>
      </c>
      <c r="V30" s="1119">
        <v>182</v>
      </c>
      <c r="W30" s="1117">
        <v>16129</v>
      </c>
      <c r="X30" s="1118">
        <v>12.702200381168391</v>
      </c>
      <c r="Y30" s="1119">
        <v>14516</v>
      </c>
      <c r="Z30" s="1119">
        <v>1613</v>
      </c>
      <c r="AA30" s="1117">
        <v>2286</v>
      </c>
      <c r="AB30" s="1118">
        <v>1.8003118650474885</v>
      </c>
      <c r="AC30" s="1119">
        <v>2166</v>
      </c>
      <c r="AD30" s="1119">
        <v>120</v>
      </c>
    </row>
    <row r="31" spans="1:30" ht="12" hidden="1" customHeight="1">
      <c r="A31" s="1124" t="s">
        <v>1204</v>
      </c>
      <c r="B31" s="1125"/>
      <c r="C31" s="1120">
        <v>481</v>
      </c>
      <c r="D31" s="1118">
        <v>0.33003979689858653</v>
      </c>
      <c r="E31" s="1126">
        <v>458</v>
      </c>
      <c r="F31" s="1126">
        <v>23</v>
      </c>
      <c r="G31" s="1117">
        <v>2329</v>
      </c>
      <c r="H31" s="1118">
        <v>1.5980513242761081</v>
      </c>
      <c r="I31" s="1119">
        <v>2111</v>
      </c>
      <c r="J31" s="1119">
        <v>217</v>
      </c>
      <c r="K31" s="1117">
        <v>7717</v>
      </c>
      <c r="L31" s="1118">
        <v>5.2950459722794019</v>
      </c>
      <c r="M31" s="1117">
        <v>6495</v>
      </c>
      <c r="N31" s="1119">
        <v>1222</v>
      </c>
      <c r="O31" s="1117">
        <v>300</v>
      </c>
      <c r="P31" s="1118">
        <v>0.20584602717167558</v>
      </c>
      <c r="Q31" s="1126">
        <v>293</v>
      </c>
      <c r="R31" s="1119">
        <v>7</v>
      </c>
      <c r="S31" s="1117">
        <v>2499</v>
      </c>
      <c r="T31" s="1118">
        <v>1.7146974063400575</v>
      </c>
      <c r="U31" s="1119">
        <v>2273</v>
      </c>
      <c r="V31" s="1119">
        <v>226</v>
      </c>
      <c r="W31" s="1117">
        <v>17883</v>
      </c>
      <c r="X31" s="1118">
        <v>12.270481679703583</v>
      </c>
      <c r="Y31" s="1119">
        <v>15843</v>
      </c>
      <c r="Z31" s="1119">
        <v>2040</v>
      </c>
      <c r="AA31" s="1117">
        <v>2439</v>
      </c>
      <c r="AB31" s="1118">
        <v>1.6735282009057224</v>
      </c>
      <c r="AC31" s="1119">
        <v>2347</v>
      </c>
      <c r="AD31" s="1119">
        <v>92</v>
      </c>
    </row>
    <row r="32" spans="1:30" ht="12" hidden="1" customHeight="1">
      <c r="A32" s="1124" t="s">
        <v>1205</v>
      </c>
      <c r="B32" s="1125"/>
      <c r="C32" s="1120">
        <v>455</v>
      </c>
      <c r="D32" s="1118">
        <v>0.2619292963600463</v>
      </c>
      <c r="E32" s="1126">
        <v>423</v>
      </c>
      <c r="F32" s="1126">
        <v>32</v>
      </c>
      <c r="G32" s="1117">
        <v>2324</v>
      </c>
      <c r="H32" s="1118">
        <v>1.3378542521774672</v>
      </c>
      <c r="I32" s="1119">
        <v>2016</v>
      </c>
      <c r="J32" s="1119">
        <v>303</v>
      </c>
      <c r="K32" s="1117">
        <v>7568</v>
      </c>
      <c r="L32" s="1118">
        <v>4.3566613513249015</v>
      </c>
      <c r="M32" s="1117">
        <v>6412</v>
      </c>
      <c r="N32" s="1119">
        <v>1156</v>
      </c>
      <c r="O32" s="1117">
        <v>288</v>
      </c>
      <c r="P32" s="1118">
        <v>0.16579260956416117</v>
      </c>
      <c r="Q32" s="1126">
        <v>278</v>
      </c>
      <c r="R32" s="1119">
        <v>10</v>
      </c>
      <c r="S32" s="1117">
        <v>3328</v>
      </c>
      <c r="T32" s="1118">
        <v>1.9158257105191958</v>
      </c>
      <c r="U32" s="1119">
        <v>2998</v>
      </c>
      <c r="V32" s="1119">
        <v>330</v>
      </c>
      <c r="W32" s="1117">
        <v>23250</v>
      </c>
      <c r="X32" s="1118">
        <v>13.384299209606763</v>
      </c>
      <c r="Y32" s="1119">
        <v>20770</v>
      </c>
      <c r="Z32" s="1119">
        <v>2480</v>
      </c>
      <c r="AA32" s="1117">
        <v>2351</v>
      </c>
      <c r="AB32" s="1118">
        <v>1.3533973093241072</v>
      </c>
      <c r="AC32" s="1119">
        <v>2222</v>
      </c>
      <c r="AD32" s="1119">
        <v>129</v>
      </c>
    </row>
    <row r="33" spans="1:30" ht="12" hidden="1" customHeight="1">
      <c r="A33" s="1124" t="s">
        <v>1206</v>
      </c>
      <c r="B33" s="1125"/>
      <c r="C33" s="1120">
        <v>491</v>
      </c>
      <c r="D33" s="1118">
        <v>0.24712484586153963</v>
      </c>
      <c r="E33" s="1126">
        <v>455</v>
      </c>
      <c r="F33" s="1126">
        <v>36</v>
      </c>
      <c r="G33" s="1117">
        <v>2071</v>
      </c>
      <c r="H33" s="1118">
        <v>1.0423534740921558</v>
      </c>
      <c r="I33" s="1119">
        <v>1815</v>
      </c>
      <c r="J33" s="1119">
        <v>252</v>
      </c>
      <c r="K33" s="1117">
        <v>7373</v>
      </c>
      <c r="L33" s="1118">
        <v>3.7108991619900848</v>
      </c>
      <c r="M33" s="1117">
        <v>6206</v>
      </c>
      <c r="N33" s="1119">
        <v>1167</v>
      </c>
      <c r="O33" s="1117">
        <v>416</v>
      </c>
      <c r="P33" s="1118">
        <v>0.20937665148350404</v>
      </c>
      <c r="Q33" s="1126">
        <v>399</v>
      </c>
      <c r="R33" s="1119">
        <v>17</v>
      </c>
      <c r="S33" s="1117">
        <v>3723</v>
      </c>
      <c r="T33" s="1118">
        <v>1.8738203689256865</v>
      </c>
      <c r="U33" s="1119">
        <v>3361</v>
      </c>
      <c r="V33" s="1119">
        <v>362</v>
      </c>
      <c r="W33" s="1117">
        <v>28694</v>
      </c>
      <c r="X33" s="1118">
        <v>14.441955859778041</v>
      </c>
      <c r="Y33" s="1119">
        <v>25815</v>
      </c>
      <c r="Z33" s="1119">
        <v>2879</v>
      </c>
      <c r="AA33" s="1117">
        <v>2212</v>
      </c>
      <c r="AB33" s="1118">
        <v>1.1133200795228628</v>
      </c>
      <c r="AC33" s="1119">
        <v>2100</v>
      </c>
      <c r="AD33" s="1119">
        <v>112</v>
      </c>
    </row>
    <row r="34" spans="1:30" ht="12" hidden="1" customHeight="1">
      <c r="A34" s="1124" t="s">
        <v>1207</v>
      </c>
      <c r="B34" s="1125"/>
      <c r="C34" s="1120">
        <v>434</v>
      </c>
      <c r="D34" s="1118">
        <v>0.22785262030513351</v>
      </c>
      <c r="E34" s="1126">
        <v>405</v>
      </c>
      <c r="F34" s="1126">
        <v>29</v>
      </c>
      <c r="G34" s="1117">
        <v>1881</v>
      </c>
      <c r="H34" s="1118">
        <v>0.98753635666810158</v>
      </c>
      <c r="I34" s="1119">
        <v>1642</v>
      </c>
      <c r="J34" s="1119">
        <v>237</v>
      </c>
      <c r="K34" s="1117">
        <v>7463</v>
      </c>
      <c r="L34" s="1118">
        <v>3.918120058380671</v>
      </c>
      <c r="M34" s="1117">
        <v>6211</v>
      </c>
      <c r="N34" s="1119">
        <v>1252</v>
      </c>
      <c r="O34" s="1117">
        <v>304</v>
      </c>
      <c r="P34" s="1118">
        <v>0.15960183542110734</v>
      </c>
      <c r="Q34" s="1126">
        <v>281</v>
      </c>
      <c r="R34" s="1119">
        <v>23</v>
      </c>
      <c r="S34" s="1117">
        <v>3961</v>
      </c>
      <c r="T34" s="1118">
        <v>2.0795489148125204</v>
      </c>
      <c r="U34" s="1119">
        <v>3615</v>
      </c>
      <c r="V34" s="1119">
        <v>346</v>
      </c>
      <c r="W34" s="1117">
        <v>22488</v>
      </c>
      <c r="X34" s="1118">
        <v>11.806335772861388</v>
      </c>
      <c r="Y34" s="1119">
        <v>19737</v>
      </c>
      <c r="Z34" s="1119">
        <v>2751</v>
      </c>
      <c r="AA34" s="1117">
        <v>2164</v>
      </c>
      <c r="AB34" s="1118">
        <v>1.1361130653002509</v>
      </c>
      <c r="AC34" s="1119">
        <v>2062</v>
      </c>
      <c r="AD34" s="1119">
        <v>102</v>
      </c>
    </row>
    <row r="35" spans="1:30" ht="12" customHeight="1">
      <c r="A35" s="1124" t="s">
        <v>1208</v>
      </c>
      <c r="B35" s="1125"/>
      <c r="C35" s="1120">
        <v>431</v>
      </c>
      <c r="D35" s="1118">
        <v>0.2393367429101349</v>
      </c>
      <c r="E35" s="1126">
        <v>404</v>
      </c>
      <c r="F35" s="1117">
        <v>27</v>
      </c>
      <c r="G35" s="1117">
        <v>1584</v>
      </c>
      <c r="H35" s="1118">
        <v>0.87960417811984615</v>
      </c>
      <c r="I35" s="1119">
        <v>1386</v>
      </c>
      <c r="J35" s="1119">
        <v>198</v>
      </c>
      <c r="K35" s="1117">
        <v>7756</v>
      </c>
      <c r="L35" s="1118">
        <v>4.3069507610464175</v>
      </c>
      <c r="M35" s="1117">
        <v>6436</v>
      </c>
      <c r="N35" s="1119">
        <v>1320</v>
      </c>
      <c r="O35" s="1117">
        <v>286</v>
      </c>
      <c r="P35" s="1118">
        <v>0.15881742104941665</v>
      </c>
      <c r="Q35" s="1126">
        <v>271</v>
      </c>
      <c r="R35" s="1119">
        <v>15</v>
      </c>
      <c r="S35" s="1117">
        <v>3852</v>
      </c>
      <c r="T35" s="1118">
        <v>2.1390374331550799</v>
      </c>
      <c r="U35" s="1119">
        <v>3474</v>
      </c>
      <c r="V35" s="1119">
        <v>378</v>
      </c>
      <c r="W35" s="1117">
        <v>21271</v>
      </c>
      <c r="X35" s="1118">
        <v>11.811906864133363</v>
      </c>
      <c r="Y35" s="1119">
        <v>18516</v>
      </c>
      <c r="Z35" s="1119">
        <v>2755</v>
      </c>
      <c r="AA35" s="1117">
        <v>1800</v>
      </c>
      <c r="AB35" s="1118">
        <v>0.9995502024089159</v>
      </c>
      <c r="AC35" s="1119">
        <v>1732</v>
      </c>
      <c r="AD35" s="1119">
        <v>68</v>
      </c>
    </row>
    <row r="36" spans="1:30" ht="12" customHeight="1">
      <c r="A36" s="1124" t="s">
        <v>1209</v>
      </c>
      <c r="B36" s="1125"/>
      <c r="C36" s="1120">
        <v>385</v>
      </c>
      <c r="D36" s="1118">
        <v>0.21962350256702795</v>
      </c>
      <c r="E36" s="1126">
        <v>360</v>
      </c>
      <c r="F36" s="1117">
        <v>25</v>
      </c>
      <c r="G36" s="1117">
        <v>1600</v>
      </c>
      <c r="H36" s="1118">
        <v>0.91272104962920697</v>
      </c>
      <c r="I36" s="1119">
        <v>1356</v>
      </c>
      <c r="J36" s="1119">
        <v>242</v>
      </c>
      <c r="K36" s="1117">
        <v>7667</v>
      </c>
      <c r="L36" s="1118">
        <v>4.3736451796919571</v>
      </c>
      <c r="M36" s="1117">
        <v>6376</v>
      </c>
      <c r="N36" s="1119">
        <v>1291</v>
      </c>
      <c r="O36" s="1117">
        <v>260</v>
      </c>
      <c r="P36" s="1118">
        <v>0.14831717056474614</v>
      </c>
      <c r="Q36" s="1126">
        <v>247</v>
      </c>
      <c r="R36" s="1119">
        <v>13</v>
      </c>
      <c r="S36" s="1117">
        <v>4094</v>
      </c>
      <c r="T36" s="1118">
        <v>2.3354249857387335</v>
      </c>
      <c r="U36" s="1119">
        <v>3685</v>
      </c>
      <c r="V36" s="1119">
        <v>409</v>
      </c>
      <c r="W36" s="1117">
        <v>21392</v>
      </c>
      <c r="X36" s="1118">
        <v>12.203080433542498</v>
      </c>
      <c r="Y36" s="1119">
        <v>18573</v>
      </c>
      <c r="Z36" s="1119">
        <v>2819</v>
      </c>
      <c r="AA36" s="1117">
        <v>1460</v>
      </c>
      <c r="AB36" s="1118">
        <v>0.83285795778665139</v>
      </c>
      <c r="AC36" s="1119">
        <v>1383</v>
      </c>
      <c r="AD36" s="1119">
        <v>77</v>
      </c>
    </row>
    <row r="37" spans="1:30" ht="12" customHeight="1">
      <c r="A37" s="1124" t="s">
        <v>1210</v>
      </c>
      <c r="B37" s="1125"/>
      <c r="C37" s="1120">
        <v>365</v>
      </c>
      <c r="D37" s="1118">
        <v>0.20993420144480743</v>
      </c>
      <c r="E37" s="1126">
        <v>346</v>
      </c>
      <c r="F37" s="1117">
        <v>19</v>
      </c>
      <c r="G37" s="1117">
        <v>1525</v>
      </c>
      <c r="H37" s="1118">
        <v>0.87712234850227766</v>
      </c>
      <c r="I37" s="1119">
        <v>1307</v>
      </c>
      <c r="J37" s="1119">
        <v>216</v>
      </c>
      <c r="K37" s="1117">
        <v>7916</v>
      </c>
      <c r="L37" s="1118">
        <v>4.5529839414714957</v>
      </c>
      <c r="M37" s="1117">
        <v>6540</v>
      </c>
      <c r="N37" s="1119">
        <v>1376</v>
      </c>
      <c r="O37" s="1117">
        <v>294</v>
      </c>
      <c r="P37" s="1118">
        <v>0.16909768554732435</v>
      </c>
      <c r="Q37" s="1126">
        <v>276</v>
      </c>
      <c r="R37" s="1119">
        <v>18</v>
      </c>
      <c r="S37" s="1117">
        <v>4128</v>
      </c>
      <c r="T37" s="1118">
        <v>2.3742695440114114</v>
      </c>
      <c r="U37" s="1119">
        <v>3738</v>
      </c>
      <c r="V37" s="1119">
        <v>390</v>
      </c>
      <c r="W37" s="1117">
        <v>20468</v>
      </c>
      <c r="X37" s="1118">
        <v>11.772419822389914</v>
      </c>
      <c r="Y37" s="1119">
        <v>17563</v>
      </c>
      <c r="Z37" s="1119">
        <v>2905</v>
      </c>
      <c r="AA37" s="1117">
        <v>1266</v>
      </c>
      <c r="AB37" s="1118">
        <v>0.72815533980582525</v>
      </c>
      <c r="AC37" s="1119">
        <v>1214</v>
      </c>
      <c r="AD37" s="1119">
        <v>52</v>
      </c>
    </row>
    <row r="38" spans="1:30" ht="12" customHeight="1">
      <c r="A38" s="1124" t="s">
        <v>1211</v>
      </c>
      <c r="B38" s="1125"/>
      <c r="C38" s="1120">
        <v>310</v>
      </c>
      <c r="D38" s="1118">
        <v>0.18387259408642012</v>
      </c>
      <c r="E38" s="1126">
        <v>291</v>
      </c>
      <c r="F38" s="1117">
        <v>19</v>
      </c>
      <c r="G38" s="1117">
        <v>1406</v>
      </c>
      <c r="H38" s="1118">
        <v>0.83395118479195707</v>
      </c>
      <c r="I38" s="1119">
        <v>1217</v>
      </c>
      <c r="J38" s="1119">
        <v>188</v>
      </c>
      <c r="K38" s="1117">
        <v>8224</v>
      </c>
      <c r="L38" s="1118">
        <v>4.8779619798926426</v>
      </c>
      <c r="M38" s="1117">
        <v>6773</v>
      </c>
      <c r="N38" s="1119">
        <v>1451</v>
      </c>
      <c r="O38" s="1117">
        <v>277</v>
      </c>
      <c r="P38" s="1118">
        <v>0.16429905987722057</v>
      </c>
      <c r="Q38" s="1126">
        <v>262</v>
      </c>
      <c r="R38" s="1119">
        <v>15</v>
      </c>
      <c r="S38" s="1117">
        <v>4204</v>
      </c>
      <c r="T38" s="1118">
        <v>2.4935496307719687</v>
      </c>
      <c r="U38" s="1119">
        <v>3790</v>
      </c>
      <c r="V38" s="1119">
        <v>414</v>
      </c>
      <c r="W38" s="1117">
        <v>19462</v>
      </c>
      <c r="X38" s="1118">
        <v>11.54364008422551</v>
      </c>
      <c r="Y38" s="1119">
        <v>16637</v>
      </c>
      <c r="Z38" s="1119">
        <v>2825</v>
      </c>
      <c r="AA38" s="1117">
        <v>1045</v>
      </c>
      <c r="AB38" s="1118">
        <v>0.61982858329131951</v>
      </c>
      <c r="AC38" s="1119">
        <v>997</v>
      </c>
      <c r="AD38" s="1119">
        <v>48</v>
      </c>
    </row>
    <row r="39" spans="1:30" ht="12" customHeight="1">
      <c r="A39" s="1124" t="s">
        <v>1212</v>
      </c>
      <c r="B39" s="1125"/>
      <c r="C39" s="1120">
        <v>277</v>
      </c>
      <c r="D39" s="1118">
        <v>0.14690517986603521</v>
      </c>
      <c r="E39" s="1126">
        <v>261</v>
      </c>
      <c r="F39" s="1117">
        <v>16</v>
      </c>
      <c r="G39" s="1117">
        <v>1346</v>
      </c>
      <c r="H39" s="1118">
        <v>0.71384249855481374</v>
      </c>
      <c r="I39" s="1119">
        <v>1146</v>
      </c>
      <c r="J39" s="1119">
        <v>199</v>
      </c>
      <c r="K39" s="1117">
        <v>8500</v>
      </c>
      <c r="L39" s="1118">
        <v>4.507920681809745</v>
      </c>
      <c r="M39" s="1117">
        <v>7032</v>
      </c>
      <c r="N39" s="1119">
        <v>1468</v>
      </c>
      <c r="O39" s="1117">
        <v>252</v>
      </c>
      <c r="P39" s="1118">
        <v>0.13364658962541831</v>
      </c>
      <c r="Q39" s="1126">
        <v>239</v>
      </c>
      <c r="R39" s="1119">
        <v>13</v>
      </c>
      <c r="S39" s="1117">
        <v>4042</v>
      </c>
      <c r="T39" s="1118">
        <v>2.1436488701029397</v>
      </c>
      <c r="U39" s="1119">
        <v>3665</v>
      </c>
      <c r="V39" s="1119">
        <v>377</v>
      </c>
      <c r="W39" s="1117">
        <v>19930</v>
      </c>
      <c r="X39" s="1118">
        <v>10.569748139819788</v>
      </c>
      <c r="Y39" s="1119">
        <v>16878</v>
      </c>
      <c r="Z39" s="1119">
        <v>3052</v>
      </c>
      <c r="AA39" s="1117">
        <v>924</v>
      </c>
      <c r="AB39" s="1118">
        <v>0.49003749529320051</v>
      </c>
      <c r="AC39" s="1119">
        <v>881</v>
      </c>
      <c r="AD39" s="1119">
        <v>43</v>
      </c>
    </row>
    <row r="40" spans="1:30" ht="12" customHeight="1">
      <c r="A40" s="1124" t="s">
        <v>1213</v>
      </c>
      <c r="B40" s="1125"/>
      <c r="C40" s="1120">
        <v>287</v>
      </c>
      <c r="D40" s="1118">
        <v>0.1550907037443327</v>
      </c>
      <c r="E40" s="1126">
        <v>271</v>
      </c>
      <c r="F40" s="1117">
        <v>16</v>
      </c>
      <c r="G40" s="1117">
        <v>1365</v>
      </c>
      <c r="H40" s="1118">
        <v>0.73762651780841171</v>
      </c>
      <c r="I40" s="1119">
        <v>1182</v>
      </c>
      <c r="J40" s="1119">
        <v>181</v>
      </c>
      <c r="K40" s="1117">
        <v>8878</v>
      </c>
      <c r="L40" s="1118">
        <v>4.7975444872550028</v>
      </c>
      <c r="M40" s="1117">
        <v>7343</v>
      </c>
      <c r="N40" s="1119">
        <v>1535</v>
      </c>
      <c r="O40" s="1117">
        <v>233</v>
      </c>
      <c r="P40" s="1118">
        <v>0.12590987446839555</v>
      </c>
      <c r="Q40" s="1126">
        <v>223</v>
      </c>
      <c r="R40" s="1119">
        <v>10</v>
      </c>
      <c r="S40" s="1117">
        <v>3948</v>
      </c>
      <c r="T40" s="1118">
        <v>2.133442851507406</v>
      </c>
      <c r="U40" s="1119">
        <v>3572</v>
      </c>
      <c r="V40" s="1119">
        <v>376</v>
      </c>
      <c r="W40" s="1117">
        <v>20213</v>
      </c>
      <c r="X40" s="1118">
        <v>10.922816706565145</v>
      </c>
      <c r="Y40" s="1119">
        <v>17154</v>
      </c>
      <c r="Z40" s="1119">
        <v>3059</v>
      </c>
      <c r="AA40" s="1117">
        <v>818</v>
      </c>
      <c r="AB40" s="1118">
        <v>0.44203552495771481</v>
      </c>
      <c r="AC40" s="1119">
        <v>783</v>
      </c>
      <c r="AD40" s="1119">
        <v>35</v>
      </c>
    </row>
    <row r="41" spans="1:30" ht="12" customHeight="1">
      <c r="A41" s="1124" t="s">
        <v>1214</v>
      </c>
      <c r="B41" s="1125"/>
      <c r="C41" s="1120">
        <v>253</v>
      </c>
      <c r="D41" s="1118">
        <v>0.13967714153214231</v>
      </c>
      <c r="E41" s="1126">
        <v>231</v>
      </c>
      <c r="F41" s="1117">
        <v>22</v>
      </c>
      <c r="G41" s="1117">
        <v>1345</v>
      </c>
      <c r="H41" s="1118">
        <v>0.7425523927301636</v>
      </c>
      <c r="I41" s="1119">
        <v>1166</v>
      </c>
      <c r="J41" s="1119">
        <v>178</v>
      </c>
      <c r="K41" s="1117">
        <v>9545</v>
      </c>
      <c r="L41" s="1118">
        <v>5.2696376123490056</v>
      </c>
      <c r="M41" s="1117">
        <v>7939</v>
      </c>
      <c r="N41" s="1119">
        <v>1606</v>
      </c>
      <c r="O41" s="1117">
        <v>154</v>
      </c>
      <c r="P41" s="1118">
        <v>8.5020868758695314E-2</v>
      </c>
      <c r="Q41" s="1126">
        <v>145</v>
      </c>
      <c r="R41" s="1119">
        <v>9</v>
      </c>
      <c r="S41" s="1117">
        <v>4185</v>
      </c>
      <c r="T41" s="1118">
        <v>2.3104697126957134</v>
      </c>
      <c r="U41" s="1119">
        <v>3835</v>
      </c>
      <c r="V41" s="1119">
        <v>350</v>
      </c>
      <c r="W41" s="1117">
        <v>18900</v>
      </c>
      <c r="X41" s="1118">
        <v>10.43437934765806</v>
      </c>
      <c r="Y41" s="1119">
        <v>16136</v>
      </c>
      <c r="Z41" s="1119">
        <v>2764</v>
      </c>
      <c r="AA41" s="1117">
        <v>716</v>
      </c>
      <c r="AB41" s="1118">
        <v>0.39529183137159646</v>
      </c>
      <c r="AC41" s="1119">
        <v>679</v>
      </c>
      <c r="AD41" s="1119">
        <v>37</v>
      </c>
    </row>
    <row r="42" spans="1:30" ht="12" customHeight="1">
      <c r="A42" s="1124" t="s">
        <v>1215</v>
      </c>
      <c r="B42" s="1125"/>
      <c r="C42" s="1120">
        <v>232</v>
      </c>
      <c r="D42" s="1118">
        <v>0.12049506853157022</v>
      </c>
      <c r="E42" s="1126">
        <v>212</v>
      </c>
      <c r="F42" s="1117">
        <v>20</v>
      </c>
      <c r="G42" s="1117">
        <v>1377</v>
      </c>
      <c r="H42" s="1118">
        <v>0.71517978175850094</v>
      </c>
      <c r="I42" s="1119">
        <v>1176</v>
      </c>
      <c r="J42" s="1119">
        <v>201</v>
      </c>
      <c r="K42" s="1117">
        <v>10540</v>
      </c>
      <c r="L42" s="1118">
        <v>5.4742156134601299</v>
      </c>
      <c r="M42" s="1117">
        <v>8723</v>
      </c>
      <c r="N42" s="1119">
        <v>1817</v>
      </c>
      <c r="O42" s="1117">
        <v>177</v>
      </c>
      <c r="P42" s="1118">
        <v>9.1929427284861767E-2</v>
      </c>
      <c r="Q42" s="1126">
        <v>162</v>
      </c>
      <c r="R42" s="1119">
        <v>15</v>
      </c>
      <c r="S42" s="1117">
        <v>4623</v>
      </c>
      <c r="T42" s="1118">
        <v>2.4010719906096947</v>
      </c>
      <c r="U42" s="1119">
        <v>4210</v>
      </c>
      <c r="V42" s="1119">
        <v>413</v>
      </c>
      <c r="W42" s="1117">
        <v>21764</v>
      </c>
      <c r="X42" s="1118">
        <v>11.303683928970235</v>
      </c>
      <c r="Y42" s="1119">
        <v>18482</v>
      </c>
      <c r="Z42" s="1119">
        <v>3282</v>
      </c>
      <c r="AA42" s="1117">
        <v>742</v>
      </c>
      <c r="AB42" s="1118">
        <v>0.38537646918286683</v>
      </c>
      <c r="AC42" s="1119">
        <v>721</v>
      </c>
      <c r="AD42" s="1119">
        <v>21</v>
      </c>
    </row>
    <row r="43" spans="1:30" ht="12" customHeight="1">
      <c r="A43" s="1124" t="s">
        <v>1216</v>
      </c>
      <c r="B43" s="1125"/>
      <c r="C43" s="1120">
        <v>251</v>
      </c>
      <c r="D43" s="1118">
        <v>0.1303523668562229</v>
      </c>
      <c r="E43" s="1126">
        <v>233</v>
      </c>
      <c r="F43" s="1117">
        <v>18</v>
      </c>
      <c r="G43" s="1117">
        <v>1346</v>
      </c>
      <c r="H43" s="1118">
        <v>0.69902105891823119</v>
      </c>
      <c r="I43" s="1119">
        <v>1139</v>
      </c>
      <c r="J43" s="1119">
        <v>207</v>
      </c>
      <c r="K43" s="1117">
        <v>11059</v>
      </c>
      <c r="L43" s="1118">
        <v>5.7432941237568489</v>
      </c>
      <c r="M43" s="1117">
        <v>9207</v>
      </c>
      <c r="N43" s="1119">
        <v>1852</v>
      </c>
      <c r="O43" s="1117">
        <v>212</v>
      </c>
      <c r="P43" s="1118">
        <v>0.11009841344031576</v>
      </c>
      <c r="Q43" s="1126">
        <v>199</v>
      </c>
      <c r="R43" s="1119">
        <v>13</v>
      </c>
      <c r="S43" s="1117">
        <v>4538</v>
      </c>
      <c r="T43" s="1118">
        <v>2.3567292461894005</v>
      </c>
      <c r="U43" s="1119">
        <v>4158</v>
      </c>
      <c r="V43" s="1119">
        <v>380</v>
      </c>
      <c r="W43" s="1117">
        <v>21724</v>
      </c>
      <c r="X43" s="1118">
        <v>11.281971384799148</v>
      </c>
      <c r="Y43" s="1119">
        <v>18379</v>
      </c>
      <c r="Z43" s="1119">
        <v>3345</v>
      </c>
      <c r="AA43" s="1117">
        <v>647</v>
      </c>
      <c r="AB43" s="1118">
        <v>0.33600789384851082</v>
      </c>
      <c r="AC43" s="1119">
        <v>621</v>
      </c>
      <c r="AD43" s="1119">
        <v>26</v>
      </c>
    </row>
    <row r="44" spans="1:30" ht="12" customHeight="1">
      <c r="A44" s="1124" t="s">
        <v>1217</v>
      </c>
      <c r="B44" s="1125"/>
      <c r="C44" s="1120">
        <v>242</v>
      </c>
      <c r="D44" s="1118">
        <v>0.13212563947171582</v>
      </c>
      <c r="E44" s="1126">
        <v>217</v>
      </c>
      <c r="F44" s="1117">
        <v>25</v>
      </c>
      <c r="G44" s="1117">
        <v>1373</v>
      </c>
      <c r="H44" s="1118">
        <v>0.7496219132010985</v>
      </c>
      <c r="I44" s="1119">
        <v>1159</v>
      </c>
      <c r="J44" s="1119">
        <v>214</v>
      </c>
      <c r="K44" s="1117">
        <v>11957</v>
      </c>
      <c r="L44" s="1118">
        <v>6.5282077320797773</v>
      </c>
      <c r="M44" s="1117">
        <v>9966</v>
      </c>
      <c r="N44" s="1119">
        <v>1991</v>
      </c>
      <c r="O44" s="1117">
        <v>197</v>
      </c>
      <c r="P44" s="1118">
        <v>0.1075568222145786</v>
      </c>
      <c r="Q44" s="1126">
        <v>191</v>
      </c>
      <c r="R44" s="1119">
        <v>6</v>
      </c>
      <c r="S44" s="1117">
        <v>4759</v>
      </c>
      <c r="T44" s="1118">
        <v>2.5982889183714697</v>
      </c>
      <c r="U44" s="1119">
        <v>4326</v>
      </c>
      <c r="V44" s="1119">
        <v>433</v>
      </c>
      <c r="W44" s="1117">
        <v>21408</v>
      </c>
      <c r="X44" s="1118">
        <v>11.688205329795423</v>
      </c>
      <c r="Y44" s="1119">
        <v>17796</v>
      </c>
      <c r="Z44" s="1119">
        <v>3612</v>
      </c>
      <c r="AA44" s="1117">
        <v>493</v>
      </c>
      <c r="AB44" s="1118">
        <v>0.26916504239485911</v>
      </c>
      <c r="AC44" s="1119">
        <v>481</v>
      </c>
      <c r="AD44" s="1119">
        <v>12</v>
      </c>
    </row>
    <row r="45" spans="1:30" ht="6" customHeight="1">
      <c r="A45" s="1129"/>
      <c r="B45" s="1130"/>
      <c r="C45" s="1133"/>
      <c r="D45" s="1132"/>
      <c r="E45" s="1132"/>
      <c r="F45" s="1132"/>
      <c r="G45" s="1131"/>
      <c r="H45" s="1132"/>
      <c r="I45" s="1132"/>
      <c r="J45" s="1132"/>
      <c r="K45" s="1131"/>
      <c r="L45" s="1132"/>
      <c r="M45" s="1132"/>
      <c r="N45" s="1132"/>
      <c r="O45" s="1131"/>
      <c r="P45" s="1132"/>
      <c r="Q45" s="1132"/>
      <c r="R45" s="1132"/>
      <c r="S45" s="1131"/>
      <c r="T45" s="1132"/>
      <c r="U45" s="1132"/>
      <c r="V45" s="1132"/>
      <c r="W45" s="1131"/>
      <c r="X45" s="1132"/>
      <c r="Y45" s="1132"/>
      <c r="Z45" s="1132"/>
      <c r="AA45" s="1131"/>
      <c r="AB45" s="1132"/>
      <c r="AC45" s="1137"/>
      <c r="AD45" s="1137"/>
    </row>
    <row r="46" spans="1:30">
      <c r="AB46" s="1109"/>
      <c r="AC46" s="1109"/>
    </row>
    <row r="47" spans="1:30" ht="20.100000000000001" customHeight="1">
      <c r="A47" s="1443" t="s">
        <v>1147</v>
      </c>
      <c r="B47" s="1444"/>
      <c r="C47" s="1460" t="s">
        <v>1218</v>
      </c>
      <c r="D47" s="1484"/>
      <c r="E47" s="1484"/>
      <c r="F47" s="1485"/>
      <c r="G47" s="1454" t="s">
        <v>1219</v>
      </c>
      <c r="H47" s="1452"/>
      <c r="I47" s="1452"/>
      <c r="J47" s="1475"/>
      <c r="K47" s="1479" t="s">
        <v>1220</v>
      </c>
      <c r="L47" s="1443"/>
      <c r="M47" s="1443"/>
      <c r="N47" s="1444"/>
      <c r="O47" s="1454" t="s">
        <v>1221</v>
      </c>
      <c r="P47" s="1452"/>
      <c r="Q47" s="1452"/>
      <c r="R47" s="1475"/>
      <c r="S47" s="1454" t="s">
        <v>1222</v>
      </c>
      <c r="T47" s="1452"/>
      <c r="U47" s="1452"/>
      <c r="V47" s="1475"/>
      <c r="W47" s="1454" t="s">
        <v>1223</v>
      </c>
      <c r="X47" s="1452"/>
      <c r="Y47" s="1452"/>
      <c r="Z47" s="1475"/>
      <c r="AA47" s="1454" t="s">
        <v>1224</v>
      </c>
      <c r="AB47" s="1452"/>
      <c r="AC47" s="1452"/>
      <c r="AD47" s="1475"/>
    </row>
    <row r="48" spans="1:30" ht="5.0999999999999996" customHeight="1">
      <c r="A48" s="1445"/>
      <c r="B48" s="1446"/>
      <c r="C48" s="1486"/>
      <c r="D48" s="1487"/>
      <c r="E48" s="1487"/>
      <c r="F48" s="1488"/>
      <c r="G48" s="1476"/>
      <c r="H48" s="1477"/>
      <c r="I48" s="1477"/>
      <c r="J48" s="1478"/>
      <c r="K48" s="1480"/>
      <c r="L48" s="1445"/>
      <c r="M48" s="1445"/>
      <c r="N48" s="1446"/>
      <c r="O48" s="1476"/>
      <c r="P48" s="1477"/>
      <c r="Q48" s="1477"/>
      <c r="R48" s="1478"/>
      <c r="S48" s="1476"/>
      <c r="T48" s="1477"/>
      <c r="U48" s="1477"/>
      <c r="V48" s="1478"/>
      <c r="W48" s="1476"/>
      <c r="X48" s="1477"/>
      <c r="Y48" s="1477"/>
      <c r="Z48" s="1478"/>
      <c r="AA48" s="1476"/>
      <c r="AB48" s="1477"/>
      <c r="AC48" s="1477"/>
      <c r="AD48" s="1478"/>
    </row>
    <row r="49" spans="1:30" ht="18" customHeight="1">
      <c r="A49" s="1445"/>
      <c r="B49" s="1446"/>
      <c r="C49" s="1473" t="s">
        <v>1225</v>
      </c>
      <c r="D49" s="1113"/>
      <c r="E49" s="1440" t="s">
        <v>1226</v>
      </c>
      <c r="F49" s="1440" t="s">
        <v>1169</v>
      </c>
      <c r="G49" s="1473" t="s">
        <v>1160</v>
      </c>
      <c r="H49" s="1113"/>
      <c r="I49" s="1440" t="s">
        <v>1227</v>
      </c>
      <c r="J49" s="1440" t="s">
        <v>1165</v>
      </c>
      <c r="K49" s="1473" t="s">
        <v>1163</v>
      </c>
      <c r="L49" s="1113"/>
      <c r="M49" s="1440" t="s">
        <v>1168</v>
      </c>
      <c r="N49" s="1440" t="s">
        <v>1228</v>
      </c>
      <c r="O49" s="1473" t="s">
        <v>1160</v>
      </c>
      <c r="P49" s="1113"/>
      <c r="Q49" s="1440" t="s">
        <v>1158</v>
      </c>
      <c r="R49" s="1440" t="s">
        <v>1229</v>
      </c>
      <c r="S49" s="1473" t="s">
        <v>1196</v>
      </c>
      <c r="T49" s="1113"/>
      <c r="U49" s="1440" t="s">
        <v>1227</v>
      </c>
      <c r="V49" s="1440" t="s">
        <v>1230</v>
      </c>
      <c r="W49" s="1473" t="s">
        <v>1231</v>
      </c>
      <c r="X49" s="1113"/>
      <c r="Y49" s="1440" t="s">
        <v>1195</v>
      </c>
      <c r="Z49" s="1440" t="s">
        <v>1165</v>
      </c>
      <c r="AA49" s="1473" t="s">
        <v>1196</v>
      </c>
      <c r="AB49" s="1113"/>
      <c r="AC49" s="1440" t="s">
        <v>1158</v>
      </c>
      <c r="AD49" s="1440" t="s">
        <v>1162</v>
      </c>
    </row>
    <row r="50" spans="1:30" ht="18" customHeight="1">
      <c r="A50" s="1447"/>
      <c r="B50" s="1448"/>
      <c r="C50" s="1474"/>
      <c r="D50" s="1114" t="s">
        <v>1140</v>
      </c>
      <c r="E50" s="1441"/>
      <c r="F50" s="1441"/>
      <c r="G50" s="1474"/>
      <c r="H50" s="1114" t="s">
        <v>1140</v>
      </c>
      <c r="I50" s="1441"/>
      <c r="J50" s="1441"/>
      <c r="K50" s="1474"/>
      <c r="L50" s="1114" t="s">
        <v>1140</v>
      </c>
      <c r="M50" s="1441"/>
      <c r="N50" s="1441"/>
      <c r="O50" s="1474"/>
      <c r="P50" s="1114" t="s">
        <v>1143</v>
      </c>
      <c r="Q50" s="1441"/>
      <c r="R50" s="1441"/>
      <c r="S50" s="1474"/>
      <c r="T50" s="1114" t="s">
        <v>1143</v>
      </c>
      <c r="U50" s="1441"/>
      <c r="V50" s="1441"/>
      <c r="W50" s="1474"/>
      <c r="X50" s="1114" t="s">
        <v>1143</v>
      </c>
      <c r="Y50" s="1441"/>
      <c r="Z50" s="1441"/>
      <c r="AA50" s="1474"/>
      <c r="AB50" s="1114" t="s">
        <v>1140</v>
      </c>
      <c r="AC50" s="1441"/>
      <c r="AD50" s="1441"/>
    </row>
    <row r="51" spans="1:30" ht="6" customHeight="1">
      <c r="A51" s="1115"/>
      <c r="B51" s="1116"/>
      <c r="C51" s="1117"/>
      <c r="D51" s="1120"/>
      <c r="E51" s="1119"/>
      <c r="F51" s="1119"/>
      <c r="G51" s="1120"/>
      <c r="H51" s="1118"/>
      <c r="I51" s="1126"/>
      <c r="J51" s="1126"/>
      <c r="K51" s="1120"/>
      <c r="L51" s="1118"/>
      <c r="M51" s="1119"/>
      <c r="N51" s="1138"/>
      <c r="O51" s="1117"/>
      <c r="P51" s="1139"/>
      <c r="Q51" s="1119"/>
      <c r="R51" s="1119"/>
      <c r="S51" s="1120"/>
      <c r="T51" s="1139"/>
      <c r="U51" s="1119"/>
      <c r="V51" s="1126"/>
      <c r="W51" s="1117"/>
      <c r="X51" s="1139"/>
      <c r="Y51" s="1119"/>
      <c r="Z51" s="1119"/>
      <c r="AA51" s="1120"/>
      <c r="AB51" s="1140"/>
      <c r="AC51" s="1119"/>
      <c r="AD51" s="1120"/>
    </row>
    <row r="52" spans="1:30" ht="12" hidden="1" customHeight="1">
      <c r="A52" s="1124" t="s">
        <v>1232</v>
      </c>
      <c r="B52" s="1125"/>
      <c r="C52" s="1117">
        <v>600</v>
      </c>
      <c r="D52" s="1118">
        <v>0.47252279922506257</v>
      </c>
      <c r="E52" s="1119">
        <v>531</v>
      </c>
      <c r="F52" s="1119">
        <v>69</v>
      </c>
      <c r="G52" s="1120">
        <v>965</v>
      </c>
      <c r="H52" s="1118">
        <v>0.75997416875364232</v>
      </c>
      <c r="I52" s="1141">
        <v>889</v>
      </c>
      <c r="J52" s="1126">
        <v>76</v>
      </c>
      <c r="K52" s="1120">
        <v>78</v>
      </c>
      <c r="L52" s="1118">
        <v>6.1427963899258142E-2</v>
      </c>
      <c r="M52" s="1119">
        <v>77</v>
      </c>
      <c r="N52" s="1138">
        <v>1</v>
      </c>
      <c r="O52" s="1117">
        <v>1957</v>
      </c>
      <c r="P52" s="1118">
        <v>1.5412118634724126</v>
      </c>
      <c r="Q52" s="1119">
        <v>1781</v>
      </c>
      <c r="R52" s="1119">
        <v>176</v>
      </c>
      <c r="S52" s="1120">
        <v>18</v>
      </c>
      <c r="T52" s="1118">
        <v>1.4175683976751877E-2</v>
      </c>
      <c r="U52" s="1119">
        <v>16</v>
      </c>
      <c r="V52" s="1126">
        <v>2</v>
      </c>
      <c r="W52" s="1117">
        <v>2112</v>
      </c>
      <c r="X52" s="1118">
        <v>1.6632802532722206</v>
      </c>
      <c r="Y52" s="1119">
        <v>2078</v>
      </c>
      <c r="Z52" s="1119">
        <v>34</v>
      </c>
      <c r="AA52" s="1120">
        <v>194</v>
      </c>
      <c r="AB52" s="1118">
        <v>0.1527823717494369</v>
      </c>
      <c r="AC52" s="1119">
        <v>164</v>
      </c>
      <c r="AD52" s="1120">
        <v>30</v>
      </c>
    </row>
    <row r="53" spans="1:30" ht="12" hidden="1" customHeight="1">
      <c r="A53" s="1124" t="s">
        <v>1233</v>
      </c>
      <c r="B53" s="1125"/>
      <c r="C53" s="1117">
        <v>808</v>
      </c>
      <c r="D53" s="1118">
        <v>0.5544119665157129</v>
      </c>
      <c r="E53" s="1119">
        <v>727</v>
      </c>
      <c r="F53" s="1119">
        <v>81</v>
      </c>
      <c r="G53" s="1120">
        <v>1295</v>
      </c>
      <c r="H53" s="1118">
        <v>0.88856868395773303</v>
      </c>
      <c r="I53" s="1141">
        <v>1152</v>
      </c>
      <c r="J53" s="1126">
        <v>143</v>
      </c>
      <c r="K53" s="1120">
        <v>95</v>
      </c>
      <c r="L53" s="1118">
        <v>6.5184575271030609E-2</v>
      </c>
      <c r="M53" s="1119">
        <v>91</v>
      </c>
      <c r="N53" s="1138">
        <v>4</v>
      </c>
      <c r="O53" s="1117">
        <v>2124</v>
      </c>
      <c r="P53" s="1118">
        <v>1.457389872375463</v>
      </c>
      <c r="Q53" s="1119">
        <v>1872</v>
      </c>
      <c r="R53" s="1119">
        <v>252</v>
      </c>
      <c r="S53" s="1120">
        <v>27</v>
      </c>
      <c r="T53" s="1118">
        <v>1.8526142445450804E-2</v>
      </c>
      <c r="U53" s="1119">
        <v>23</v>
      </c>
      <c r="V53" s="1126">
        <v>4</v>
      </c>
      <c r="W53" s="1117">
        <v>2277</v>
      </c>
      <c r="X53" s="1118">
        <v>1.5623713462330178</v>
      </c>
      <c r="Y53" s="1119">
        <v>2229</v>
      </c>
      <c r="Z53" s="1119">
        <v>48</v>
      </c>
      <c r="AA53" s="1120">
        <v>277</v>
      </c>
      <c r="AB53" s="1118">
        <v>0.19006449842184711</v>
      </c>
      <c r="AC53" s="1119">
        <v>259</v>
      </c>
      <c r="AD53" s="1120">
        <v>18</v>
      </c>
    </row>
    <row r="54" spans="1:30" ht="12" hidden="1" customHeight="1">
      <c r="A54" s="1124" t="s">
        <v>1205</v>
      </c>
      <c r="B54" s="1125"/>
      <c r="C54" s="1117">
        <v>1543</v>
      </c>
      <c r="D54" s="1118">
        <v>0.88825693249132176</v>
      </c>
      <c r="E54" s="1119">
        <v>1361</v>
      </c>
      <c r="F54" s="1119">
        <v>182</v>
      </c>
      <c r="G54" s="1120">
        <v>1648</v>
      </c>
      <c r="H54" s="1118">
        <v>0.94870215472825559</v>
      </c>
      <c r="I54" s="1141">
        <v>1400</v>
      </c>
      <c r="J54" s="1126">
        <v>248</v>
      </c>
      <c r="K54" s="1120">
        <v>108</v>
      </c>
      <c r="L54" s="1118">
        <v>6.2172228586560442E-2</v>
      </c>
      <c r="M54" s="1119">
        <v>103</v>
      </c>
      <c r="N54" s="1138">
        <v>5</v>
      </c>
      <c r="O54" s="1117">
        <v>1802</v>
      </c>
      <c r="P54" s="1118">
        <v>1.0373551473424252</v>
      </c>
      <c r="Q54" s="1119">
        <v>1588</v>
      </c>
      <c r="R54" s="1119">
        <v>214</v>
      </c>
      <c r="S54" s="1120">
        <v>41</v>
      </c>
      <c r="T54" s="1118">
        <v>2.3602420111564611E-2</v>
      </c>
      <c r="U54" s="1119">
        <v>29</v>
      </c>
      <c r="V54" s="1126">
        <v>12</v>
      </c>
      <c r="W54" s="1117">
        <v>2214</v>
      </c>
      <c r="X54" s="1118">
        <v>1.2745306860244889</v>
      </c>
      <c r="Y54" s="1119">
        <v>2183</v>
      </c>
      <c r="Z54" s="1119">
        <v>31</v>
      </c>
      <c r="AA54" s="1120">
        <v>261</v>
      </c>
      <c r="AB54" s="1118">
        <v>0.15024955241752105</v>
      </c>
      <c r="AC54" s="1119">
        <v>225</v>
      </c>
      <c r="AD54" s="1120">
        <v>36</v>
      </c>
    </row>
    <row r="55" spans="1:30" ht="12" hidden="1" customHeight="1">
      <c r="A55" s="1124" t="s">
        <v>1234</v>
      </c>
      <c r="B55" s="1125"/>
      <c r="C55" s="1117">
        <v>1582</v>
      </c>
      <c r="D55" s="1118">
        <v>0.7962352467473639</v>
      </c>
      <c r="E55" s="1119">
        <v>1405</v>
      </c>
      <c r="F55" s="1119">
        <v>177</v>
      </c>
      <c r="G55" s="1120">
        <v>1601</v>
      </c>
      <c r="H55" s="1118">
        <v>0.80579812265646633</v>
      </c>
      <c r="I55" s="1141">
        <v>1367</v>
      </c>
      <c r="J55" s="1126">
        <v>234</v>
      </c>
      <c r="K55" s="1120">
        <v>91</v>
      </c>
      <c r="L55" s="1118">
        <v>4.5801142512016509E-2</v>
      </c>
      <c r="M55" s="1119">
        <v>87</v>
      </c>
      <c r="N55" s="1138">
        <v>4</v>
      </c>
      <c r="O55" s="1117">
        <v>2018</v>
      </c>
      <c r="P55" s="1118">
        <v>1.0156780833983441</v>
      </c>
      <c r="Q55" s="1119">
        <v>1768</v>
      </c>
      <c r="R55" s="1119">
        <v>250</v>
      </c>
      <c r="S55" s="1120">
        <v>29</v>
      </c>
      <c r="T55" s="1118">
        <v>1.4595968492840426E-2</v>
      </c>
      <c r="U55" s="1119">
        <v>25</v>
      </c>
      <c r="V55" s="1126">
        <v>4</v>
      </c>
      <c r="W55" s="1117">
        <v>2140</v>
      </c>
      <c r="X55" s="1118">
        <v>1.0770818129199486</v>
      </c>
      <c r="Y55" s="1119">
        <v>2095</v>
      </c>
      <c r="Z55" s="1119">
        <v>45</v>
      </c>
      <c r="AA55" s="1120">
        <v>258</v>
      </c>
      <c r="AB55" s="1118">
        <v>0.12985378866044239</v>
      </c>
      <c r="AC55" s="1119">
        <v>223</v>
      </c>
      <c r="AD55" s="1120">
        <v>34</v>
      </c>
    </row>
    <row r="56" spans="1:30" ht="12" hidden="1" customHeight="1">
      <c r="A56" s="1124" t="s">
        <v>1235</v>
      </c>
      <c r="B56" s="1125"/>
      <c r="C56" s="1117">
        <v>1761</v>
      </c>
      <c r="D56" s="1118">
        <v>0.92453563215976975</v>
      </c>
      <c r="E56" s="1119">
        <v>1602</v>
      </c>
      <c r="F56" s="1119">
        <v>159</v>
      </c>
      <c r="G56" s="1120">
        <v>1624</v>
      </c>
      <c r="H56" s="1118">
        <v>0.85260980501275763</v>
      </c>
      <c r="I56" s="1141">
        <v>1396</v>
      </c>
      <c r="J56" s="1126">
        <v>228</v>
      </c>
      <c r="K56" s="1120">
        <v>66</v>
      </c>
      <c r="L56" s="1118">
        <v>3.4650398479582512E-2</v>
      </c>
      <c r="M56" s="1119">
        <v>61</v>
      </c>
      <c r="N56" s="1138">
        <v>5</v>
      </c>
      <c r="O56" s="1117">
        <v>2069</v>
      </c>
      <c r="P56" s="1118">
        <v>1.0862374917311548</v>
      </c>
      <c r="Q56" s="1119">
        <v>1812</v>
      </c>
      <c r="R56" s="1119">
        <v>257</v>
      </c>
      <c r="S56" s="1120">
        <v>43</v>
      </c>
      <c r="T56" s="1118">
        <v>2.2575259615485576E-2</v>
      </c>
      <c r="U56" s="1119">
        <v>38</v>
      </c>
      <c r="V56" s="1126">
        <v>5</v>
      </c>
      <c r="W56" s="1117">
        <v>1783</v>
      </c>
      <c r="X56" s="1118">
        <v>0.93608576498629725</v>
      </c>
      <c r="Y56" s="1119">
        <v>1747</v>
      </c>
      <c r="Z56" s="1119">
        <v>36</v>
      </c>
      <c r="AA56" s="1120">
        <v>345</v>
      </c>
      <c r="AB56" s="1118">
        <v>0.18112708296145405</v>
      </c>
      <c r="AC56" s="1119">
        <v>291</v>
      </c>
      <c r="AD56" s="1120">
        <v>54</v>
      </c>
    </row>
    <row r="57" spans="1:30" ht="12" customHeight="1">
      <c r="A57" s="1124" t="s">
        <v>1177</v>
      </c>
      <c r="B57" s="1125"/>
      <c r="C57" s="1117">
        <v>1776</v>
      </c>
      <c r="D57" s="1118">
        <v>0.98622286637679712</v>
      </c>
      <c r="E57" s="1119">
        <v>1599</v>
      </c>
      <c r="F57" s="1119">
        <v>177</v>
      </c>
      <c r="G57" s="1120">
        <v>1397</v>
      </c>
      <c r="H57" s="1118">
        <v>0.77576201820291979</v>
      </c>
      <c r="I57" s="1141">
        <v>1229</v>
      </c>
      <c r="J57" s="1126">
        <v>168</v>
      </c>
      <c r="K57" s="1120">
        <v>56</v>
      </c>
      <c r="L57" s="1118">
        <v>3.1097117408277385E-2</v>
      </c>
      <c r="M57" s="1119">
        <v>55</v>
      </c>
      <c r="N57" s="1138">
        <v>1</v>
      </c>
      <c r="O57" s="1117">
        <v>1830</v>
      </c>
      <c r="P57" s="1118">
        <v>1.0162093724490644</v>
      </c>
      <c r="Q57" s="1119">
        <v>1606</v>
      </c>
      <c r="R57" s="1119">
        <v>224</v>
      </c>
      <c r="S57" s="1120">
        <v>39</v>
      </c>
      <c r="T57" s="1118">
        <v>2.1656921052193179E-2</v>
      </c>
      <c r="U57" s="1119">
        <v>37</v>
      </c>
      <c r="V57" s="1126">
        <v>2</v>
      </c>
      <c r="W57" s="1117">
        <v>1636</v>
      </c>
      <c r="X57" s="1118">
        <v>0.90848007285610366</v>
      </c>
      <c r="Y57" s="1119">
        <v>1603</v>
      </c>
      <c r="Z57" s="1119">
        <v>33</v>
      </c>
      <c r="AA57" s="1120">
        <v>401</v>
      </c>
      <c r="AB57" s="1118">
        <v>0.2226775728699863</v>
      </c>
      <c r="AC57" s="1119">
        <v>363</v>
      </c>
      <c r="AD57" s="1120">
        <v>38</v>
      </c>
    </row>
    <row r="58" spans="1:30" ht="12" customHeight="1">
      <c r="A58" s="1124" t="s">
        <v>1236</v>
      </c>
      <c r="B58" s="1125"/>
      <c r="C58" s="1117">
        <v>1606</v>
      </c>
      <c r="D58" s="1118">
        <v>0.91614375356531652</v>
      </c>
      <c r="E58" s="1119">
        <v>1445</v>
      </c>
      <c r="F58" s="1119">
        <v>161</v>
      </c>
      <c r="G58" s="1119">
        <v>1125</v>
      </c>
      <c r="H58" s="1118">
        <v>0.64175698802053627</v>
      </c>
      <c r="I58" s="1119">
        <v>1006</v>
      </c>
      <c r="J58" s="1126">
        <v>119</v>
      </c>
      <c r="K58" s="1120">
        <v>47</v>
      </c>
      <c r="L58" s="1118">
        <v>2.681118083285796E-2</v>
      </c>
      <c r="M58" s="1119">
        <v>45</v>
      </c>
      <c r="N58" s="1138">
        <v>2</v>
      </c>
      <c r="O58" s="1117">
        <v>1612</v>
      </c>
      <c r="P58" s="1118">
        <v>0.91956645750142607</v>
      </c>
      <c r="Q58" s="1119">
        <v>1431</v>
      </c>
      <c r="R58" s="1119">
        <v>181</v>
      </c>
      <c r="S58" s="1120">
        <v>42</v>
      </c>
      <c r="T58" s="1118">
        <v>2.3958927552766685E-2</v>
      </c>
      <c r="U58" s="1119">
        <v>37</v>
      </c>
      <c r="V58" s="1126">
        <v>5</v>
      </c>
      <c r="W58" s="1117">
        <v>1504</v>
      </c>
      <c r="X58" s="1118">
        <v>0.85795778665145472</v>
      </c>
      <c r="Y58" s="1119">
        <v>1479</v>
      </c>
      <c r="Z58" s="1119">
        <v>25</v>
      </c>
      <c r="AA58" s="1120">
        <v>354</v>
      </c>
      <c r="AB58" s="1118">
        <v>0.20193953223046207</v>
      </c>
      <c r="AC58" s="1119">
        <v>321</v>
      </c>
      <c r="AD58" s="1120">
        <v>33</v>
      </c>
    </row>
    <row r="59" spans="1:30" ht="12" customHeight="1">
      <c r="A59" s="1124" t="s">
        <v>1237</v>
      </c>
      <c r="B59" s="1125"/>
      <c r="C59" s="1117">
        <v>1425</v>
      </c>
      <c r="D59" s="1118">
        <v>0.81960612892835771</v>
      </c>
      <c r="E59" s="1119">
        <v>1273</v>
      </c>
      <c r="F59" s="1119">
        <v>152</v>
      </c>
      <c r="G59" s="1119">
        <v>906</v>
      </c>
      <c r="H59" s="1118">
        <v>0.52109694933971373</v>
      </c>
      <c r="I59" s="1119">
        <v>804</v>
      </c>
      <c r="J59" s="1126">
        <v>102</v>
      </c>
      <c r="K59" s="1120">
        <v>33</v>
      </c>
      <c r="L59" s="1118">
        <v>1.898035245939355E-2</v>
      </c>
      <c r="M59" s="1119">
        <v>31</v>
      </c>
      <c r="N59" s="1138">
        <v>2</v>
      </c>
      <c r="O59" s="1117">
        <v>1267</v>
      </c>
      <c r="P59" s="1118">
        <v>0.72873050200156442</v>
      </c>
      <c r="Q59" s="1119">
        <v>1120</v>
      </c>
      <c r="R59" s="1119">
        <v>147</v>
      </c>
      <c r="S59" s="1120">
        <v>47</v>
      </c>
      <c r="T59" s="1118">
        <v>2.7032623199742326E-2</v>
      </c>
      <c r="U59" s="1119">
        <v>41</v>
      </c>
      <c r="V59" s="1126">
        <v>6</v>
      </c>
      <c r="W59" s="1117">
        <v>1485</v>
      </c>
      <c r="X59" s="1118">
        <v>0.85411586067270973</v>
      </c>
      <c r="Y59" s="1119">
        <v>1458</v>
      </c>
      <c r="Z59" s="1119">
        <v>27</v>
      </c>
      <c r="AA59" s="1120">
        <v>464</v>
      </c>
      <c r="AB59" s="1118">
        <v>0.26687525882298807</v>
      </c>
      <c r="AC59" s="1119">
        <v>405</v>
      </c>
      <c r="AD59" s="1120">
        <v>59</v>
      </c>
    </row>
    <row r="60" spans="1:30" ht="12" customHeight="1">
      <c r="A60" s="1124" t="s">
        <v>1238</v>
      </c>
      <c r="B60" s="1125"/>
      <c r="C60" s="1117">
        <v>1320</v>
      </c>
      <c r="D60" s="1118">
        <v>0.78294136836798245</v>
      </c>
      <c r="E60" s="1119">
        <v>1194</v>
      </c>
      <c r="F60" s="1119">
        <v>126</v>
      </c>
      <c r="G60" s="1119">
        <v>794</v>
      </c>
      <c r="H60" s="1118">
        <v>0.47095109582134703</v>
      </c>
      <c r="I60" s="1119">
        <v>731</v>
      </c>
      <c r="J60" s="1126">
        <v>63</v>
      </c>
      <c r="K60" s="1120">
        <v>20</v>
      </c>
      <c r="L60" s="1118">
        <v>1.1862748005575491E-2</v>
      </c>
      <c r="M60" s="1119">
        <v>20</v>
      </c>
      <c r="N60" s="1138">
        <v>0</v>
      </c>
      <c r="O60" s="1117">
        <v>985</v>
      </c>
      <c r="P60" s="1118">
        <v>0.58424033927459296</v>
      </c>
      <c r="Q60" s="1119">
        <v>877</v>
      </c>
      <c r="R60" s="1119">
        <v>108</v>
      </c>
      <c r="S60" s="1120">
        <v>32</v>
      </c>
      <c r="T60" s="1118">
        <v>1.8980396808920788E-2</v>
      </c>
      <c r="U60" s="1119">
        <v>25</v>
      </c>
      <c r="V60" s="1126">
        <v>7</v>
      </c>
      <c r="W60" s="1117">
        <v>1265</v>
      </c>
      <c r="X60" s="1118">
        <v>0.75031881135264977</v>
      </c>
      <c r="Y60" s="1119">
        <v>1243</v>
      </c>
      <c r="Z60" s="1119">
        <v>22</v>
      </c>
      <c r="AA60" s="1120">
        <v>419</v>
      </c>
      <c r="AB60" s="1118">
        <v>0.24852457071680656</v>
      </c>
      <c r="AC60" s="1119">
        <v>357</v>
      </c>
      <c r="AD60" s="1120">
        <v>62</v>
      </c>
    </row>
    <row r="61" spans="1:30" ht="12" customHeight="1">
      <c r="A61" s="1124" t="s">
        <v>1239</v>
      </c>
      <c r="B61" s="1125"/>
      <c r="C61" s="1117">
        <v>1178</v>
      </c>
      <c r="D61" s="1118">
        <v>0.62474477213786817</v>
      </c>
      <c r="E61" s="1119">
        <v>1065</v>
      </c>
      <c r="F61" s="1119">
        <v>113</v>
      </c>
      <c r="G61" s="1119">
        <v>784</v>
      </c>
      <c r="H61" s="1118">
        <v>0.41578938994574582</v>
      </c>
      <c r="I61" s="1119">
        <v>722</v>
      </c>
      <c r="J61" s="1126">
        <v>62</v>
      </c>
      <c r="K61" s="1120">
        <v>23</v>
      </c>
      <c r="L61" s="1118">
        <v>1.2197903021367544E-2</v>
      </c>
      <c r="M61" s="1119">
        <v>21</v>
      </c>
      <c r="N61" s="1138">
        <v>2</v>
      </c>
      <c r="O61" s="1117">
        <v>901</v>
      </c>
      <c r="P61" s="1118">
        <v>0.47783959227183292</v>
      </c>
      <c r="Q61" s="1119">
        <v>810</v>
      </c>
      <c r="R61" s="1119">
        <v>91</v>
      </c>
      <c r="S61" s="1120">
        <v>40</v>
      </c>
      <c r="T61" s="1118">
        <v>2.1213744384987035E-2</v>
      </c>
      <c r="U61" s="1119">
        <v>38</v>
      </c>
      <c r="V61" s="1126">
        <v>2</v>
      </c>
      <c r="W61" s="1117">
        <v>1221</v>
      </c>
      <c r="X61" s="1118">
        <v>0.6475495473517292</v>
      </c>
      <c r="Y61" s="1119">
        <v>1207</v>
      </c>
      <c r="Z61" s="1119">
        <v>14</v>
      </c>
      <c r="AA61" s="1120">
        <v>503</v>
      </c>
      <c r="AB61" s="1118">
        <v>0.26676283564121195</v>
      </c>
      <c r="AC61" s="1119">
        <v>434</v>
      </c>
      <c r="AD61" s="1120">
        <v>69</v>
      </c>
    </row>
    <row r="62" spans="1:30" ht="12" customHeight="1">
      <c r="A62" s="1124" t="s">
        <v>1240</v>
      </c>
      <c r="B62" s="1125"/>
      <c r="C62" s="1117">
        <v>901</v>
      </c>
      <c r="D62" s="1118">
        <v>0.48688754032628495</v>
      </c>
      <c r="E62" s="1119">
        <v>774</v>
      </c>
      <c r="F62" s="1119">
        <v>127</v>
      </c>
      <c r="G62" s="1119">
        <v>809</v>
      </c>
      <c r="H62" s="1118">
        <v>0.43717205341172527</v>
      </c>
      <c r="I62" s="1119">
        <v>748</v>
      </c>
      <c r="J62" s="1126">
        <v>61</v>
      </c>
      <c r="K62" s="1120">
        <v>22</v>
      </c>
      <c r="L62" s="1118">
        <v>1.1888486001307734E-2</v>
      </c>
      <c r="M62" s="1119">
        <v>22</v>
      </c>
      <c r="N62" s="1138">
        <v>0</v>
      </c>
      <c r="O62" s="1117">
        <v>739</v>
      </c>
      <c r="P62" s="1118">
        <v>0.39934505249847346</v>
      </c>
      <c r="Q62" s="1119">
        <v>657</v>
      </c>
      <c r="R62" s="1119">
        <v>82</v>
      </c>
      <c r="S62" s="1120">
        <v>53</v>
      </c>
      <c r="T62" s="1118">
        <v>2.8640443548604993E-2</v>
      </c>
      <c r="U62" s="1119">
        <v>49</v>
      </c>
      <c r="V62" s="1126">
        <v>4</v>
      </c>
      <c r="W62" s="1117">
        <v>1207</v>
      </c>
      <c r="X62" s="1118">
        <v>0.65224557288992879</v>
      </c>
      <c r="Y62" s="1119">
        <v>1191</v>
      </c>
      <c r="Z62" s="1119">
        <v>16</v>
      </c>
      <c r="AA62" s="1120">
        <v>388</v>
      </c>
      <c r="AB62" s="1118">
        <v>0.20966966220488187</v>
      </c>
      <c r="AC62" s="1119">
        <v>355</v>
      </c>
      <c r="AD62" s="1120">
        <v>33</v>
      </c>
    </row>
    <row r="63" spans="1:30" ht="12" customHeight="1">
      <c r="A63" s="1124" t="s">
        <v>1241</v>
      </c>
      <c r="B63" s="1125"/>
      <c r="C63" s="1117">
        <v>797</v>
      </c>
      <c r="D63" s="1118">
        <v>0.44001060000441672</v>
      </c>
      <c r="E63" s="1119">
        <v>725</v>
      </c>
      <c r="F63" s="1119">
        <v>72</v>
      </c>
      <c r="G63" s="1119">
        <v>724</v>
      </c>
      <c r="H63" s="1118">
        <v>0.39970849987854162</v>
      </c>
      <c r="I63" s="1119">
        <v>676</v>
      </c>
      <c r="J63" s="1126">
        <v>48</v>
      </c>
      <c r="K63" s="1120">
        <v>9</v>
      </c>
      <c r="L63" s="1118">
        <v>4.9687520703133627E-3</v>
      </c>
      <c r="M63" s="1119">
        <v>9</v>
      </c>
      <c r="N63" s="1138">
        <v>0</v>
      </c>
      <c r="O63" s="1117">
        <v>561</v>
      </c>
      <c r="P63" s="1118">
        <v>0.30971887904953294</v>
      </c>
      <c r="Q63" s="1119">
        <v>512</v>
      </c>
      <c r="R63" s="1119">
        <v>49</v>
      </c>
      <c r="S63" s="1120">
        <v>52</v>
      </c>
      <c r="T63" s="1118">
        <v>2.8708345295143871E-2</v>
      </c>
      <c r="U63" s="1119">
        <v>46</v>
      </c>
      <c r="V63" s="1126">
        <v>6</v>
      </c>
      <c r="W63" s="1117">
        <v>1243</v>
      </c>
      <c r="X63" s="1118">
        <v>0.68623986926661218</v>
      </c>
      <c r="Y63" s="1119">
        <v>1229</v>
      </c>
      <c r="Z63" s="1119">
        <v>14</v>
      </c>
      <c r="AA63" s="1120">
        <v>351</v>
      </c>
      <c r="AB63" s="1118">
        <v>0.19378133074222115</v>
      </c>
      <c r="AC63" s="1119">
        <v>307</v>
      </c>
      <c r="AD63" s="1120">
        <v>44</v>
      </c>
    </row>
    <row r="64" spans="1:30" ht="12" customHeight="1">
      <c r="A64" s="1124" t="s">
        <v>1215</v>
      </c>
      <c r="B64" s="1125"/>
      <c r="C64" s="1117">
        <v>672</v>
      </c>
      <c r="D64" s="1118">
        <v>0.34902019850523791</v>
      </c>
      <c r="E64" s="1119">
        <v>597</v>
      </c>
      <c r="F64" s="1119">
        <v>75</v>
      </c>
      <c r="G64" s="1119">
        <v>568</v>
      </c>
      <c r="H64" s="1118">
        <v>0.29500516778418917</v>
      </c>
      <c r="I64" s="1119">
        <v>520</v>
      </c>
      <c r="J64" s="1126">
        <v>48</v>
      </c>
      <c r="K64" s="1120">
        <v>15</v>
      </c>
      <c r="L64" s="1118">
        <v>7.7906294309204888E-3</v>
      </c>
      <c r="M64" s="1119">
        <v>15</v>
      </c>
      <c r="N64" s="1138">
        <v>0</v>
      </c>
      <c r="O64" s="1117">
        <v>641</v>
      </c>
      <c r="P64" s="1118">
        <v>0.33291956434800224</v>
      </c>
      <c r="Q64" s="1119">
        <v>585</v>
      </c>
      <c r="R64" s="1119">
        <v>56</v>
      </c>
      <c r="S64" s="1120">
        <v>62</v>
      </c>
      <c r="T64" s="1118">
        <v>3.2201268314471357E-2</v>
      </c>
      <c r="U64" s="1119">
        <v>53</v>
      </c>
      <c r="V64" s="1126">
        <v>9</v>
      </c>
      <c r="W64" s="1117">
        <v>1445</v>
      </c>
      <c r="X64" s="1118">
        <v>0.75049730184534047</v>
      </c>
      <c r="Y64" s="1119">
        <v>1429</v>
      </c>
      <c r="Z64" s="1119">
        <v>16</v>
      </c>
      <c r="AA64" s="1120">
        <v>334</v>
      </c>
      <c r="AB64" s="1118">
        <v>0.17347134866182956</v>
      </c>
      <c r="AC64" s="1119">
        <v>295</v>
      </c>
      <c r="AD64" s="1120">
        <v>39</v>
      </c>
    </row>
    <row r="65" spans="1:33" ht="12" customHeight="1">
      <c r="A65" s="1124" t="s">
        <v>1242</v>
      </c>
      <c r="B65" s="1125"/>
      <c r="C65" s="1117">
        <v>511</v>
      </c>
      <c r="D65" s="1118">
        <v>0.26537872296227055</v>
      </c>
      <c r="E65" s="1119">
        <v>439</v>
      </c>
      <c r="F65" s="1119">
        <v>72</v>
      </c>
      <c r="G65" s="1119">
        <v>611</v>
      </c>
      <c r="H65" s="1118">
        <v>0.31731193684921188</v>
      </c>
      <c r="I65" s="1119">
        <v>546</v>
      </c>
      <c r="J65" s="1126">
        <v>65</v>
      </c>
      <c r="K65" s="1120">
        <v>5</v>
      </c>
      <c r="L65" s="1118">
        <v>2.5966606943470696E-3</v>
      </c>
      <c r="M65" s="1119">
        <v>5</v>
      </c>
      <c r="N65" s="1138">
        <v>0</v>
      </c>
      <c r="O65" s="1117">
        <v>520</v>
      </c>
      <c r="P65" s="1118">
        <v>0.27005271221209526</v>
      </c>
      <c r="Q65" s="1119">
        <v>467</v>
      </c>
      <c r="R65" s="1119">
        <v>53</v>
      </c>
      <c r="S65" s="1120">
        <v>37</v>
      </c>
      <c r="T65" s="1118">
        <v>1.9215289138168317E-2</v>
      </c>
      <c r="U65" s="1119">
        <v>29</v>
      </c>
      <c r="V65" s="1126">
        <v>8</v>
      </c>
      <c r="W65" s="1117">
        <v>1708</v>
      </c>
      <c r="X65" s="1118">
        <v>0.887019293188959</v>
      </c>
      <c r="Y65" s="1119">
        <v>1687</v>
      </c>
      <c r="Z65" s="1119">
        <v>21</v>
      </c>
      <c r="AA65" s="1120">
        <v>362</v>
      </c>
      <c r="AB65" s="1118">
        <v>0.18799823427072784</v>
      </c>
      <c r="AC65" s="1119">
        <v>323</v>
      </c>
      <c r="AD65" s="1120">
        <v>39</v>
      </c>
    </row>
    <row r="66" spans="1:33" ht="12" customHeight="1">
      <c r="A66" s="1124" t="s">
        <v>1243</v>
      </c>
      <c r="B66" s="1125"/>
      <c r="C66" s="1117">
        <v>446</v>
      </c>
      <c r="D66" s="1118">
        <v>0.24350427770407132</v>
      </c>
      <c r="E66" s="1119">
        <v>384</v>
      </c>
      <c r="F66" s="1119">
        <v>62</v>
      </c>
      <c r="G66" s="1119">
        <v>646</v>
      </c>
      <c r="H66" s="1118">
        <v>0.35269902106912571</v>
      </c>
      <c r="I66" s="1119">
        <v>582</v>
      </c>
      <c r="J66" s="1126">
        <v>64</v>
      </c>
      <c r="K66" s="1120">
        <v>3</v>
      </c>
      <c r="L66" s="1118">
        <v>1.6379211504758161E-3</v>
      </c>
      <c r="M66" s="1119">
        <v>3</v>
      </c>
      <c r="N66" s="1138">
        <v>0</v>
      </c>
      <c r="O66" s="1117">
        <v>382</v>
      </c>
      <c r="P66" s="1118">
        <v>0.2085619598272539</v>
      </c>
      <c r="Q66" s="1119">
        <v>357</v>
      </c>
      <c r="R66" s="1119">
        <v>25</v>
      </c>
      <c r="S66" s="1120">
        <v>35</v>
      </c>
      <c r="T66" s="1118">
        <v>1.9109080088884522E-2</v>
      </c>
      <c r="U66" s="1119">
        <v>27</v>
      </c>
      <c r="V66" s="1126">
        <v>8</v>
      </c>
      <c r="W66" s="1117">
        <v>1502</v>
      </c>
      <c r="X66" s="1118">
        <v>0.82005252267155859</v>
      </c>
      <c r="Y66" s="1119">
        <v>1483</v>
      </c>
      <c r="Z66" s="1119">
        <v>19</v>
      </c>
      <c r="AA66" s="1120">
        <v>293</v>
      </c>
      <c r="AB66" s="1118">
        <v>0.1599702990298047</v>
      </c>
      <c r="AC66" s="1119">
        <v>259</v>
      </c>
      <c r="AD66" s="1120">
        <v>34</v>
      </c>
    </row>
    <row r="67" spans="1:33" ht="6" customHeight="1">
      <c r="A67" s="1129"/>
      <c r="B67" s="1130"/>
      <c r="C67" s="1131"/>
      <c r="D67" s="1133"/>
      <c r="E67" s="1133"/>
      <c r="F67" s="1133"/>
      <c r="G67" s="1133"/>
      <c r="H67" s="1132"/>
      <c r="I67" s="1132"/>
      <c r="J67" s="1132"/>
      <c r="K67" s="1133"/>
      <c r="L67" s="1132"/>
      <c r="M67" s="1132"/>
      <c r="N67" s="1132"/>
      <c r="O67" s="1131"/>
      <c r="P67" s="1134"/>
      <c r="Q67" s="1134"/>
      <c r="R67" s="1134"/>
      <c r="S67" s="1133"/>
      <c r="T67" s="1134"/>
      <c r="U67" s="1134"/>
      <c r="V67" s="1134"/>
      <c r="W67" s="1131"/>
      <c r="X67" s="1134"/>
      <c r="Y67" s="1134"/>
      <c r="Z67" s="1134"/>
      <c r="AA67" s="1133"/>
      <c r="AB67" s="1134"/>
      <c r="AC67" s="1133"/>
      <c r="AD67" s="1133"/>
    </row>
    <row r="68" spans="1:33" ht="15.75" customHeight="1">
      <c r="A68" s="1142"/>
      <c r="B68" s="1142"/>
      <c r="AB68" s="1109"/>
      <c r="AC68" s="1109"/>
    </row>
    <row r="69" spans="1:33" ht="27.95" customHeight="1">
      <c r="A69" s="1443" t="s">
        <v>1147</v>
      </c>
      <c r="B69" s="1444"/>
      <c r="C69" s="1460" t="s">
        <v>1244</v>
      </c>
      <c r="D69" s="1484"/>
      <c r="E69" s="1484"/>
      <c r="F69" s="1485"/>
      <c r="G69" s="1460" t="s">
        <v>1245</v>
      </c>
      <c r="H69" s="1484"/>
      <c r="I69" s="1484"/>
      <c r="J69" s="1485"/>
      <c r="K69" s="1460" t="s">
        <v>1246</v>
      </c>
      <c r="L69" s="1484"/>
      <c r="M69" s="1484"/>
      <c r="N69" s="1485"/>
      <c r="O69" s="1454" t="s">
        <v>1247</v>
      </c>
      <c r="P69" s="1452"/>
      <c r="Q69" s="1452"/>
      <c r="R69" s="1475"/>
      <c r="S69" s="1460" t="s">
        <v>1248</v>
      </c>
      <c r="T69" s="1484"/>
      <c r="U69" s="1484"/>
      <c r="V69" s="1485"/>
      <c r="W69" s="1460" t="s">
        <v>1249</v>
      </c>
      <c r="X69" s="1484"/>
      <c r="Y69" s="1484"/>
      <c r="Z69" s="1485"/>
      <c r="AA69" s="1454" t="s">
        <v>1250</v>
      </c>
      <c r="AB69" s="1452"/>
      <c r="AC69" s="1452"/>
      <c r="AD69" s="1452"/>
    </row>
    <row r="70" spans="1:33" ht="5.0999999999999996" customHeight="1">
      <c r="A70" s="1445"/>
      <c r="B70" s="1446"/>
      <c r="C70" s="1486"/>
      <c r="D70" s="1487"/>
      <c r="E70" s="1487"/>
      <c r="F70" s="1488"/>
      <c r="G70" s="1486"/>
      <c r="H70" s="1487"/>
      <c r="I70" s="1487"/>
      <c r="J70" s="1488"/>
      <c r="K70" s="1486"/>
      <c r="L70" s="1487"/>
      <c r="M70" s="1487"/>
      <c r="N70" s="1488"/>
      <c r="O70" s="1476"/>
      <c r="P70" s="1477"/>
      <c r="Q70" s="1477"/>
      <c r="R70" s="1478"/>
      <c r="S70" s="1486"/>
      <c r="T70" s="1487"/>
      <c r="U70" s="1487"/>
      <c r="V70" s="1488"/>
      <c r="W70" s="1486"/>
      <c r="X70" s="1487"/>
      <c r="Y70" s="1487"/>
      <c r="Z70" s="1488"/>
      <c r="AA70" s="1476"/>
      <c r="AB70" s="1477"/>
      <c r="AC70" s="1477"/>
      <c r="AD70" s="1477"/>
    </row>
    <row r="71" spans="1:33" ht="18" customHeight="1">
      <c r="A71" s="1445"/>
      <c r="B71" s="1446"/>
      <c r="C71" s="1473" t="s">
        <v>1251</v>
      </c>
      <c r="D71" s="1113"/>
      <c r="E71" s="1440" t="s">
        <v>1252</v>
      </c>
      <c r="F71" s="1440" t="s">
        <v>1198</v>
      </c>
      <c r="G71" s="1473" t="s">
        <v>1196</v>
      </c>
      <c r="H71" s="1113"/>
      <c r="I71" s="1440" t="s">
        <v>1168</v>
      </c>
      <c r="J71" s="1440" t="s">
        <v>1229</v>
      </c>
      <c r="K71" s="1473" t="s">
        <v>1253</v>
      </c>
      <c r="L71" s="1113"/>
      <c r="M71" s="1440" t="s">
        <v>1158</v>
      </c>
      <c r="N71" s="1440" t="s">
        <v>1171</v>
      </c>
      <c r="O71" s="1473" t="s">
        <v>1157</v>
      </c>
      <c r="P71" s="1113"/>
      <c r="Q71" s="1440" t="s">
        <v>1161</v>
      </c>
      <c r="R71" s="1440" t="s">
        <v>1165</v>
      </c>
      <c r="S71" s="1473" t="s">
        <v>1160</v>
      </c>
      <c r="T71" s="1113"/>
      <c r="U71" s="1440" t="s">
        <v>1254</v>
      </c>
      <c r="V71" s="1440" t="s">
        <v>1198</v>
      </c>
      <c r="W71" s="1473" t="s">
        <v>1225</v>
      </c>
      <c r="X71" s="1113"/>
      <c r="Y71" s="1440" t="s">
        <v>1226</v>
      </c>
      <c r="Z71" s="1440" t="s">
        <v>1165</v>
      </c>
      <c r="AA71" s="1473" t="s">
        <v>1160</v>
      </c>
      <c r="AB71" s="1113"/>
      <c r="AC71" s="1440" t="s">
        <v>1195</v>
      </c>
      <c r="AD71" s="1489" t="s">
        <v>1162</v>
      </c>
    </row>
    <row r="72" spans="1:33" ht="18" customHeight="1">
      <c r="A72" s="1447"/>
      <c r="B72" s="1448"/>
      <c r="C72" s="1474"/>
      <c r="D72" s="1114" t="s">
        <v>1140</v>
      </c>
      <c r="E72" s="1441"/>
      <c r="F72" s="1441"/>
      <c r="G72" s="1474"/>
      <c r="H72" s="1114" t="s">
        <v>1143</v>
      </c>
      <c r="I72" s="1441"/>
      <c r="J72" s="1441"/>
      <c r="K72" s="1474"/>
      <c r="L72" s="1114" t="s">
        <v>1143</v>
      </c>
      <c r="M72" s="1441"/>
      <c r="N72" s="1441"/>
      <c r="O72" s="1474"/>
      <c r="P72" s="1114" t="s">
        <v>1143</v>
      </c>
      <c r="Q72" s="1441"/>
      <c r="R72" s="1441"/>
      <c r="S72" s="1474"/>
      <c r="T72" s="1114" t="s">
        <v>1143</v>
      </c>
      <c r="U72" s="1441"/>
      <c r="V72" s="1441"/>
      <c r="W72" s="1474"/>
      <c r="X72" s="1114" t="s">
        <v>1143</v>
      </c>
      <c r="Y72" s="1441"/>
      <c r="Z72" s="1441"/>
      <c r="AA72" s="1474"/>
      <c r="AB72" s="1114" t="s">
        <v>1143</v>
      </c>
      <c r="AC72" s="1441"/>
      <c r="AD72" s="1490"/>
    </row>
    <row r="73" spans="1:33" ht="6" customHeight="1">
      <c r="A73" s="1115"/>
      <c r="B73" s="1116"/>
      <c r="C73" s="1117"/>
      <c r="D73" s="1120"/>
      <c r="E73" s="1119"/>
      <c r="F73" s="1119"/>
      <c r="G73" s="1117"/>
      <c r="H73" s="1120"/>
      <c r="I73" s="1119"/>
      <c r="J73" s="1143"/>
      <c r="K73" s="1117"/>
      <c r="L73" s="1120"/>
      <c r="M73" s="1119"/>
      <c r="N73" s="1119"/>
      <c r="O73" s="1117"/>
      <c r="P73" s="1120"/>
      <c r="Q73" s="1119"/>
      <c r="R73" s="1119"/>
      <c r="S73" s="1117"/>
      <c r="T73" s="1140"/>
      <c r="U73" s="1119"/>
      <c r="V73" s="1120"/>
      <c r="W73" s="1117"/>
      <c r="X73" s="1120"/>
      <c r="Y73" s="1119"/>
      <c r="Z73" s="1120"/>
      <c r="AA73" s="1117"/>
      <c r="AB73" s="1144"/>
      <c r="AC73" s="1117"/>
      <c r="AD73" s="1121"/>
    </row>
    <row r="74" spans="1:33" ht="12" hidden="1" customHeight="1">
      <c r="A74" s="1124" t="s">
        <v>1172</v>
      </c>
      <c r="B74" s="1125"/>
      <c r="C74" s="1117">
        <v>22540</v>
      </c>
      <c r="D74" s="1118">
        <v>17.751106490888187</v>
      </c>
      <c r="E74" s="1119">
        <v>19598</v>
      </c>
      <c r="F74" s="1119">
        <v>2942</v>
      </c>
      <c r="G74" s="1117">
        <v>2237</v>
      </c>
      <c r="H74" s="1118">
        <v>1.7617225031107753</v>
      </c>
      <c r="I74" s="1119">
        <v>1834</v>
      </c>
      <c r="J74" s="1143">
        <v>402</v>
      </c>
      <c r="K74" s="1117">
        <v>931</v>
      </c>
      <c r="L74" s="1118">
        <v>0.73319787679755555</v>
      </c>
      <c r="M74" s="1119">
        <v>774</v>
      </c>
      <c r="N74" s="1119">
        <v>157</v>
      </c>
      <c r="O74" s="1117">
        <v>5293</v>
      </c>
      <c r="P74" s="1118">
        <v>4.1684386271637601</v>
      </c>
      <c r="Q74" s="1119">
        <v>4309</v>
      </c>
      <c r="R74" s="1119">
        <v>984</v>
      </c>
      <c r="S74" s="1117">
        <v>2161</v>
      </c>
      <c r="T74" s="1118">
        <v>1.7018696152089337</v>
      </c>
      <c r="U74" s="1119">
        <v>1335</v>
      </c>
      <c r="V74" s="1120">
        <v>800</v>
      </c>
      <c r="W74" s="1117">
        <v>25</v>
      </c>
      <c r="X74" s="1118">
        <v>1.9688449967710943E-2</v>
      </c>
      <c r="Y74" s="1119">
        <v>23</v>
      </c>
      <c r="Z74" s="1138">
        <v>2</v>
      </c>
      <c r="AA74" s="1117">
        <v>16396</v>
      </c>
      <c r="AB74" s="1118">
        <v>12.912473026823545</v>
      </c>
      <c r="AC74" s="1117">
        <v>13028</v>
      </c>
      <c r="AD74" s="1121">
        <v>3119</v>
      </c>
    </row>
    <row r="75" spans="1:33" ht="12" hidden="1" customHeight="1">
      <c r="A75" s="1124" t="s">
        <v>1255</v>
      </c>
      <c r="B75" s="1125"/>
      <c r="C75" s="1117">
        <v>24545</v>
      </c>
      <c r="D75" s="1118">
        <v>16.841635789762591</v>
      </c>
      <c r="E75" s="1119">
        <v>20930</v>
      </c>
      <c r="F75" s="1119">
        <v>3615</v>
      </c>
      <c r="G75" s="1117">
        <v>2458</v>
      </c>
      <c r="H75" s="1118">
        <v>1.6865651159599286</v>
      </c>
      <c r="I75" s="1119">
        <v>2009</v>
      </c>
      <c r="J75" s="1143">
        <v>449</v>
      </c>
      <c r="K75" s="1117">
        <v>887</v>
      </c>
      <c r="L75" s="1118">
        <v>0.60861808700425413</v>
      </c>
      <c r="M75" s="1119">
        <v>724</v>
      </c>
      <c r="N75" s="1119">
        <v>163</v>
      </c>
      <c r="O75" s="1117">
        <v>8822</v>
      </c>
      <c r="P75" s="1118">
        <v>6.0532455056950738</v>
      </c>
      <c r="Q75" s="1119">
        <v>7058</v>
      </c>
      <c r="R75" s="1119">
        <v>1764</v>
      </c>
      <c r="S75" s="1117">
        <v>2197</v>
      </c>
      <c r="T75" s="1118">
        <v>1.5074790723205709</v>
      </c>
      <c r="U75" s="1119">
        <v>1256</v>
      </c>
      <c r="V75" s="1120">
        <v>920</v>
      </c>
      <c r="W75" s="1117">
        <v>41</v>
      </c>
      <c r="X75" s="1118">
        <v>2.8132290380128995E-2</v>
      </c>
      <c r="Y75" s="1119">
        <v>41</v>
      </c>
      <c r="Z75" s="1138">
        <v>0</v>
      </c>
      <c r="AA75" s="1117">
        <v>19780</v>
      </c>
      <c r="AB75" s="1118">
        <v>13.572114724852478</v>
      </c>
      <c r="AC75" s="1117">
        <v>15325</v>
      </c>
      <c r="AD75" s="1121">
        <v>4069</v>
      </c>
    </row>
    <row r="76" spans="1:33" ht="12" hidden="1" customHeight="1">
      <c r="A76" s="1124" t="s">
        <v>1256</v>
      </c>
      <c r="B76" s="1125"/>
      <c r="C76" s="1117">
        <v>27199</v>
      </c>
      <c r="D76" s="1118">
        <v>15.657615234498678</v>
      </c>
      <c r="E76" s="1119">
        <v>23272</v>
      </c>
      <c r="F76" s="1119">
        <v>3927</v>
      </c>
      <c r="G76" s="1117">
        <v>2748</v>
      </c>
      <c r="H76" s="1118">
        <v>1.5819378162580378</v>
      </c>
      <c r="I76" s="1119">
        <v>2222</v>
      </c>
      <c r="J76" s="1143">
        <v>526</v>
      </c>
      <c r="K76" s="1117">
        <v>980</v>
      </c>
      <c r="L76" s="1118">
        <v>0.56415540754471516</v>
      </c>
      <c r="M76" s="1119">
        <v>814</v>
      </c>
      <c r="N76" s="1119">
        <v>166</v>
      </c>
      <c r="O76" s="1117">
        <v>14005</v>
      </c>
      <c r="P76" s="1118">
        <v>8.0622413088405445</v>
      </c>
      <c r="Q76" s="1119">
        <v>10810</v>
      </c>
      <c r="R76" s="1119">
        <v>3195</v>
      </c>
      <c r="S76" s="1117">
        <v>2438</v>
      </c>
      <c r="T76" s="1118">
        <v>1.403480493463281</v>
      </c>
      <c r="U76" s="1119">
        <v>1427</v>
      </c>
      <c r="V76" s="1120">
        <v>980</v>
      </c>
      <c r="W76" s="1117">
        <v>21</v>
      </c>
      <c r="X76" s="1118">
        <v>1.2089044447386751E-2</v>
      </c>
      <c r="Y76" s="1119">
        <v>21</v>
      </c>
      <c r="Z76" s="1138">
        <v>0</v>
      </c>
      <c r="AA76" s="1117">
        <v>18867</v>
      </c>
      <c r="AB76" s="1118">
        <v>10.861142932802183</v>
      </c>
      <c r="AC76" s="1117">
        <v>14553</v>
      </c>
      <c r="AD76" s="1121">
        <v>3838</v>
      </c>
    </row>
    <row r="77" spans="1:33" ht="12" hidden="1" customHeight="1">
      <c r="A77" s="1124" t="s">
        <v>1257</v>
      </c>
      <c r="B77" s="1125"/>
      <c r="C77" s="1117">
        <v>41120</v>
      </c>
      <c r="D77" s="1118">
        <v>20.696076704330977</v>
      </c>
      <c r="E77" s="1119">
        <v>35790</v>
      </c>
      <c r="F77" s="1119">
        <v>5330</v>
      </c>
      <c r="G77" s="1117">
        <v>2990</v>
      </c>
      <c r="H77" s="1118">
        <v>1.5048946825376852</v>
      </c>
      <c r="I77" s="1119">
        <v>2393</v>
      </c>
      <c r="J77" s="1143">
        <v>597</v>
      </c>
      <c r="K77" s="1117">
        <v>875</v>
      </c>
      <c r="L77" s="1118">
        <v>0.44039560107708181</v>
      </c>
      <c r="M77" s="1119">
        <v>744</v>
      </c>
      <c r="N77" s="1119">
        <v>131</v>
      </c>
      <c r="O77" s="1117">
        <v>17445</v>
      </c>
      <c r="P77" s="1118">
        <v>8.7802300123310761</v>
      </c>
      <c r="Q77" s="1119">
        <v>13610</v>
      </c>
      <c r="R77" s="1119">
        <v>3835</v>
      </c>
      <c r="S77" s="1117">
        <v>2501</v>
      </c>
      <c r="T77" s="1118">
        <v>1.2587764551928933</v>
      </c>
      <c r="U77" s="1119">
        <v>1492</v>
      </c>
      <c r="V77" s="1120">
        <v>989</v>
      </c>
      <c r="W77" s="1117">
        <v>42</v>
      </c>
      <c r="X77" s="1118">
        <v>2.1138988851699927E-2</v>
      </c>
      <c r="Y77" s="1119">
        <v>42</v>
      </c>
      <c r="Z77" s="1138">
        <v>0</v>
      </c>
      <c r="AA77" s="1117">
        <v>16769</v>
      </c>
      <c r="AB77" s="1118">
        <v>8.4399929536703837</v>
      </c>
      <c r="AC77" s="1117">
        <v>12963</v>
      </c>
      <c r="AD77" s="1121">
        <v>3253</v>
      </c>
    </row>
    <row r="78" spans="1:33" ht="12" hidden="1" customHeight="1">
      <c r="A78" s="1124" t="s">
        <v>1258</v>
      </c>
      <c r="B78" s="1125"/>
      <c r="C78" s="1117">
        <v>36758</v>
      </c>
      <c r="D78" s="1118">
        <v>19.298171928977183</v>
      </c>
      <c r="E78" s="1119">
        <v>31703</v>
      </c>
      <c r="F78" s="1119">
        <v>5055</v>
      </c>
      <c r="G78" s="1117">
        <v>2979</v>
      </c>
      <c r="H78" s="1118">
        <v>1.563992985919338</v>
      </c>
      <c r="I78" s="1119">
        <v>2392</v>
      </c>
      <c r="J78" s="1143">
        <v>587</v>
      </c>
      <c r="K78" s="1117">
        <v>430</v>
      </c>
      <c r="L78" s="1118">
        <v>0.22575259615485577</v>
      </c>
      <c r="M78" s="1119">
        <v>362</v>
      </c>
      <c r="N78" s="1119">
        <v>68</v>
      </c>
      <c r="O78" s="1117">
        <v>19246</v>
      </c>
      <c r="P78" s="1118">
        <v>10.104266199061289</v>
      </c>
      <c r="Q78" s="1119">
        <v>15245</v>
      </c>
      <c r="R78" s="1119">
        <v>4001</v>
      </c>
      <c r="S78" s="1117">
        <v>1767</v>
      </c>
      <c r="T78" s="1118">
        <v>0.9276856683851864</v>
      </c>
      <c r="U78" s="1119">
        <v>1040</v>
      </c>
      <c r="V78" s="1120">
        <v>711</v>
      </c>
      <c r="W78" s="1117">
        <v>11</v>
      </c>
      <c r="X78" s="1118">
        <v>5.7750664132637519E-3</v>
      </c>
      <c r="Y78" s="1119">
        <v>11</v>
      </c>
      <c r="Z78" s="1138">
        <v>0</v>
      </c>
      <c r="AA78" s="1117">
        <v>16531</v>
      </c>
      <c r="AB78" s="1118">
        <v>8.6788748070602821</v>
      </c>
      <c r="AC78" s="1117">
        <v>12897</v>
      </c>
      <c r="AD78" s="1121">
        <v>3261</v>
      </c>
    </row>
    <row r="79" spans="1:33" ht="12" customHeight="1">
      <c r="A79" s="1124" t="s">
        <v>1259</v>
      </c>
      <c r="B79" s="1125"/>
      <c r="C79" s="1117">
        <v>35460</v>
      </c>
      <c r="D79" s="1118">
        <v>19.691138987455645</v>
      </c>
      <c r="E79" s="1119">
        <v>30616</v>
      </c>
      <c r="F79" s="1119">
        <v>4844</v>
      </c>
      <c r="G79" s="1117">
        <v>2902</v>
      </c>
      <c r="H79" s="1118">
        <v>1.6114970485503743</v>
      </c>
      <c r="I79" s="1119">
        <v>2281</v>
      </c>
      <c r="J79" s="1143">
        <v>621</v>
      </c>
      <c r="K79" s="1117">
        <v>345</v>
      </c>
      <c r="L79" s="1118">
        <v>0.1915804554617089</v>
      </c>
      <c r="M79" s="1119">
        <v>281</v>
      </c>
      <c r="N79" s="1119">
        <v>64</v>
      </c>
      <c r="O79" s="1117">
        <v>16574</v>
      </c>
      <c r="P79" s="1118">
        <v>9.2036361415140959</v>
      </c>
      <c r="Q79" s="1119">
        <v>13258</v>
      </c>
      <c r="R79" s="1119">
        <v>3316</v>
      </c>
      <c r="S79" s="1117">
        <v>1566</v>
      </c>
      <c r="T79" s="1118">
        <v>0.86960867609575687</v>
      </c>
      <c r="U79" s="1119">
        <v>923</v>
      </c>
      <c r="V79" s="1120">
        <v>628</v>
      </c>
      <c r="W79" s="1117">
        <v>15</v>
      </c>
      <c r="X79" s="1118">
        <v>8.3295850200743003E-3</v>
      </c>
      <c r="Y79" s="1119">
        <v>15</v>
      </c>
      <c r="Z79" s="1138">
        <v>0</v>
      </c>
      <c r="AA79" s="1117">
        <v>16155</v>
      </c>
      <c r="AB79" s="1118">
        <v>8.9709630666200209</v>
      </c>
      <c r="AC79" s="1117">
        <v>12642</v>
      </c>
      <c r="AD79" s="1121">
        <v>3145</v>
      </c>
      <c r="AG79" s="1110" t="s">
        <v>1144</v>
      </c>
    </row>
    <row r="80" spans="1:33" ht="12" customHeight="1">
      <c r="A80" s="1124" t="s">
        <v>1178</v>
      </c>
      <c r="B80" s="1125"/>
      <c r="C80" s="1117">
        <v>36440</v>
      </c>
      <c r="D80" s="1118">
        <v>20.787221905305191</v>
      </c>
      <c r="E80" s="1119">
        <v>31445</v>
      </c>
      <c r="F80" s="1119">
        <v>4995</v>
      </c>
      <c r="G80" s="1117">
        <v>2684</v>
      </c>
      <c r="H80" s="1118">
        <v>1.5310895607529948</v>
      </c>
      <c r="I80" s="1119">
        <v>2119</v>
      </c>
      <c r="J80" s="1143">
        <v>565</v>
      </c>
      <c r="K80" s="1117">
        <v>253</v>
      </c>
      <c r="L80" s="1118">
        <v>0.14432401597261835</v>
      </c>
      <c r="M80" s="1119">
        <v>203</v>
      </c>
      <c r="N80" s="1119">
        <v>50</v>
      </c>
      <c r="O80" s="1117">
        <v>11559</v>
      </c>
      <c r="P80" s="1118">
        <v>6.5938391329150026</v>
      </c>
      <c r="Q80" s="1119">
        <v>9024</v>
      </c>
      <c r="R80" s="1119">
        <v>2535</v>
      </c>
      <c r="S80" s="1117">
        <v>1512</v>
      </c>
      <c r="T80" s="1118">
        <v>0.86252139189960075</v>
      </c>
      <c r="U80" s="1119">
        <v>823</v>
      </c>
      <c r="V80" s="1120">
        <v>673</v>
      </c>
      <c r="W80" s="1117">
        <v>20</v>
      </c>
      <c r="X80" s="1118">
        <v>1.1409013120365089E-2</v>
      </c>
      <c r="Y80" s="1119">
        <v>20</v>
      </c>
      <c r="Z80" s="1138">
        <v>0</v>
      </c>
      <c r="AA80" s="1117">
        <v>16617</v>
      </c>
      <c r="AB80" s="1118">
        <v>9.4791785510553339</v>
      </c>
      <c r="AC80" s="1117">
        <v>12944</v>
      </c>
      <c r="AD80" s="1121">
        <v>3322</v>
      </c>
    </row>
    <row r="81" spans="1:30" ht="12" customHeight="1">
      <c r="A81" s="1124" t="s">
        <v>1260</v>
      </c>
      <c r="B81" s="1125"/>
      <c r="C81" s="1117">
        <v>36410</v>
      </c>
      <c r="D81" s="1118">
        <v>20.941655546864215</v>
      </c>
      <c r="E81" s="1119">
        <v>31340</v>
      </c>
      <c r="F81" s="1119">
        <v>5070</v>
      </c>
      <c r="G81" s="1117">
        <v>2540</v>
      </c>
      <c r="H81" s="1118">
        <v>1.460911977177564</v>
      </c>
      <c r="I81" s="1119">
        <v>2009</v>
      </c>
      <c r="J81" s="1143">
        <v>531</v>
      </c>
      <c r="K81" s="1117">
        <v>321</v>
      </c>
      <c r="L81" s="1118">
        <v>0.18462706483228269</v>
      </c>
      <c r="M81" s="1119">
        <v>285</v>
      </c>
      <c r="N81" s="1119">
        <v>36</v>
      </c>
      <c r="O81" s="1117">
        <v>8985</v>
      </c>
      <c r="P81" s="1118">
        <v>5.1678323287166981</v>
      </c>
      <c r="Q81" s="1119">
        <v>6831</v>
      </c>
      <c r="R81" s="1119">
        <v>2154</v>
      </c>
      <c r="S81" s="1117">
        <v>1544</v>
      </c>
      <c r="T81" s="1118">
        <v>0.88805043022132235</v>
      </c>
      <c r="U81" s="1119">
        <v>831</v>
      </c>
      <c r="V81" s="1120">
        <v>692</v>
      </c>
      <c r="W81" s="1117">
        <v>31</v>
      </c>
      <c r="X81" s="1118">
        <v>1.783002806791515E-2</v>
      </c>
      <c r="Y81" s="1119">
        <v>31</v>
      </c>
      <c r="Z81" s="1138">
        <v>0</v>
      </c>
      <c r="AA81" s="1117">
        <v>15207</v>
      </c>
      <c r="AB81" s="1118">
        <v>8.7464915106059919</v>
      </c>
      <c r="AC81" s="1117">
        <v>11993</v>
      </c>
      <c r="AD81" s="1121">
        <v>2855</v>
      </c>
    </row>
    <row r="82" spans="1:30" ht="12" customHeight="1">
      <c r="A82" s="1124" t="s">
        <v>1261</v>
      </c>
      <c r="B82" s="1125"/>
      <c r="C82" s="1117">
        <v>36096</v>
      </c>
      <c r="D82" s="1118">
        <v>21.409887600462646</v>
      </c>
      <c r="E82" s="1119">
        <v>31323</v>
      </c>
      <c r="F82" s="1119">
        <v>4773</v>
      </c>
      <c r="G82" s="1117">
        <v>2705</v>
      </c>
      <c r="H82" s="1118">
        <v>1.6044366677540851</v>
      </c>
      <c r="I82" s="1119">
        <v>2105</v>
      </c>
      <c r="J82" s="1143">
        <v>600</v>
      </c>
      <c r="K82" s="1117">
        <v>391</v>
      </c>
      <c r="L82" s="1118">
        <v>0.23191672350900086</v>
      </c>
      <c r="M82" s="1119">
        <v>356</v>
      </c>
      <c r="N82" s="1119">
        <v>35</v>
      </c>
      <c r="O82" s="1117">
        <v>7993</v>
      </c>
      <c r="P82" s="1118">
        <v>4.7409472404282447</v>
      </c>
      <c r="Q82" s="1119">
        <v>6053</v>
      </c>
      <c r="R82" s="1119">
        <v>1940</v>
      </c>
      <c r="S82" s="1117">
        <v>1360</v>
      </c>
      <c r="T82" s="1118">
        <v>0.80666686437913337</v>
      </c>
      <c r="U82" s="1119">
        <v>782</v>
      </c>
      <c r="V82" s="1120">
        <v>546</v>
      </c>
      <c r="W82" s="1117">
        <v>30</v>
      </c>
      <c r="X82" s="1118">
        <v>1.7794122008363236E-2</v>
      </c>
      <c r="Y82" s="1119">
        <v>30</v>
      </c>
      <c r="Z82" s="1138">
        <v>0</v>
      </c>
      <c r="AA82" s="1117">
        <v>13919</v>
      </c>
      <c r="AB82" s="1118">
        <v>8.2558794744802633</v>
      </c>
      <c r="AC82" s="1117">
        <v>10946</v>
      </c>
      <c r="AD82" s="1121">
        <v>2676</v>
      </c>
    </row>
    <row r="83" spans="1:30" ht="12" customHeight="1">
      <c r="A83" s="1124" t="s">
        <v>1262</v>
      </c>
      <c r="B83" s="1125"/>
      <c r="C83" s="1117">
        <v>34672</v>
      </c>
      <c r="D83" s="1118">
        <v>18.38807363290676</v>
      </c>
      <c r="E83" s="1119">
        <v>30126</v>
      </c>
      <c r="F83" s="1119">
        <v>4546</v>
      </c>
      <c r="G83" s="1117">
        <v>2684</v>
      </c>
      <c r="H83" s="1118">
        <v>1.4234422482326299</v>
      </c>
      <c r="I83" s="1119">
        <v>2136</v>
      </c>
      <c r="J83" s="1143">
        <v>548</v>
      </c>
      <c r="K83" s="1117">
        <v>439</v>
      </c>
      <c r="L83" s="1118">
        <v>0.23282084462523267</v>
      </c>
      <c r="M83" s="1119">
        <v>371</v>
      </c>
      <c r="N83" s="1119">
        <v>68</v>
      </c>
      <c r="O83" s="1117">
        <v>7521</v>
      </c>
      <c r="P83" s="1118">
        <v>3.9887142879871869</v>
      </c>
      <c r="Q83" s="1119">
        <v>5736</v>
      </c>
      <c r="R83" s="1119">
        <v>1784</v>
      </c>
      <c r="S83" s="1117">
        <v>1327</v>
      </c>
      <c r="T83" s="1118">
        <v>0.70376596997194485</v>
      </c>
      <c r="U83" s="1119">
        <v>740</v>
      </c>
      <c r="V83" s="1120">
        <v>546</v>
      </c>
      <c r="W83" s="1117">
        <v>10</v>
      </c>
      <c r="X83" s="1118">
        <v>5.3034360962467587E-3</v>
      </c>
      <c r="Y83" s="1119">
        <v>10</v>
      </c>
      <c r="Z83" s="1138">
        <v>0</v>
      </c>
      <c r="AA83" s="1117">
        <v>13187</v>
      </c>
      <c r="AB83" s="1118">
        <v>6.9936411801206004</v>
      </c>
      <c r="AC83" s="1117">
        <v>10508</v>
      </c>
      <c r="AD83" s="1121">
        <v>2371</v>
      </c>
    </row>
    <row r="84" spans="1:30" ht="12" customHeight="1">
      <c r="A84" s="1124" t="s">
        <v>1263</v>
      </c>
      <c r="B84" s="1125"/>
      <c r="C84" s="1117">
        <v>35960</v>
      </c>
      <c r="D84" s="1118">
        <v>19.432270754864824</v>
      </c>
      <c r="E84" s="1119">
        <v>31502</v>
      </c>
      <c r="F84" s="1119">
        <v>4458</v>
      </c>
      <c r="G84" s="1117">
        <v>2202</v>
      </c>
      <c r="H84" s="1118">
        <v>1.1899293715854378</v>
      </c>
      <c r="I84" s="1119">
        <v>1717</v>
      </c>
      <c r="J84" s="1143">
        <v>485</v>
      </c>
      <c r="K84" s="1117">
        <v>318</v>
      </c>
      <c r="L84" s="1118">
        <v>0.17184266129162995</v>
      </c>
      <c r="M84" s="1119">
        <v>255</v>
      </c>
      <c r="N84" s="1119">
        <v>63</v>
      </c>
      <c r="O84" s="1117">
        <v>7712</v>
      </c>
      <c r="P84" s="1118">
        <v>4.1674547291856925</v>
      </c>
      <c r="Q84" s="1119">
        <v>5877</v>
      </c>
      <c r="R84" s="1119">
        <v>1835</v>
      </c>
      <c r="S84" s="1117">
        <v>1139</v>
      </c>
      <c r="T84" s="1118">
        <v>0.61549934343134127</v>
      </c>
      <c r="U84" s="1119">
        <v>577</v>
      </c>
      <c r="V84" s="1120">
        <v>535</v>
      </c>
      <c r="W84" s="1117">
        <v>6</v>
      </c>
      <c r="X84" s="1118">
        <v>3.2423143639930181E-3</v>
      </c>
      <c r="Y84" s="1119">
        <v>6</v>
      </c>
      <c r="Z84" s="1138">
        <v>0</v>
      </c>
      <c r="AA84" s="1117">
        <v>13870</v>
      </c>
      <c r="AB84" s="1118">
        <v>7.4951500380971936</v>
      </c>
      <c r="AC84" s="1117">
        <v>10886</v>
      </c>
      <c r="AD84" s="1121">
        <v>2662</v>
      </c>
    </row>
    <row r="85" spans="1:30" ht="12" customHeight="1">
      <c r="A85" s="1124" t="s">
        <v>1264</v>
      </c>
      <c r="B85" s="1125"/>
      <c r="C85" s="1117">
        <v>40625</v>
      </c>
      <c r="D85" s="1118">
        <v>22.42839476183115</v>
      </c>
      <c r="E85" s="1119">
        <v>35665</v>
      </c>
      <c r="F85" s="1119">
        <v>4960</v>
      </c>
      <c r="G85" s="1117">
        <v>2217</v>
      </c>
      <c r="H85" s="1118">
        <v>1.2239692599871916</v>
      </c>
      <c r="I85" s="1119">
        <v>1756</v>
      </c>
      <c r="J85" s="1143">
        <v>461</v>
      </c>
      <c r="K85" s="1117">
        <v>264</v>
      </c>
      <c r="L85" s="1118">
        <v>0.14575006072919197</v>
      </c>
      <c r="M85" s="1119">
        <v>213</v>
      </c>
      <c r="N85" s="1119">
        <v>51</v>
      </c>
      <c r="O85" s="1117">
        <v>8277</v>
      </c>
      <c r="P85" s="1118">
        <v>4.5695956539981886</v>
      </c>
      <c r="Q85" s="1119">
        <v>6412</v>
      </c>
      <c r="R85" s="1119">
        <v>1865</v>
      </c>
      <c r="S85" s="1117">
        <v>970</v>
      </c>
      <c r="T85" s="1118">
        <v>0.5355210564671069</v>
      </c>
      <c r="U85" s="1119">
        <v>493</v>
      </c>
      <c r="V85" s="1120">
        <v>432</v>
      </c>
      <c r="W85" s="1117">
        <v>7</v>
      </c>
      <c r="X85" s="1118">
        <v>3.8645849435770597E-3</v>
      </c>
      <c r="Y85" s="1119">
        <v>7</v>
      </c>
      <c r="Z85" s="1138">
        <v>0</v>
      </c>
      <c r="AA85" s="1117">
        <v>13507</v>
      </c>
      <c r="AB85" s="1118">
        <v>7.4569926904136201</v>
      </c>
      <c r="AC85" s="1117">
        <v>10813</v>
      </c>
      <c r="AD85" s="1121">
        <v>2341</v>
      </c>
    </row>
    <row r="86" spans="1:30" ht="12" customHeight="1">
      <c r="A86" s="1124" t="s">
        <v>1215</v>
      </c>
      <c r="B86" s="1125"/>
      <c r="C86" s="1117">
        <v>43281</v>
      </c>
      <c r="D86" s="1118">
        <v>22.479082159977978</v>
      </c>
      <c r="E86" s="1119">
        <v>37827</v>
      </c>
      <c r="F86" s="1119">
        <v>5454</v>
      </c>
      <c r="G86" s="1117">
        <v>2511</v>
      </c>
      <c r="H86" s="1118">
        <v>1.3041513667360898</v>
      </c>
      <c r="I86" s="1119">
        <v>2037</v>
      </c>
      <c r="J86" s="1143">
        <v>474</v>
      </c>
      <c r="K86" s="1117">
        <v>286</v>
      </c>
      <c r="L86" s="1118">
        <v>0.14854133448288398</v>
      </c>
      <c r="M86" s="1119">
        <v>216</v>
      </c>
      <c r="N86" s="1119">
        <v>70</v>
      </c>
      <c r="O86" s="1117">
        <v>12313</v>
      </c>
      <c r="P86" s="1118">
        <v>6.3950680121949324</v>
      </c>
      <c r="Q86" s="1119">
        <v>9664</v>
      </c>
      <c r="R86" s="1119">
        <v>2649</v>
      </c>
      <c r="S86" s="1117">
        <v>970</v>
      </c>
      <c r="T86" s="1118">
        <v>0.50379403653285826</v>
      </c>
      <c r="U86" s="1119">
        <v>512</v>
      </c>
      <c r="V86" s="1120">
        <v>422</v>
      </c>
      <c r="W86" s="1117">
        <v>6</v>
      </c>
      <c r="X86" s="1118">
        <v>3.1162517723681959E-3</v>
      </c>
      <c r="Y86" s="1119">
        <v>6</v>
      </c>
      <c r="Z86" s="1138">
        <v>0</v>
      </c>
      <c r="AA86" s="1117">
        <v>14650</v>
      </c>
      <c r="AB86" s="1118">
        <v>7.6088480775323442</v>
      </c>
      <c r="AC86" s="1117">
        <v>11744</v>
      </c>
      <c r="AD86" s="1121">
        <v>2561</v>
      </c>
    </row>
    <row r="87" spans="1:30" ht="12" customHeight="1">
      <c r="A87" s="1124" t="s">
        <v>1265</v>
      </c>
      <c r="B87" s="1125"/>
      <c r="C87" s="1117">
        <v>44541</v>
      </c>
      <c r="D87" s="1118">
        <v>23.131572797382567</v>
      </c>
      <c r="E87" s="1119">
        <v>38741</v>
      </c>
      <c r="F87" s="1119">
        <v>5800</v>
      </c>
      <c r="G87" s="1117">
        <v>2666</v>
      </c>
      <c r="H87" s="1118">
        <v>1.3845394822258577</v>
      </c>
      <c r="I87" s="1119">
        <v>2097</v>
      </c>
      <c r="J87" s="1143">
        <v>569</v>
      </c>
      <c r="K87" s="1117">
        <v>321</v>
      </c>
      <c r="L87" s="1118">
        <v>0.16670561657708188</v>
      </c>
      <c r="M87" s="1119">
        <v>226</v>
      </c>
      <c r="N87" s="1119">
        <v>95</v>
      </c>
      <c r="O87" s="1117">
        <v>14111</v>
      </c>
      <c r="P87" s="1118">
        <v>7.3282958115862993</v>
      </c>
      <c r="Q87" s="1119">
        <v>10725</v>
      </c>
      <c r="R87" s="1119">
        <v>3386</v>
      </c>
      <c r="S87" s="1117">
        <v>804</v>
      </c>
      <c r="T87" s="1118">
        <v>0.41754303965100875</v>
      </c>
      <c r="U87" s="1119">
        <v>444</v>
      </c>
      <c r="V87" s="1120">
        <v>337</v>
      </c>
      <c r="W87" s="1117">
        <v>31</v>
      </c>
      <c r="X87" s="1118">
        <v>1.6099296304951834E-2</v>
      </c>
      <c r="Y87" s="1119">
        <v>26</v>
      </c>
      <c r="Z87" s="1138">
        <v>5</v>
      </c>
      <c r="AA87" s="1117">
        <v>15739</v>
      </c>
      <c r="AB87" s="1118">
        <v>8.1737685336657062</v>
      </c>
      <c r="AC87" s="1117">
        <v>12627</v>
      </c>
      <c r="AD87" s="1121">
        <v>2810</v>
      </c>
    </row>
    <row r="88" spans="1:30" ht="12" customHeight="1">
      <c r="A88" s="1124" t="s">
        <v>1266</v>
      </c>
      <c r="B88" s="1125"/>
      <c r="C88" s="1117">
        <v>42218</v>
      </c>
      <c r="D88" s="1118">
        <v>23.049918376929334</v>
      </c>
      <c r="E88" s="1119">
        <v>36711</v>
      </c>
      <c r="F88" s="1119">
        <v>5507</v>
      </c>
      <c r="G88" s="1117">
        <v>2639</v>
      </c>
      <c r="H88" s="1118">
        <v>1.4408246387018928</v>
      </c>
      <c r="I88" s="1119">
        <v>2031</v>
      </c>
      <c r="J88" s="1143">
        <v>608</v>
      </c>
      <c r="K88" s="1117">
        <v>277</v>
      </c>
      <c r="L88" s="1118">
        <v>0.15123471956060033</v>
      </c>
      <c r="M88" s="1119">
        <v>232</v>
      </c>
      <c r="N88" s="1119">
        <v>45</v>
      </c>
      <c r="O88" s="1117">
        <v>13427</v>
      </c>
      <c r="P88" s="1118">
        <v>7.3307890958129267</v>
      </c>
      <c r="Q88" s="1119">
        <v>10133</v>
      </c>
      <c r="R88" s="1119">
        <v>3294</v>
      </c>
      <c r="S88" s="1117">
        <v>734</v>
      </c>
      <c r="T88" s="1118">
        <v>0.40074470814974972</v>
      </c>
      <c r="U88" s="1119">
        <v>380</v>
      </c>
      <c r="V88" s="1120">
        <v>344</v>
      </c>
      <c r="W88" s="1117">
        <v>47</v>
      </c>
      <c r="X88" s="1118">
        <v>2.5660764690787787E-2</v>
      </c>
      <c r="Y88" s="1119">
        <v>42</v>
      </c>
      <c r="Z88" s="1138">
        <v>5</v>
      </c>
      <c r="AA88" s="1117">
        <v>16456</v>
      </c>
      <c r="AB88" s="1118">
        <v>8.984543484076676</v>
      </c>
      <c r="AC88" s="1117">
        <v>13076</v>
      </c>
      <c r="AD88" s="1121">
        <v>3060</v>
      </c>
    </row>
    <row r="89" spans="1:30" ht="6" customHeight="1">
      <c r="A89" s="1129"/>
      <c r="B89" s="1130"/>
      <c r="C89" s="1131"/>
      <c r="D89" s="1133"/>
      <c r="E89" s="1133"/>
      <c r="F89" s="1133"/>
      <c r="G89" s="1131"/>
      <c r="H89" s="1134"/>
      <c r="I89" s="1134"/>
      <c r="J89" s="1134"/>
      <c r="K89" s="1131"/>
      <c r="L89" s="1133"/>
      <c r="M89" s="1133"/>
      <c r="N89" s="1133"/>
      <c r="O89" s="1131"/>
      <c r="P89" s="1133"/>
      <c r="Q89" s="1133"/>
      <c r="R89" s="1133"/>
      <c r="S89" s="1131"/>
      <c r="T89" s="1133"/>
      <c r="U89" s="1133"/>
      <c r="V89" s="1133"/>
      <c r="W89" s="1131"/>
      <c r="X89" s="1133"/>
      <c r="Y89" s="1133"/>
      <c r="Z89" s="1133"/>
      <c r="AA89" s="1131"/>
      <c r="AB89" s="1134"/>
      <c r="AC89" s="1137"/>
      <c r="AD89" s="1107"/>
    </row>
    <row r="90" spans="1:30" ht="15">
      <c r="A90" s="1145" t="s">
        <v>1267</v>
      </c>
      <c r="B90" s="1145"/>
      <c r="C90" s="1145"/>
      <c r="D90" s="1146"/>
      <c r="E90" s="1146"/>
      <c r="F90" s="1146"/>
      <c r="G90" s="1146"/>
      <c r="H90" s="1146"/>
      <c r="I90" s="1146"/>
      <c r="J90" s="1146"/>
      <c r="K90" s="1146"/>
    </row>
    <row r="91" spans="1:30" ht="15">
      <c r="A91" s="1145" t="s">
        <v>1268</v>
      </c>
      <c r="B91" s="1145"/>
      <c r="C91" s="1145"/>
      <c r="D91" s="1146"/>
      <c r="E91" s="1146"/>
      <c r="F91" s="1146"/>
      <c r="G91" s="1146"/>
      <c r="H91" s="1146"/>
      <c r="I91" s="1146"/>
      <c r="J91" s="1146"/>
      <c r="K91" s="1146"/>
    </row>
    <row r="93" spans="1:30" ht="15.75">
      <c r="G93" s="1147"/>
      <c r="H93" s="1147"/>
      <c r="I93" s="1147"/>
      <c r="J93" s="1147"/>
    </row>
    <row r="98" spans="10:10">
      <c r="J98" s="1110" t="s">
        <v>1144</v>
      </c>
    </row>
  </sheetData>
  <mergeCells count="118">
    <mergeCell ref="AA69:AD70"/>
    <mergeCell ref="C71:C72"/>
    <mergeCell ref="E71:E72"/>
    <mergeCell ref="F71:F72"/>
    <mergeCell ref="G71:G72"/>
    <mergeCell ref="I71:I72"/>
    <mergeCell ref="J71:J72"/>
    <mergeCell ref="K71:K72"/>
    <mergeCell ref="M71:M72"/>
    <mergeCell ref="N71:N72"/>
    <mergeCell ref="W71:W72"/>
    <mergeCell ref="Y71:Y72"/>
    <mergeCell ref="Z71:Z72"/>
    <mergeCell ref="AA71:AA72"/>
    <mergeCell ref="AC71:AC72"/>
    <mergeCell ref="AD71:AD72"/>
    <mergeCell ref="O71:O72"/>
    <mergeCell ref="Q71:Q72"/>
    <mergeCell ref="R71:R72"/>
    <mergeCell ref="S71:S72"/>
    <mergeCell ref="U71:U72"/>
    <mergeCell ref="V71:V72"/>
    <mergeCell ref="A69:B72"/>
    <mergeCell ref="C69:F70"/>
    <mergeCell ref="G69:J70"/>
    <mergeCell ref="K69:N70"/>
    <mergeCell ref="O69:R70"/>
    <mergeCell ref="S69:V70"/>
    <mergeCell ref="W69:Z70"/>
    <mergeCell ref="S49:S50"/>
    <mergeCell ref="U49:U50"/>
    <mergeCell ref="V49:V50"/>
    <mergeCell ref="W49:W50"/>
    <mergeCell ref="Y49:Y50"/>
    <mergeCell ref="Z49:Z50"/>
    <mergeCell ref="A47:B50"/>
    <mergeCell ref="W47:Z48"/>
    <mergeCell ref="AA47:AD48"/>
    <mergeCell ref="C49:C50"/>
    <mergeCell ref="E49:E50"/>
    <mergeCell ref="F49:F50"/>
    <mergeCell ref="G49:G50"/>
    <mergeCell ref="I49:I50"/>
    <mergeCell ref="J49:J50"/>
    <mergeCell ref="K49:K50"/>
    <mergeCell ref="M49:M50"/>
    <mergeCell ref="C47:F48"/>
    <mergeCell ref="G47:J48"/>
    <mergeCell ref="K47:N48"/>
    <mergeCell ref="O47:R48"/>
    <mergeCell ref="S47:V48"/>
    <mergeCell ref="N49:N50"/>
    <mergeCell ref="O49:O50"/>
    <mergeCell ref="Q49:Q50"/>
    <mergeCell ref="R49:R50"/>
    <mergeCell ref="AA49:AA50"/>
    <mergeCell ref="AC49:AC50"/>
    <mergeCell ref="AD49:AD50"/>
    <mergeCell ref="AA25:AD26"/>
    <mergeCell ref="C27:C28"/>
    <mergeCell ref="E27:E28"/>
    <mergeCell ref="F27:F28"/>
    <mergeCell ref="G27:G28"/>
    <mergeCell ref="I27:I28"/>
    <mergeCell ref="J27:J28"/>
    <mergeCell ref="K27:K28"/>
    <mergeCell ref="M27:M28"/>
    <mergeCell ref="N27:N28"/>
    <mergeCell ref="W27:W28"/>
    <mergeCell ref="Y27:Y28"/>
    <mergeCell ref="Z27:Z28"/>
    <mergeCell ref="AA27:AA28"/>
    <mergeCell ref="AC27:AC28"/>
    <mergeCell ref="AD27:AD28"/>
    <mergeCell ref="O27:O28"/>
    <mergeCell ref="Q27:Q28"/>
    <mergeCell ref="R27:R28"/>
    <mergeCell ref="S27:S28"/>
    <mergeCell ref="U27:U28"/>
    <mergeCell ref="V27:V28"/>
    <mergeCell ref="A25:B28"/>
    <mergeCell ref="C25:F26"/>
    <mergeCell ref="G25:J26"/>
    <mergeCell ref="K25:N26"/>
    <mergeCell ref="O25:R26"/>
    <mergeCell ref="S25:V26"/>
    <mergeCell ref="W25:Z26"/>
    <mergeCell ref="S5:S6"/>
    <mergeCell ref="U5:U6"/>
    <mergeCell ref="V5:V6"/>
    <mergeCell ref="W5:W6"/>
    <mergeCell ref="Y5:Y6"/>
    <mergeCell ref="Z5:Z6"/>
    <mergeCell ref="K5:K6"/>
    <mergeCell ref="M5:M6"/>
    <mergeCell ref="N5:N6"/>
    <mergeCell ref="O5:O6"/>
    <mergeCell ref="Q5:Q6"/>
    <mergeCell ref="R5:R6"/>
    <mergeCell ref="E4:E6"/>
    <mergeCell ref="F4:F6"/>
    <mergeCell ref="D5:D6"/>
    <mergeCell ref="G5:G6"/>
    <mergeCell ref="I5:I6"/>
    <mergeCell ref="J5:J6"/>
    <mergeCell ref="A1:AB1"/>
    <mergeCell ref="A3:B6"/>
    <mergeCell ref="C3:C6"/>
    <mergeCell ref="D3:D4"/>
    <mergeCell ref="G3:J4"/>
    <mergeCell ref="K3:N4"/>
    <mergeCell ref="O3:R4"/>
    <mergeCell ref="S3:V4"/>
    <mergeCell ref="W3:Z4"/>
    <mergeCell ref="AA3:AD4"/>
    <mergeCell ref="AA5:AA6"/>
    <mergeCell ref="AC5:AC6"/>
    <mergeCell ref="AD5:AD6"/>
  </mergeCells>
  <phoneticPr fontId="6" type="noConversion"/>
  <printOptions horizontalCentered="1"/>
  <pageMargins left="0.39370078740157483" right="0.39370078740157483" top="0.74803149606299213" bottom="0.74803149606299213" header="0.31496062992125984" footer="0.31496062992125984"/>
  <pageSetup paperSize="9" scale="66" orientation="landscape" r:id="rId1"/>
  <headerFooter differentOddEven="1" scaleWithDoc="0">
    <oddHeader>&amp;L&amp;"Times New Roman,標準"&amp;8 108&amp;"標楷體,標準"年犯罪狀況及其分析</oddHeader>
    <evenHeader>&amp;R&amp;"標楷體,標準"&amp;8第二篇　犯罪之處理</even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29">
    <tabColor theme="8" tint="0.59999389629810485"/>
  </sheetPr>
  <dimension ref="A1:Y35"/>
  <sheetViews>
    <sheetView showGridLines="0" zoomScaleNormal="100" workbookViewId="0">
      <selection activeCell="O2" sqref="O2"/>
    </sheetView>
  </sheetViews>
  <sheetFormatPr defaultColWidth="9" defaultRowHeight="15" customHeight="1"/>
  <cols>
    <col min="1" max="1" width="5.875" style="679" customWidth="1"/>
    <col min="2" max="2" width="4.5" style="679" customWidth="1"/>
    <col min="3" max="3" width="9.625" style="696" customWidth="1"/>
    <col min="4" max="4" width="8.125" style="696" customWidth="1"/>
    <col min="5" max="5" width="9.625" style="696" customWidth="1"/>
    <col min="6" max="6" width="8.125" style="696" customWidth="1"/>
    <col min="7" max="7" width="9.625" style="696" customWidth="1"/>
    <col min="8" max="8" width="8.125" style="696" customWidth="1"/>
    <col min="9" max="9" width="9.625" style="696" customWidth="1"/>
    <col min="10" max="10" width="8.125" style="696" customWidth="1"/>
    <col min="11" max="11" width="9.625" style="696" customWidth="1"/>
    <col min="12" max="12" width="8.125" style="696" customWidth="1"/>
    <col min="13" max="13" width="9.625" style="696" customWidth="1"/>
    <col min="14" max="14" width="8.125" style="696" customWidth="1"/>
    <col min="15" max="15" width="9.625" style="696" customWidth="1"/>
    <col min="16" max="16" width="8.125" style="696" customWidth="1"/>
    <col min="17" max="17" width="9.625" style="696" customWidth="1"/>
    <col min="18" max="18" width="8.125" style="696" customWidth="1"/>
    <col min="19" max="19" width="9.625" style="696" customWidth="1"/>
    <col min="20" max="20" width="8.125" style="696" customWidth="1"/>
    <col min="21" max="21" width="9.625" style="696" customWidth="1"/>
    <col min="22" max="22" width="8.125" style="696" customWidth="1"/>
    <col min="23" max="23" width="9.625" style="696" customWidth="1"/>
    <col min="24" max="24" width="8.125" style="696" customWidth="1"/>
    <col min="25" max="16384" width="9" style="679"/>
  </cols>
  <sheetData>
    <row r="1" spans="1:25" s="120" customFormat="1" ht="24.75" customHeight="1">
      <c r="A1" s="1494" t="s">
        <v>325</v>
      </c>
      <c r="B1" s="1494"/>
      <c r="C1" s="1494"/>
      <c r="D1" s="1494"/>
      <c r="E1" s="1494"/>
      <c r="F1" s="1494"/>
      <c r="G1" s="1494"/>
      <c r="H1" s="1494"/>
      <c r="I1" s="1494"/>
      <c r="J1" s="1494"/>
      <c r="K1" s="1494"/>
      <c r="L1" s="1494"/>
      <c r="M1" s="1494"/>
      <c r="N1" s="1494"/>
      <c r="O1" s="1494"/>
      <c r="P1" s="1494"/>
      <c r="Q1" s="1494"/>
      <c r="R1" s="1494"/>
      <c r="S1" s="1494"/>
      <c r="T1" s="1494"/>
      <c r="U1" s="1494"/>
      <c r="V1" s="1494"/>
      <c r="W1" s="1494"/>
      <c r="X1" s="1494"/>
    </row>
    <row r="2" spans="1:25" ht="15" customHeight="1">
      <c r="A2" s="1495"/>
      <c r="B2" s="1495"/>
      <c r="C2" s="1499" t="s">
        <v>326</v>
      </c>
      <c r="D2" s="1498"/>
      <c r="E2" s="1497" t="s">
        <v>327</v>
      </c>
      <c r="F2" s="1498"/>
      <c r="G2" s="1497" t="s">
        <v>328</v>
      </c>
      <c r="H2" s="1498"/>
      <c r="I2" s="1497" t="s">
        <v>329</v>
      </c>
      <c r="J2" s="1498"/>
      <c r="K2" s="1497" t="s">
        <v>330</v>
      </c>
      <c r="L2" s="1498"/>
      <c r="M2" s="1497" t="s">
        <v>331</v>
      </c>
      <c r="N2" s="1498"/>
      <c r="O2" s="1497" t="s">
        <v>332</v>
      </c>
      <c r="P2" s="1498"/>
      <c r="Q2" s="1497" t="s">
        <v>333</v>
      </c>
      <c r="R2" s="1498"/>
      <c r="S2" s="1497" t="s">
        <v>334</v>
      </c>
      <c r="T2" s="1498"/>
      <c r="U2" s="1497" t="s">
        <v>335</v>
      </c>
      <c r="V2" s="1498"/>
      <c r="W2" s="1497" t="s">
        <v>336</v>
      </c>
      <c r="X2" s="1499"/>
    </row>
    <row r="3" spans="1:25" ht="15" customHeight="1">
      <c r="A3" s="1496"/>
      <c r="B3" s="1496"/>
      <c r="C3" s="708" t="s">
        <v>114</v>
      </c>
      <c r="D3" s="708" t="s">
        <v>4</v>
      </c>
      <c r="E3" s="708" t="s">
        <v>114</v>
      </c>
      <c r="F3" s="708" t="s">
        <v>4</v>
      </c>
      <c r="G3" s="708" t="s">
        <v>114</v>
      </c>
      <c r="H3" s="708" t="s">
        <v>4</v>
      </c>
      <c r="I3" s="708" t="s">
        <v>114</v>
      </c>
      <c r="J3" s="708" t="s">
        <v>4</v>
      </c>
      <c r="K3" s="708" t="s">
        <v>114</v>
      </c>
      <c r="L3" s="708" t="s">
        <v>4</v>
      </c>
      <c r="M3" s="708" t="s">
        <v>114</v>
      </c>
      <c r="N3" s="708" t="s">
        <v>4</v>
      </c>
      <c r="O3" s="708" t="s">
        <v>114</v>
      </c>
      <c r="P3" s="708" t="s">
        <v>4</v>
      </c>
      <c r="Q3" s="708" t="s">
        <v>114</v>
      </c>
      <c r="R3" s="708" t="s">
        <v>4</v>
      </c>
      <c r="S3" s="708" t="s">
        <v>114</v>
      </c>
      <c r="T3" s="708" t="s">
        <v>4</v>
      </c>
      <c r="U3" s="708" t="s">
        <v>114</v>
      </c>
      <c r="V3" s="708" t="s">
        <v>4</v>
      </c>
      <c r="W3" s="708" t="s">
        <v>114</v>
      </c>
      <c r="X3" s="707" t="s">
        <v>4</v>
      </c>
    </row>
    <row r="4" spans="1:25" ht="15" customHeight="1">
      <c r="A4" s="1491" t="s">
        <v>337</v>
      </c>
      <c r="B4" s="705" t="s">
        <v>313</v>
      </c>
      <c r="C4" s="417">
        <f t="shared" ref="C4:C33" si="0">SUM(E4,G4,I4,K4,M4,O4,Q4,S4,U4,W4)</f>
        <v>180081</v>
      </c>
      <c r="D4" s="990">
        <f t="shared" ref="D4:D33" si="1">SUM(F4,H4,J4,L4,N4,P4,R4,T4,V4,X4)</f>
        <v>99.999999999999986</v>
      </c>
      <c r="E4" s="417">
        <v>297</v>
      </c>
      <c r="F4" s="702">
        <f t="shared" ref="F4:F33" si="2">E4/C4*100</f>
        <v>0.16492578339747113</v>
      </c>
      <c r="G4" s="417">
        <v>13017</v>
      </c>
      <c r="H4" s="702">
        <f t="shared" ref="H4:H33" si="3">G4/C4*100</f>
        <v>7.2284138804204767</v>
      </c>
      <c r="I4" s="417">
        <v>27858</v>
      </c>
      <c r="J4" s="702">
        <f t="shared" ref="J4:J33" si="4">I4/C4*100</f>
        <v>15.469705299281991</v>
      </c>
      <c r="K4" s="417">
        <v>57920</v>
      </c>
      <c r="L4" s="702">
        <f t="shared" ref="L4:L33" si="5">K4/C4*100</f>
        <v>32.163304290846895</v>
      </c>
      <c r="M4" s="417">
        <v>46524</v>
      </c>
      <c r="N4" s="702">
        <f t="shared" ref="N4:N33" si="6">M4/C4*100</f>
        <v>25.835040898262452</v>
      </c>
      <c r="O4" s="417">
        <v>25706</v>
      </c>
      <c r="P4" s="702">
        <f t="shared" ref="P4:P33" si="7">O4/C4*100</f>
        <v>14.274687501735331</v>
      </c>
      <c r="Q4" s="417">
        <v>6525</v>
      </c>
      <c r="R4" s="702">
        <f t="shared" ref="R4:R33" si="8">Q4/C4*100</f>
        <v>3.6233694837323207</v>
      </c>
      <c r="S4" s="417">
        <v>1590</v>
      </c>
      <c r="T4" s="702">
        <f t="shared" ref="T4:T33" si="9">S4/C4*100</f>
        <v>0.88293601212787576</v>
      </c>
      <c r="U4" s="704">
        <v>254</v>
      </c>
      <c r="V4" s="702">
        <f t="shared" ref="V4:V33" si="10">U4/C4*100</f>
        <v>0.14104763967325815</v>
      </c>
      <c r="W4" s="703">
        <v>390</v>
      </c>
      <c r="X4" s="702">
        <f t="shared" ref="X4:X13" si="11">W4/C4*100</f>
        <v>0.21656921052193179</v>
      </c>
      <c r="Y4" s="706"/>
    </row>
    <row r="5" spans="1:25" ht="15" customHeight="1">
      <c r="A5" s="1492"/>
      <c r="B5" s="705" t="s">
        <v>88</v>
      </c>
      <c r="C5" s="417">
        <f t="shared" si="0"/>
        <v>153244</v>
      </c>
      <c r="D5" s="990">
        <f t="shared" si="1"/>
        <v>100.00000000000003</v>
      </c>
      <c r="E5" s="417">
        <v>272</v>
      </c>
      <c r="F5" s="702">
        <f t="shared" si="2"/>
        <v>0.17749471431181646</v>
      </c>
      <c r="G5" s="417">
        <v>10678</v>
      </c>
      <c r="H5" s="702">
        <f t="shared" si="3"/>
        <v>6.9679726449322645</v>
      </c>
      <c r="I5" s="417">
        <v>23182</v>
      </c>
      <c r="J5" s="702">
        <f t="shared" si="4"/>
        <v>15.127509070501944</v>
      </c>
      <c r="K5" s="417">
        <v>49884</v>
      </c>
      <c r="L5" s="702">
        <f t="shared" si="5"/>
        <v>32.552008561509751</v>
      </c>
      <c r="M5" s="417">
        <v>40577</v>
      </c>
      <c r="N5" s="702">
        <f t="shared" si="6"/>
        <v>26.478687583200649</v>
      </c>
      <c r="O5" s="417">
        <v>21716</v>
      </c>
      <c r="P5" s="702">
        <f t="shared" si="7"/>
        <v>14.170864764688993</v>
      </c>
      <c r="Q5" s="417">
        <v>5407</v>
      </c>
      <c r="R5" s="702">
        <f t="shared" si="8"/>
        <v>3.5283600010440868</v>
      </c>
      <c r="S5" s="417">
        <v>1315</v>
      </c>
      <c r="T5" s="702">
        <f t="shared" si="9"/>
        <v>0.85810863720602437</v>
      </c>
      <c r="U5" s="417">
        <v>208</v>
      </c>
      <c r="V5" s="702">
        <f t="shared" si="10"/>
        <v>0.13573125212080081</v>
      </c>
      <c r="W5" s="703">
        <v>5</v>
      </c>
      <c r="X5" s="702">
        <f t="shared" si="11"/>
        <v>3.2627704836730963E-3</v>
      </c>
      <c r="Y5" s="706"/>
    </row>
    <row r="6" spans="1:25" ht="15" customHeight="1">
      <c r="A6" s="1492"/>
      <c r="B6" s="705" t="s">
        <v>89</v>
      </c>
      <c r="C6" s="417">
        <f t="shared" si="0"/>
        <v>26453</v>
      </c>
      <c r="D6" s="990">
        <f t="shared" si="1"/>
        <v>100</v>
      </c>
      <c r="E6" s="417">
        <v>25</v>
      </c>
      <c r="F6" s="702">
        <f t="shared" si="2"/>
        <v>9.4507239254526906E-2</v>
      </c>
      <c r="G6" s="417">
        <v>2339</v>
      </c>
      <c r="H6" s="702">
        <f t="shared" si="3"/>
        <v>8.8420973046535352</v>
      </c>
      <c r="I6" s="417">
        <v>4676</v>
      </c>
      <c r="J6" s="702">
        <f t="shared" si="4"/>
        <v>17.67663403016671</v>
      </c>
      <c r="K6" s="417">
        <v>8036</v>
      </c>
      <c r="L6" s="702">
        <f t="shared" si="5"/>
        <v>30.378406985975126</v>
      </c>
      <c r="M6" s="417">
        <v>5947</v>
      </c>
      <c r="N6" s="702">
        <f t="shared" si="6"/>
        <v>22.481382073866857</v>
      </c>
      <c r="O6" s="417">
        <v>3990</v>
      </c>
      <c r="P6" s="702">
        <f t="shared" si="7"/>
        <v>15.083355385022493</v>
      </c>
      <c r="Q6" s="417">
        <v>1118</v>
      </c>
      <c r="R6" s="702">
        <f t="shared" si="8"/>
        <v>4.2263637394624434</v>
      </c>
      <c r="S6" s="417">
        <v>275</v>
      </c>
      <c r="T6" s="702">
        <f t="shared" si="9"/>
        <v>1.0395796317997958</v>
      </c>
      <c r="U6" s="704">
        <v>46</v>
      </c>
      <c r="V6" s="702">
        <f t="shared" si="10"/>
        <v>0.17389332022832948</v>
      </c>
      <c r="W6" s="703">
        <v>1</v>
      </c>
      <c r="X6" s="702">
        <f t="shared" si="11"/>
        <v>3.7802895701810756E-3</v>
      </c>
      <c r="Y6" s="706"/>
    </row>
    <row r="7" spans="1:25" ht="15" customHeight="1">
      <c r="A7" s="1491" t="s">
        <v>338</v>
      </c>
      <c r="B7" s="705" t="s">
        <v>313</v>
      </c>
      <c r="C7" s="417">
        <f t="shared" si="0"/>
        <v>175300</v>
      </c>
      <c r="D7" s="990">
        <f t="shared" si="1"/>
        <v>99.999999999999986</v>
      </c>
      <c r="E7" s="417">
        <v>301</v>
      </c>
      <c r="F7" s="702">
        <f t="shared" si="2"/>
        <v>0.17170564746149458</v>
      </c>
      <c r="G7" s="417">
        <v>12980</v>
      </c>
      <c r="H7" s="702">
        <f t="shared" si="3"/>
        <v>7.4044495151169425</v>
      </c>
      <c r="I7" s="417">
        <v>24735</v>
      </c>
      <c r="J7" s="702">
        <f t="shared" si="4"/>
        <v>14.110096976611523</v>
      </c>
      <c r="K7" s="417">
        <v>56414</v>
      </c>
      <c r="L7" s="702">
        <f t="shared" si="5"/>
        <v>32.181403308613802</v>
      </c>
      <c r="M7" s="417">
        <v>45207</v>
      </c>
      <c r="N7" s="702">
        <f t="shared" si="6"/>
        <v>25.788362806617226</v>
      </c>
      <c r="O7" s="417">
        <v>26092</v>
      </c>
      <c r="P7" s="702">
        <f t="shared" si="7"/>
        <v>14.884198516828295</v>
      </c>
      <c r="Q7" s="417">
        <v>7171</v>
      </c>
      <c r="R7" s="702">
        <f t="shared" si="8"/>
        <v>4.0907016543069021</v>
      </c>
      <c r="S7" s="417">
        <v>1738</v>
      </c>
      <c r="T7" s="702">
        <f t="shared" si="9"/>
        <v>0.99144324015972618</v>
      </c>
      <c r="U7" s="704">
        <v>275</v>
      </c>
      <c r="V7" s="702">
        <f t="shared" si="10"/>
        <v>0.15687393040501998</v>
      </c>
      <c r="W7" s="703">
        <v>387</v>
      </c>
      <c r="X7" s="702">
        <f t="shared" si="11"/>
        <v>0.22076440387906446</v>
      </c>
      <c r="Y7" s="706"/>
    </row>
    <row r="8" spans="1:25" ht="15" customHeight="1">
      <c r="A8" s="1492"/>
      <c r="B8" s="705" t="s">
        <v>88</v>
      </c>
      <c r="C8" s="417">
        <f t="shared" si="0"/>
        <v>148490</v>
      </c>
      <c r="D8" s="990">
        <f t="shared" si="1"/>
        <v>99.999999999999986</v>
      </c>
      <c r="E8" s="417">
        <v>268</v>
      </c>
      <c r="F8" s="702">
        <f t="shared" si="2"/>
        <v>0.18048353424473029</v>
      </c>
      <c r="G8" s="417">
        <v>10768</v>
      </c>
      <c r="H8" s="702">
        <f t="shared" si="3"/>
        <v>7.2516667789076701</v>
      </c>
      <c r="I8" s="417">
        <v>20468</v>
      </c>
      <c r="J8" s="702">
        <f t="shared" si="4"/>
        <v>13.784093204929626</v>
      </c>
      <c r="K8" s="417">
        <v>48365</v>
      </c>
      <c r="L8" s="702">
        <f t="shared" si="5"/>
        <v>32.571216916964104</v>
      </c>
      <c r="M8" s="417">
        <v>39387</v>
      </c>
      <c r="N8" s="702">
        <f t="shared" si="6"/>
        <v>26.525018519765641</v>
      </c>
      <c r="O8" s="417">
        <v>21804</v>
      </c>
      <c r="P8" s="702">
        <f t="shared" si="7"/>
        <v>14.683817092060073</v>
      </c>
      <c r="Q8" s="417">
        <v>5799</v>
      </c>
      <c r="R8" s="702">
        <f t="shared" si="8"/>
        <v>3.9053134891238468</v>
      </c>
      <c r="S8" s="417">
        <v>1375</v>
      </c>
      <c r="T8" s="702">
        <f t="shared" si="9"/>
        <v>0.92598828203919459</v>
      </c>
      <c r="U8" s="417">
        <v>242</v>
      </c>
      <c r="V8" s="702">
        <f t="shared" si="10"/>
        <v>0.16297393763889823</v>
      </c>
      <c r="W8" s="703">
        <v>14</v>
      </c>
      <c r="X8" s="702">
        <f t="shared" si="11"/>
        <v>9.4282443262172534E-3</v>
      </c>
      <c r="Y8" s="706"/>
    </row>
    <row r="9" spans="1:25" ht="15" customHeight="1">
      <c r="A9" s="1492"/>
      <c r="B9" s="705" t="s">
        <v>89</v>
      </c>
      <c r="C9" s="417">
        <f t="shared" si="0"/>
        <v>26439</v>
      </c>
      <c r="D9" s="990">
        <f t="shared" si="1"/>
        <v>99.999999999999986</v>
      </c>
      <c r="E9" s="417">
        <v>33</v>
      </c>
      <c r="F9" s="702">
        <f t="shared" si="2"/>
        <v>0.12481561329853626</v>
      </c>
      <c r="G9" s="417">
        <v>2212</v>
      </c>
      <c r="H9" s="702">
        <f t="shared" si="3"/>
        <v>8.3664283823140053</v>
      </c>
      <c r="I9" s="417">
        <v>4267</v>
      </c>
      <c r="J9" s="702">
        <f t="shared" si="4"/>
        <v>16.139037028631943</v>
      </c>
      <c r="K9" s="417">
        <v>8049</v>
      </c>
      <c r="L9" s="702">
        <f t="shared" si="5"/>
        <v>30.443662770906617</v>
      </c>
      <c r="M9" s="417">
        <v>5820</v>
      </c>
      <c r="N9" s="702">
        <f t="shared" si="6"/>
        <v>22.012935436287304</v>
      </c>
      <c r="O9" s="417">
        <v>4288</v>
      </c>
      <c r="P9" s="702">
        <f t="shared" si="7"/>
        <v>16.218465146185558</v>
      </c>
      <c r="Q9" s="417">
        <v>1372</v>
      </c>
      <c r="R9" s="702">
        <f t="shared" si="8"/>
        <v>5.1893036801694468</v>
      </c>
      <c r="S9" s="417">
        <v>363</v>
      </c>
      <c r="T9" s="702">
        <f t="shared" si="9"/>
        <v>1.3729717462838988</v>
      </c>
      <c r="U9" s="704">
        <v>33</v>
      </c>
      <c r="V9" s="702">
        <f t="shared" si="10"/>
        <v>0.12481561329853626</v>
      </c>
      <c r="W9" s="703">
        <v>2</v>
      </c>
      <c r="X9" s="702">
        <f t="shared" si="11"/>
        <v>7.5645826241537125E-3</v>
      </c>
      <c r="Y9" s="706"/>
    </row>
    <row r="10" spans="1:25" ht="15" customHeight="1">
      <c r="A10" s="1491" t="s">
        <v>339</v>
      </c>
      <c r="B10" s="705" t="s">
        <v>313</v>
      </c>
      <c r="C10" s="417">
        <f t="shared" si="0"/>
        <v>173864</v>
      </c>
      <c r="D10" s="990">
        <f t="shared" si="1"/>
        <v>99.999999999999986</v>
      </c>
      <c r="E10" s="417">
        <v>347</v>
      </c>
      <c r="F10" s="702">
        <f t="shared" si="2"/>
        <v>0.19958128192150187</v>
      </c>
      <c r="G10" s="417">
        <v>14276</v>
      </c>
      <c r="H10" s="702">
        <f t="shared" si="3"/>
        <v>8.2110155063727976</v>
      </c>
      <c r="I10" s="417">
        <v>22240</v>
      </c>
      <c r="J10" s="702">
        <f t="shared" si="4"/>
        <v>12.791607233239773</v>
      </c>
      <c r="K10" s="417">
        <v>54958</v>
      </c>
      <c r="L10" s="702">
        <f t="shared" si="5"/>
        <v>31.609763953434864</v>
      </c>
      <c r="M10" s="417">
        <v>44828</v>
      </c>
      <c r="N10" s="702">
        <f t="shared" si="6"/>
        <v>25.783370910596787</v>
      </c>
      <c r="O10" s="417">
        <v>27093</v>
      </c>
      <c r="P10" s="702">
        <f t="shared" si="7"/>
        <v>15.582869369162102</v>
      </c>
      <c r="Q10" s="417">
        <v>7700</v>
      </c>
      <c r="R10" s="702">
        <f t="shared" si="8"/>
        <v>4.428748907191828</v>
      </c>
      <c r="S10" s="417">
        <v>1721</v>
      </c>
      <c r="T10" s="702">
        <f t="shared" si="9"/>
        <v>0.98985413886716056</v>
      </c>
      <c r="U10" s="417">
        <v>306</v>
      </c>
      <c r="V10" s="702">
        <f t="shared" si="10"/>
        <v>0.17599963189619475</v>
      </c>
      <c r="W10" s="703">
        <v>395</v>
      </c>
      <c r="X10" s="702">
        <f t="shared" si="11"/>
        <v>0.22718906731698341</v>
      </c>
      <c r="Y10" s="706"/>
    </row>
    <row r="11" spans="1:25" ht="15" customHeight="1">
      <c r="A11" s="1492"/>
      <c r="B11" s="705" t="s">
        <v>88</v>
      </c>
      <c r="C11" s="417">
        <f t="shared" si="0"/>
        <v>147682</v>
      </c>
      <c r="D11" s="990">
        <f t="shared" si="1"/>
        <v>100.00000000000001</v>
      </c>
      <c r="E11" s="417">
        <v>310</v>
      </c>
      <c r="F11" s="702">
        <f t="shared" si="2"/>
        <v>0.20991048333581616</v>
      </c>
      <c r="G11" s="417">
        <v>11908</v>
      </c>
      <c r="H11" s="702">
        <f t="shared" si="3"/>
        <v>8.0632710824609646</v>
      </c>
      <c r="I11" s="417">
        <v>18432</v>
      </c>
      <c r="J11" s="702">
        <f t="shared" si="4"/>
        <v>12.480871060792785</v>
      </c>
      <c r="K11" s="417">
        <v>47173</v>
      </c>
      <c r="L11" s="702">
        <f t="shared" si="5"/>
        <v>31.942281388388565</v>
      </c>
      <c r="M11" s="417">
        <v>39035</v>
      </c>
      <c r="N11" s="702">
        <f t="shared" si="6"/>
        <v>26.431792635527689</v>
      </c>
      <c r="O11" s="417">
        <v>22918</v>
      </c>
      <c r="P11" s="702">
        <f t="shared" si="7"/>
        <v>15.518478893839466</v>
      </c>
      <c r="Q11" s="417">
        <v>6245</v>
      </c>
      <c r="R11" s="702">
        <f t="shared" si="8"/>
        <v>4.2286805433295864</v>
      </c>
      <c r="S11" s="417">
        <v>1378</v>
      </c>
      <c r="T11" s="702">
        <f t="shared" si="9"/>
        <v>0.9330859549572732</v>
      </c>
      <c r="U11" s="704">
        <v>271</v>
      </c>
      <c r="V11" s="702">
        <f t="shared" si="10"/>
        <v>0.18350239027098766</v>
      </c>
      <c r="W11" s="703">
        <v>12</v>
      </c>
      <c r="X11" s="702">
        <f t="shared" si="11"/>
        <v>8.1255670968703019E-3</v>
      </c>
      <c r="Y11" s="706"/>
    </row>
    <row r="12" spans="1:25" ht="15" customHeight="1">
      <c r="A12" s="1492"/>
      <c r="B12" s="705" t="s">
        <v>89</v>
      </c>
      <c r="C12" s="417">
        <f t="shared" si="0"/>
        <v>25800</v>
      </c>
      <c r="D12" s="990">
        <f t="shared" si="1"/>
        <v>99.999999999999986</v>
      </c>
      <c r="E12" s="417">
        <v>37</v>
      </c>
      <c r="F12" s="702">
        <f t="shared" si="2"/>
        <v>0.1434108527131783</v>
      </c>
      <c r="G12" s="417">
        <v>2368</v>
      </c>
      <c r="H12" s="702">
        <f t="shared" si="3"/>
        <v>9.1782945736434112</v>
      </c>
      <c r="I12" s="417">
        <v>3808</v>
      </c>
      <c r="J12" s="702">
        <f t="shared" si="4"/>
        <v>14.75968992248062</v>
      </c>
      <c r="K12" s="417">
        <v>7785</v>
      </c>
      <c r="L12" s="702">
        <f t="shared" si="5"/>
        <v>30.174418604651166</v>
      </c>
      <c r="M12" s="417">
        <v>5793</v>
      </c>
      <c r="N12" s="702">
        <f t="shared" si="6"/>
        <v>22.453488372093023</v>
      </c>
      <c r="O12" s="417">
        <v>4175</v>
      </c>
      <c r="P12" s="702">
        <f t="shared" si="7"/>
        <v>16.18217054263566</v>
      </c>
      <c r="Q12" s="417">
        <v>1455</v>
      </c>
      <c r="R12" s="702">
        <f t="shared" si="8"/>
        <v>5.6395348837209296</v>
      </c>
      <c r="S12" s="417">
        <v>343</v>
      </c>
      <c r="T12" s="702">
        <f t="shared" si="9"/>
        <v>1.3294573643410852</v>
      </c>
      <c r="U12" s="704">
        <v>35</v>
      </c>
      <c r="V12" s="702">
        <f t="shared" si="10"/>
        <v>0.13565891472868216</v>
      </c>
      <c r="W12" s="703">
        <v>1</v>
      </c>
      <c r="X12" s="702">
        <f t="shared" si="11"/>
        <v>3.8759689922480624E-3</v>
      </c>
      <c r="Y12" s="706"/>
    </row>
    <row r="13" spans="1:25" ht="15" customHeight="1">
      <c r="A13" s="1491" t="s">
        <v>340</v>
      </c>
      <c r="B13" s="705" t="s">
        <v>313</v>
      </c>
      <c r="C13" s="417">
        <f t="shared" si="0"/>
        <v>168595</v>
      </c>
      <c r="D13" s="990">
        <f t="shared" si="1"/>
        <v>100</v>
      </c>
      <c r="E13" s="417">
        <v>304</v>
      </c>
      <c r="F13" s="702">
        <f t="shared" si="2"/>
        <v>0.18031376968474747</v>
      </c>
      <c r="G13" s="417">
        <v>14460</v>
      </c>
      <c r="H13" s="702">
        <f t="shared" si="3"/>
        <v>8.5767668080310813</v>
      </c>
      <c r="I13" s="417">
        <v>20248</v>
      </c>
      <c r="J13" s="702">
        <f t="shared" si="4"/>
        <v>12.009846080844627</v>
      </c>
      <c r="K13" s="417">
        <v>52901</v>
      </c>
      <c r="L13" s="702">
        <f t="shared" si="5"/>
        <v>31.377561612147453</v>
      </c>
      <c r="M13" s="417">
        <v>43353</v>
      </c>
      <c r="N13" s="702">
        <f t="shared" si="6"/>
        <v>25.714285714285712</v>
      </c>
      <c r="O13" s="417">
        <v>26871</v>
      </c>
      <c r="P13" s="702">
        <f t="shared" si="7"/>
        <v>15.938195082890951</v>
      </c>
      <c r="Q13" s="417">
        <v>8117</v>
      </c>
      <c r="R13" s="702">
        <f t="shared" si="8"/>
        <v>4.8144962780628129</v>
      </c>
      <c r="S13" s="417">
        <v>1741</v>
      </c>
      <c r="T13" s="702">
        <f t="shared" si="9"/>
        <v>1.0326522138853464</v>
      </c>
      <c r="U13" s="704">
        <v>270</v>
      </c>
      <c r="V13" s="702">
        <f t="shared" si="10"/>
        <v>0.16014709807526914</v>
      </c>
      <c r="W13" s="703">
        <v>330</v>
      </c>
      <c r="X13" s="702">
        <f t="shared" si="11"/>
        <v>0.19573534209199561</v>
      </c>
      <c r="Y13" s="706"/>
    </row>
    <row r="14" spans="1:25" ht="15" customHeight="1">
      <c r="A14" s="1492"/>
      <c r="B14" s="705" t="s">
        <v>88</v>
      </c>
      <c r="C14" s="417">
        <f t="shared" si="0"/>
        <v>143595</v>
      </c>
      <c r="D14" s="990">
        <f t="shared" si="1"/>
        <v>100</v>
      </c>
      <c r="E14" s="417">
        <v>282</v>
      </c>
      <c r="F14" s="702">
        <f t="shared" si="2"/>
        <v>0.19638566802465265</v>
      </c>
      <c r="G14" s="417">
        <v>12261</v>
      </c>
      <c r="H14" s="702">
        <f t="shared" si="3"/>
        <v>8.5385981406037814</v>
      </c>
      <c r="I14" s="417">
        <v>16946</v>
      </c>
      <c r="J14" s="702">
        <f t="shared" si="4"/>
        <v>11.801246561509803</v>
      </c>
      <c r="K14" s="417">
        <v>45313</v>
      </c>
      <c r="L14" s="702">
        <f t="shared" si="5"/>
        <v>31.556112678018039</v>
      </c>
      <c r="M14" s="417">
        <v>37825</v>
      </c>
      <c r="N14" s="702">
        <f t="shared" si="6"/>
        <v>26.341446429193216</v>
      </c>
      <c r="O14" s="417">
        <v>22732</v>
      </c>
      <c r="P14" s="702">
        <f t="shared" si="7"/>
        <v>15.830634771405688</v>
      </c>
      <c r="Q14" s="417">
        <v>6624</v>
      </c>
      <c r="R14" s="702">
        <f t="shared" si="8"/>
        <v>4.6129739893450328</v>
      </c>
      <c r="S14" s="417">
        <v>1386</v>
      </c>
      <c r="T14" s="702">
        <f t="shared" si="9"/>
        <v>0.9652146662488249</v>
      </c>
      <c r="U14" s="704">
        <v>226</v>
      </c>
      <c r="V14" s="702">
        <f t="shared" si="10"/>
        <v>0.15738709565096279</v>
      </c>
      <c r="W14" s="703" t="s">
        <v>14</v>
      </c>
      <c r="X14" s="702" t="s">
        <v>286</v>
      </c>
      <c r="Y14" s="706"/>
    </row>
    <row r="15" spans="1:25" ht="15" customHeight="1">
      <c r="A15" s="1492"/>
      <c r="B15" s="705" t="s">
        <v>89</v>
      </c>
      <c r="C15" s="417">
        <f t="shared" si="0"/>
        <v>24670</v>
      </c>
      <c r="D15" s="990">
        <f t="shared" si="1"/>
        <v>100</v>
      </c>
      <c r="E15" s="417">
        <v>22</v>
      </c>
      <c r="F15" s="702">
        <f t="shared" si="2"/>
        <v>8.9177138224564245E-2</v>
      </c>
      <c r="G15" s="417">
        <v>2199</v>
      </c>
      <c r="H15" s="702">
        <f t="shared" si="3"/>
        <v>8.9136603161734893</v>
      </c>
      <c r="I15" s="417">
        <v>3302</v>
      </c>
      <c r="J15" s="702">
        <f t="shared" si="4"/>
        <v>13.384677746250507</v>
      </c>
      <c r="K15" s="417">
        <v>7588</v>
      </c>
      <c r="L15" s="702">
        <f t="shared" si="5"/>
        <v>30.758005674908794</v>
      </c>
      <c r="M15" s="417">
        <v>5528</v>
      </c>
      <c r="N15" s="702">
        <f t="shared" si="6"/>
        <v>22.407782732063232</v>
      </c>
      <c r="O15" s="417">
        <v>4139</v>
      </c>
      <c r="P15" s="702">
        <f t="shared" si="7"/>
        <v>16.777462505066882</v>
      </c>
      <c r="Q15" s="417">
        <v>1493</v>
      </c>
      <c r="R15" s="702">
        <f t="shared" si="8"/>
        <v>6.0518848804215644</v>
      </c>
      <c r="S15" s="417">
        <v>355</v>
      </c>
      <c r="T15" s="702">
        <f t="shared" si="9"/>
        <v>1.4389947304418322</v>
      </c>
      <c r="U15" s="704">
        <v>44</v>
      </c>
      <c r="V15" s="702">
        <f t="shared" si="10"/>
        <v>0.17835427644912849</v>
      </c>
      <c r="W15" s="703" t="s">
        <v>14</v>
      </c>
      <c r="X15" s="702" t="s">
        <v>286</v>
      </c>
      <c r="Y15" s="706"/>
    </row>
    <row r="16" spans="1:25" ht="15" customHeight="1">
      <c r="A16" s="1491" t="s">
        <v>341</v>
      </c>
      <c r="B16" s="705" t="s">
        <v>313</v>
      </c>
      <c r="C16" s="417">
        <f t="shared" si="0"/>
        <v>188557</v>
      </c>
      <c r="D16" s="990">
        <f t="shared" si="1"/>
        <v>99.999999999999986</v>
      </c>
      <c r="E16" s="417">
        <v>379</v>
      </c>
      <c r="F16" s="702">
        <f t="shared" si="2"/>
        <v>0.20100022804775214</v>
      </c>
      <c r="G16" s="417">
        <v>14576</v>
      </c>
      <c r="H16" s="702">
        <f t="shared" si="3"/>
        <v>7.7302884538892753</v>
      </c>
      <c r="I16" s="417">
        <v>20211</v>
      </c>
      <c r="J16" s="702">
        <f t="shared" si="4"/>
        <v>10.718774694124324</v>
      </c>
      <c r="K16" s="417">
        <v>56328</v>
      </c>
      <c r="L16" s="702">
        <f t="shared" si="5"/>
        <v>29.873194842938737</v>
      </c>
      <c r="M16" s="417">
        <v>50231</v>
      </c>
      <c r="N16" s="702">
        <f t="shared" si="6"/>
        <v>26.639689855057092</v>
      </c>
      <c r="O16" s="417">
        <v>33387</v>
      </c>
      <c r="P16" s="702">
        <f t="shared" si="7"/>
        <v>17.706582094539051</v>
      </c>
      <c r="Q16" s="417">
        <v>10568</v>
      </c>
      <c r="R16" s="702">
        <f t="shared" si="8"/>
        <v>5.6046712665135745</v>
      </c>
      <c r="S16" s="417">
        <v>2189</v>
      </c>
      <c r="T16" s="702">
        <f t="shared" si="9"/>
        <v>1.1609221614684153</v>
      </c>
      <c r="U16" s="704">
        <v>337</v>
      </c>
      <c r="V16" s="702">
        <f t="shared" si="10"/>
        <v>0.17872579644351577</v>
      </c>
      <c r="W16" s="703">
        <v>351</v>
      </c>
      <c r="X16" s="702">
        <f>W16/C16*100</f>
        <v>0.18615060697826122</v>
      </c>
      <c r="Y16" s="697"/>
    </row>
    <row r="17" spans="1:25" ht="15" customHeight="1">
      <c r="A17" s="1492"/>
      <c r="B17" s="705" t="s">
        <v>88</v>
      </c>
      <c r="C17" s="417">
        <f t="shared" si="0"/>
        <v>162924</v>
      </c>
      <c r="D17" s="990">
        <f t="shared" si="1"/>
        <v>100.00000000000001</v>
      </c>
      <c r="E17" s="417">
        <v>344</v>
      </c>
      <c r="F17" s="702">
        <f t="shared" si="2"/>
        <v>0.21114139107804866</v>
      </c>
      <c r="G17" s="417">
        <v>12500</v>
      </c>
      <c r="H17" s="702">
        <f t="shared" si="3"/>
        <v>7.6722889199872331</v>
      </c>
      <c r="I17" s="417">
        <v>16926</v>
      </c>
      <c r="J17" s="702">
        <f t="shared" si="4"/>
        <v>10.388892980776312</v>
      </c>
      <c r="K17" s="417">
        <v>48876</v>
      </c>
      <c r="L17" s="702">
        <f t="shared" si="5"/>
        <v>29.999263460263681</v>
      </c>
      <c r="M17" s="417">
        <v>44271</v>
      </c>
      <c r="N17" s="702">
        <f t="shared" si="6"/>
        <v>27.172792222140384</v>
      </c>
      <c r="O17" s="417">
        <v>29086</v>
      </c>
      <c r="P17" s="702">
        <f t="shared" si="7"/>
        <v>17.852495642139893</v>
      </c>
      <c r="Q17" s="417">
        <v>8803</v>
      </c>
      <c r="R17" s="702">
        <f t="shared" si="8"/>
        <v>5.4031327490118093</v>
      </c>
      <c r="S17" s="417">
        <v>1821</v>
      </c>
      <c r="T17" s="702">
        <f t="shared" si="9"/>
        <v>1.1176990498637402</v>
      </c>
      <c r="U17" s="704">
        <v>297</v>
      </c>
      <c r="V17" s="702">
        <f t="shared" si="10"/>
        <v>0.18229358473889667</v>
      </c>
      <c r="W17" s="703" t="s">
        <v>14</v>
      </c>
      <c r="X17" s="702" t="s">
        <v>286</v>
      </c>
      <c r="Y17" s="697"/>
    </row>
    <row r="18" spans="1:25" ht="15" customHeight="1">
      <c r="A18" s="1492"/>
      <c r="B18" s="705" t="s">
        <v>89</v>
      </c>
      <c r="C18" s="417">
        <f t="shared" si="0"/>
        <v>25282</v>
      </c>
      <c r="D18" s="990">
        <f t="shared" si="1"/>
        <v>100</v>
      </c>
      <c r="E18" s="417">
        <v>35</v>
      </c>
      <c r="F18" s="702">
        <f t="shared" si="2"/>
        <v>0.13843841468238272</v>
      </c>
      <c r="G18" s="417">
        <v>2076</v>
      </c>
      <c r="H18" s="702">
        <f t="shared" si="3"/>
        <v>8.2113756823036148</v>
      </c>
      <c r="I18" s="417">
        <v>3285</v>
      </c>
      <c r="J18" s="702">
        <f t="shared" si="4"/>
        <v>12.993434063760779</v>
      </c>
      <c r="K18" s="417">
        <v>7452</v>
      </c>
      <c r="L18" s="702">
        <f t="shared" si="5"/>
        <v>29.475516177517601</v>
      </c>
      <c r="M18" s="417">
        <v>5960</v>
      </c>
      <c r="N18" s="702">
        <f t="shared" si="6"/>
        <v>23.574084328771459</v>
      </c>
      <c r="O18" s="417">
        <v>4301</v>
      </c>
      <c r="P18" s="702">
        <f t="shared" si="7"/>
        <v>17.012103472826517</v>
      </c>
      <c r="Q18" s="417">
        <v>1765</v>
      </c>
      <c r="R18" s="702">
        <f t="shared" si="8"/>
        <v>6.9812514832687285</v>
      </c>
      <c r="S18" s="417">
        <v>368</v>
      </c>
      <c r="T18" s="702">
        <f t="shared" si="9"/>
        <v>1.4555810458033382</v>
      </c>
      <c r="U18" s="704">
        <v>40</v>
      </c>
      <c r="V18" s="702">
        <f t="shared" si="10"/>
        <v>0.15821533106558025</v>
      </c>
      <c r="W18" s="703" t="s">
        <v>14</v>
      </c>
      <c r="X18" s="702" t="s">
        <v>286</v>
      </c>
      <c r="Y18" s="697"/>
    </row>
    <row r="19" spans="1:25" ht="15" customHeight="1">
      <c r="A19" s="1491" t="s">
        <v>342</v>
      </c>
      <c r="B19" s="705" t="s">
        <v>313</v>
      </c>
      <c r="C19" s="417">
        <f t="shared" si="0"/>
        <v>185053</v>
      </c>
      <c r="D19" s="990">
        <f t="shared" si="1"/>
        <v>100</v>
      </c>
      <c r="E19" s="417">
        <v>259</v>
      </c>
      <c r="F19" s="702">
        <f t="shared" si="2"/>
        <v>0.13995990337903197</v>
      </c>
      <c r="G19" s="417">
        <v>14615</v>
      </c>
      <c r="H19" s="702">
        <f t="shared" si="3"/>
        <v>7.8977374049596607</v>
      </c>
      <c r="I19" s="417">
        <v>19344</v>
      </c>
      <c r="J19" s="702">
        <f t="shared" si="4"/>
        <v>10.453221509513492</v>
      </c>
      <c r="K19" s="417">
        <v>54457</v>
      </c>
      <c r="L19" s="702">
        <f t="shared" si="5"/>
        <v>29.427785553327968</v>
      </c>
      <c r="M19" s="417">
        <v>48499</v>
      </c>
      <c r="N19" s="702">
        <f t="shared" si="6"/>
        <v>26.208167389882895</v>
      </c>
      <c r="O19" s="417">
        <v>32883</v>
      </c>
      <c r="P19" s="702">
        <f t="shared" si="7"/>
        <v>17.769503871863737</v>
      </c>
      <c r="Q19" s="417">
        <v>11819</v>
      </c>
      <c r="R19" s="702">
        <f t="shared" si="8"/>
        <v>6.3868189113389136</v>
      </c>
      <c r="S19" s="417">
        <v>2447</v>
      </c>
      <c r="T19" s="702">
        <f t="shared" si="9"/>
        <v>1.3223238747818193</v>
      </c>
      <c r="U19" s="704">
        <v>379</v>
      </c>
      <c r="V19" s="702">
        <f t="shared" si="10"/>
        <v>0.20480619065889233</v>
      </c>
      <c r="W19" s="703">
        <v>351</v>
      </c>
      <c r="X19" s="702">
        <f>W19/C19*100</f>
        <v>0.18967539029359157</v>
      </c>
      <c r="Y19" s="697"/>
    </row>
    <row r="20" spans="1:25" ht="15" customHeight="1">
      <c r="A20" s="1492"/>
      <c r="B20" s="705" t="s">
        <v>88</v>
      </c>
      <c r="C20" s="417">
        <f t="shared" si="0"/>
        <v>159591</v>
      </c>
      <c r="D20" s="990">
        <f t="shared" si="1"/>
        <v>100.00000000000001</v>
      </c>
      <c r="E20" s="417">
        <v>241</v>
      </c>
      <c r="F20" s="702">
        <f t="shared" si="2"/>
        <v>0.15101102192479526</v>
      </c>
      <c r="G20" s="417">
        <v>12651</v>
      </c>
      <c r="H20" s="702">
        <f t="shared" si="3"/>
        <v>7.927138748425663</v>
      </c>
      <c r="I20" s="417">
        <v>16217</v>
      </c>
      <c r="J20" s="702">
        <f t="shared" si="4"/>
        <v>10.161600591512054</v>
      </c>
      <c r="K20" s="417">
        <v>46833</v>
      </c>
      <c r="L20" s="702">
        <f t="shared" si="5"/>
        <v>29.345639791717577</v>
      </c>
      <c r="M20" s="417">
        <v>42976</v>
      </c>
      <c r="N20" s="702">
        <f t="shared" si="6"/>
        <v>26.928836839170128</v>
      </c>
      <c r="O20" s="417">
        <v>28619</v>
      </c>
      <c r="P20" s="702">
        <f t="shared" si="7"/>
        <v>17.932715504007117</v>
      </c>
      <c r="Q20" s="417">
        <v>9790</v>
      </c>
      <c r="R20" s="702">
        <f t="shared" si="8"/>
        <v>6.1344311396006042</v>
      </c>
      <c r="S20" s="417">
        <v>1945</v>
      </c>
      <c r="T20" s="702">
        <f t="shared" si="9"/>
        <v>1.218740405160692</v>
      </c>
      <c r="U20" s="704">
        <v>319</v>
      </c>
      <c r="V20" s="702">
        <f t="shared" si="10"/>
        <v>0.199885958481368</v>
      </c>
      <c r="W20" s="703" t="s">
        <v>14</v>
      </c>
      <c r="X20" s="702" t="s">
        <v>286</v>
      </c>
      <c r="Y20" s="697"/>
    </row>
    <row r="21" spans="1:25" ht="15" customHeight="1">
      <c r="A21" s="1492"/>
      <c r="B21" s="705" t="s">
        <v>89</v>
      </c>
      <c r="C21" s="417">
        <f t="shared" si="0"/>
        <v>25111</v>
      </c>
      <c r="D21" s="990">
        <f t="shared" si="1"/>
        <v>100</v>
      </c>
      <c r="E21" s="417">
        <v>18</v>
      </c>
      <c r="F21" s="702">
        <f t="shared" si="2"/>
        <v>7.1681733105013745E-2</v>
      </c>
      <c r="G21" s="417">
        <v>1964</v>
      </c>
      <c r="H21" s="702">
        <f t="shared" si="3"/>
        <v>7.8212735454581654</v>
      </c>
      <c r="I21" s="417">
        <v>3127</v>
      </c>
      <c r="J21" s="702">
        <f t="shared" si="4"/>
        <v>12.452709967743219</v>
      </c>
      <c r="K21" s="417">
        <v>7624</v>
      </c>
      <c r="L21" s="702">
        <f t="shared" si="5"/>
        <v>30.361196288479153</v>
      </c>
      <c r="M21" s="417">
        <v>5523</v>
      </c>
      <c r="N21" s="702">
        <f t="shared" si="6"/>
        <v>21.994345107721717</v>
      </c>
      <c r="O21" s="417">
        <v>4264</v>
      </c>
      <c r="P21" s="702">
        <f t="shared" si="7"/>
        <v>16.980606108876589</v>
      </c>
      <c r="Q21" s="417">
        <v>2029</v>
      </c>
      <c r="R21" s="702">
        <f t="shared" si="8"/>
        <v>8.0801242483373823</v>
      </c>
      <c r="S21" s="417">
        <v>502</v>
      </c>
      <c r="T21" s="702">
        <f t="shared" si="9"/>
        <v>1.9991238899287163</v>
      </c>
      <c r="U21" s="704">
        <v>60</v>
      </c>
      <c r="V21" s="702">
        <f t="shared" si="10"/>
        <v>0.23893911035004581</v>
      </c>
      <c r="W21" s="703" t="s">
        <v>14</v>
      </c>
      <c r="X21" s="702" t="s">
        <v>286</v>
      </c>
      <c r="Y21" s="697"/>
    </row>
    <row r="22" spans="1:25" ht="15" customHeight="1">
      <c r="A22" s="1491" t="s">
        <v>343</v>
      </c>
      <c r="B22" s="705" t="s">
        <v>313</v>
      </c>
      <c r="C22" s="417">
        <f t="shared" si="0"/>
        <v>181132</v>
      </c>
      <c r="D22" s="990">
        <f t="shared" si="1"/>
        <v>99.999999999999986</v>
      </c>
      <c r="E22" s="417">
        <v>255</v>
      </c>
      <c r="F22" s="702">
        <f t="shared" si="2"/>
        <v>0.14078130865887861</v>
      </c>
      <c r="G22" s="417">
        <v>15095</v>
      </c>
      <c r="H22" s="702">
        <f t="shared" si="3"/>
        <v>8.3337013890422451</v>
      </c>
      <c r="I22" s="417">
        <v>19261</v>
      </c>
      <c r="J22" s="702">
        <f t="shared" si="4"/>
        <v>10.633681514033965</v>
      </c>
      <c r="K22" s="417">
        <v>53037</v>
      </c>
      <c r="L22" s="702">
        <f t="shared" si="5"/>
        <v>29.280855950356642</v>
      </c>
      <c r="M22" s="417">
        <v>46855</v>
      </c>
      <c r="N22" s="702">
        <f t="shared" si="6"/>
        <v>25.867875361614733</v>
      </c>
      <c r="O22" s="417">
        <v>31561</v>
      </c>
      <c r="P22" s="702">
        <f t="shared" si="7"/>
        <v>17.424309343462227</v>
      </c>
      <c r="Q22" s="417">
        <v>12001</v>
      </c>
      <c r="R22" s="702">
        <f t="shared" si="8"/>
        <v>6.6255548439811847</v>
      </c>
      <c r="S22" s="417">
        <v>2260</v>
      </c>
      <c r="T22" s="702">
        <f t="shared" si="9"/>
        <v>1.2477088532120222</v>
      </c>
      <c r="U22" s="704">
        <v>408</v>
      </c>
      <c r="V22" s="702">
        <f t="shared" si="10"/>
        <v>0.22525009385420575</v>
      </c>
      <c r="W22" s="703">
        <v>399</v>
      </c>
      <c r="X22" s="702">
        <f>W22/C22*100</f>
        <v>0.22028134178389241</v>
      </c>
      <c r="Y22" s="697"/>
    </row>
    <row r="23" spans="1:25" ht="15" customHeight="1">
      <c r="A23" s="1492"/>
      <c r="B23" s="705" t="s">
        <v>88</v>
      </c>
      <c r="C23" s="417">
        <f t="shared" si="0"/>
        <v>156108</v>
      </c>
      <c r="D23" s="990">
        <f t="shared" si="1"/>
        <v>100.00000000000001</v>
      </c>
      <c r="E23" s="417">
        <v>233</v>
      </c>
      <c r="F23" s="702">
        <f t="shared" si="2"/>
        <v>0.14925564352883902</v>
      </c>
      <c r="G23" s="417">
        <v>13174</v>
      </c>
      <c r="H23" s="702">
        <f t="shared" si="3"/>
        <v>8.4390293899095496</v>
      </c>
      <c r="I23" s="417">
        <v>16259</v>
      </c>
      <c r="J23" s="702">
        <f t="shared" si="4"/>
        <v>10.415225356804264</v>
      </c>
      <c r="K23" s="417">
        <v>45664</v>
      </c>
      <c r="L23" s="702">
        <f t="shared" si="5"/>
        <v>29.251543803008172</v>
      </c>
      <c r="M23" s="417">
        <v>41361</v>
      </c>
      <c r="N23" s="702">
        <f t="shared" si="6"/>
        <v>26.495118763932663</v>
      </c>
      <c r="O23" s="417">
        <v>27320</v>
      </c>
      <c r="P23" s="702">
        <f t="shared" si="7"/>
        <v>17.500704640377172</v>
      </c>
      <c r="Q23" s="417">
        <v>9931</v>
      </c>
      <c r="R23" s="702">
        <f t="shared" si="8"/>
        <v>6.3616214415660952</v>
      </c>
      <c r="S23" s="417">
        <v>1827</v>
      </c>
      <c r="T23" s="702">
        <f t="shared" si="9"/>
        <v>1.1703436082711969</v>
      </c>
      <c r="U23" s="704">
        <v>339</v>
      </c>
      <c r="V23" s="702">
        <f t="shared" si="10"/>
        <v>0.21715735260204472</v>
      </c>
      <c r="W23" s="703" t="s">
        <v>14</v>
      </c>
      <c r="X23" s="702" t="s">
        <v>286</v>
      </c>
      <c r="Y23" s="697"/>
    </row>
    <row r="24" spans="1:25" ht="15" customHeight="1">
      <c r="A24" s="1492"/>
      <c r="B24" s="705" t="s">
        <v>89</v>
      </c>
      <c r="C24" s="417">
        <f t="shared" si="0"/>
        <v>24625</v>
      </c>
      <c r="D24" s="990">
        <f t="shared" si="1"/>
        <v>100</v>
      </c>
      <c r="E24" s="417">
        <v>22</v>
      </c>
      <c r="F24" s="702">
        <f t="shared" si="2"/>
        <v>8.9340101522842635E-2</v>
      </c>
      <c r="G24" s="417">
        <v>1921</v>
      </c>
      <c r="H24" s="702">
        <f t="shared" si="3"/>
        <v>7.8010152284263956</v>
      </c>
      <c r="I24" s="417">
        <v>3002</v>
      </c>
      <c r="J24" s="702">
        <f t="shared" si="4"/>
        <v>12.190862944162436</v>
      </c>
      <c r="K24" s="417">
        <v>7373</v>
      </c>
      <c r="L24" s="702">
        <f t="shared" si="5"/>
        <v>29.941116751269035</v>
      </c>
      <c r="M24" s="417">
        <v>5494</v>
      </c>
      <c r="N24" s="702">
        <f t="shared" si="6"/>
        <v>22.310659898477159</v>
      </c>
      <c r="O24" s="417">
        <v>4241</v>
      </c>
      <c r="P24" s="702">
        <f t="shared" si="7"/>
        <v>17.222335025380712</v>
      </c>
      <c r="Q24" s="417">
        <v>2070</v>
      </c>
      <c r="R24" s="702">
        <f t="shared" si="8"/>
        <v>8.4060913705583751</v>
      </c>
      <c r="S24" s="417">
        <v>433</v>
      </c>
      <c r="T24" s="702">
        <f t="shared" si="9"/>
        <v>1.7583756345177666</v>
      </c>
      <c r="U24" s="704">
        <v>69</v>
      </c>
      <c r="V24" s="702">
        <f t="shared" si="10"/>
        <v>0.28020304568527915</v>
      </c>
      <c r="W24" s="703" t="s">
        <v>14</v>
      </c>
      <c r="X24" s="702" t="s">
        <v>286</v>
      </c>
      <c r="Y24" s="697"/>
    </row>
    <row r="25" spans="1:25" ht="15" customHeight="1">
      <c r="A25" s="1491" t="s">
        <v>344</v>
      </c>
      <c r="B25" s="705" t="s">
        <v>313</v>
      </c>
      <c r="C25" s="417">
        <f t="shared" si="0"/>
        <v>192539</v>
      </c>
      <c r="D25" s="990">
        <f t="shared" si="1"/>
        <v>100.00000000000001</v>
      </c>
      <c r="E25" s="417">
        <v>207</v>
      </c>
      <c r="F25" s="702">
        <f t="shared" si="2"/>
        <v>0.10751068614670274</v>
      </c>
      <c r="G25" s="417">
        <v>17620</v>
      </c>
      <c r="H25" s="702">
        <f t="shared" si="3"/>
        <v>9.1513927048546009</v>
      </c>
      <c r="I25" s="417">
        <v>22272</v>
      </c>
      <c r="J25" s="702">
        <f t="shared" si="4"/>
        <v>11.567526579030742</v>
      </c>
      <c r="K25" s="417">
        <v>53864</v>
      </c>
      <c r="L25" s="702">
        <f t="shared" si="5"/>
        <v>27.97563091114008</v>
      </c>
      <c r="M25" s="417">
        <v>50098</v>
      </c>
      <c r="N25" s="702">
        <f t="shared" si="6"/>
        <v>26.019663548683642</v>
      </c>
      <c r="O25" s="417">
        <v>32782</v>
      </c>
      <c r="P25" s="702">
        <f t="shared" si="7"/>
        <v>17.026160933629029</v>
      </c>
      <c r="Q25" s="417">
        <v>12736</v>
      </c>
      <c r="R25" s="702">
        <f t="shared" si="8"/>
        <v>6.6147637621468895</v>
      </c>
      <c r="S25" s="417">
        <v>2227</v>
      </c>
      <c r="T25" s="702">
        <f t="shared" si="9"/>
        <v>1.1566487828439953</v>
      </c>
      <c r="U25" s="704">
        <v>352</v>
      </c>
      <c r="V25" s="702">
        <f t="shared" si="10"/>
        <v>0.18282010397893414</v>
      </c>
      <c r="W25" s="703">
        <v>381</v>
      </c>
      <c r="X25" s="702">
        <f>W25/C25*100</f>
        <v>0.19788198754538042</v>
      </c>
      <c r="Y25" s="697"/>
    </row>
    <row r="26" spans="1:25" ht="15" customHeight="1">
      <c r="A26" s="1492"/>
      <c r="B26" s="705" t="s">
        <v>88</v>
      </c>
      <c r="C26" s="417">
        <f t="shared" si="0"/>
        <v>165604</v>
      </c>
      <c r="D26" s="990">
        <f t="shared" si="1"/>
        <v>99.999999999999986</v>
      </c>
      <c r="E26" s="417">
        <v>192</v>
      </c>
      <c r="F26" s="702">
        <f t="shared" si="2"/>
        <v>0.11593922852105021</v>
      </c>
      <c r="G26" s="417">
        <v>15446</v>
      </c>
      <c r="H26" s="702">
        <f t="shared" si="3"/>
        <v>9.3270693944590715</v>
      </c>
      <c r="I26" s="417">
        <v>18814</v>
      </c>
      <c r="J26" s="702">
        <f t="shared" si="4"/>
        <v>11.360836694765828</v>
      </c>
      <c r="K26" s="417">
        <v>45930</v>
      </c>
      <c r="L26" s="702">
        <f t="shared" si="5"/>
        <v>27.734837322769984</v>
      </c>
      <c r="M26" s="417">
        <v>44089</v>
      </c>
      <c r="N26" s="702">
        <f t="shared" si="6"/>
        <v>26.623149199294705</v>
      </c>
      <c r="O26" s="417">
        <v>28498</v>
      </c>
      <c r="P26" s="702">
        <f t="shared" si="7"/>
        <v>17.208521533296299</v>
      </c>
      <c r="Q26" s="417">
        <v>10594</v>
      </c>
      <c r="R26" s="702">
        <f t="shared" si="8"/>
        <v>6.3971884737083649</v>
      </c>
      <c r="S26" s="417">
        <v>1758</v>
      </c>
      <c r="T26" s="702">
        <f t="shared" si="9"/>
        <v>1.0615685611458661</v>
      </c>
      <c r="U26" s="704">
        <v>283</v>
      </c>
      <c r="V26" s="702">
        <f t="shared" si="10"/>
        <v>0.17088959203883963</v>
      </c>
      <c r="W26" s="703" t="s">
        <v>14</v>
      </c>
      <c r="X26" s="702" t="s">
        <v>286</v>
      </c>
      <c r="Y26" s="697"/>
    </row>
    <row r="27" spans="1:25" ht="15" customHeight="1">
      <c r="A27" s="1492"/>
      <c r="B27" s="705" t="s">
        <v>89</v>
      </c>
      <c r="C27" s="417">
        <f t="shared" si="0"/>
        <v>26554</v>
      </c>
      <c r="D27" s="990">
        <f t="shared" si="1"/>
        <v>99.999999999999986</v>
      </c>
      <c r="E27" s="417">
        <v>15</v>
      </c>
      <c r="F27" s="702">
        <f t="shared" si="2"/>
        <v>5.6488664607968669E-2</v>
      </c>
      <c r="G27" s="417">
        <v>2174</v>
      </c>
      <c r="H27" s="702">
        <f t="shared" si="3"/>
        <v>8.1870904571815917</v>
      </c>
      <c r="I27" s="417">
        <v>3458</v>
      </c>
      <c r="J27" s="702">
        <f t="shared" si="4"/>
        <v>13.022520147623709</v>
      </c>
      <c r="K27" s="417">
        <v>7934</v>
      </c>
      <c r="L27" s="702">
        <f t="shared" si="5"/>
        <v>29.878737666641559</v>
      </c>
      <c r="M27" s="417">
        <v>6009</v>
      </c>
      <c r="N27" s="702">
        <f t="shared" si="6"/>
        <v>22.629359041952249</v>
      </c>
      <c r="O27" s="417">
        <v>4284</v>
      </c>
      <c r="P27" s="702">
        <f t="shared" si="7"/>
        <v>16.13316261203585</v>
      </c>
      <c r="Q27" s="417">
        <v>2142</v>
      </c>
      <c r="R27" s="702">
        <f t="shared" si="8"/>
        <v>8.066581306017925</v>
      </c>
      <c r="S27" s="417">
        <v>469</v>
      </c>
      <c r="T27" s="702">
        <f t="shared" si="9"/>
        <v>1.7662122467424868</v>
      </c>
      <c r="U27" s="704">
        <v>69</v>
      </c>
      <c r="V27" s="702">
        <f t="shared" si="10"/>
        <v>0.25984785719665587</v>
      </c>
      <c r="W27" s="703" t="s">
        <v>14</v>
      </c>
      <c r="X27" s="702" t="s">
        <v>286</v>
      </c>
      <c r="Y27" s="697"/>
    </row>
    <row r="28" spans="1:25" ht="15" customHeight="1">
      <c r="A28" s="1491" t="s">
        <v>345</v>
      </c>
      <c r="B28" s="705" t="s">
        <v>313</v>
      </c>
      <c r="C28" s="417">
        <f t="shared" si="0"/>
        <v>192555</v>
      </c>
      <c r="D28" s="990">
        <f t="shared" si="1"/>
        <v>100.00000000000001</v>
      </c>
      <c r="E28" s="417">
        <v>286</v>
      </c>
      <c r="F28" s="702">
        <f t="shared" si="2"/>
        <v>0.14852899171665238</v>
      </c>
      <c r="G28" s="417">
        <v>18158</v>
      </c>
      <c r="H28" s="702">
        <f t="shared" si="3"/>
        <v>9.4300329775908196</v>
      </c>
      <c r="I28" s="417">
        <v>23342</v>
      </c>
      <c r="J28" s="702">
        <f t="shared" si="4"/>
        <v>12.122250785489861</v>
      </c>
      <c r="K28" s="417">
        <v>51452</v>
      </c>
      <c r="L28" s="702">
        <f t="shared" si="5"/>
        <v>26.720677209109084</v>
      </c>
      <c r="M28" s="417">
        <v>51432</v>
      </c>
      <c r="N28" s="702">
        <f t="shared" si="6"/>
        <v>26.710290566331697</v>
      </c>
      <c r="O28" s="417">
        <v>32220</v>
      </c>
      <c r="P28" s="702">
        <f t="shared" si="7"/>
        <v>16.732881514372515</v>
      </c>
      <c r="Q28" s="417">
        <v>12767</v>
      </c>
      <c r="R28" s="702">
        <f t="shared" si="8"/>
        <v>6.6303134169458069</v>
      </c>
      <c r="S28" s="417">
        <v>2203</v>
      </c>
      <c r="T28" s="702">
        <f t="shared" si="9"/>
        <v>1.1440887019293189</v>
      </c>
      <c r="U28" s="704">
        <v>370</v>
      </c>
      <c r="V28" s="702">
        <f t="shared" si="10"/>
        <v>0.19215289138168315</v>
      </c>
      <c r="W28" s="703">
        <v>325</v>
      </c>
      <c r="X28" s="702">
        <f>W28/C28*100</f>
        <v>0.16878294513255954</v>
      </c>
      <c r="Y28" s="697"/>
    </row>
    <row r="29" spans="1:25" ht="15" customHeight="1">
      <c r="A29" s="1492"/>
      <c r="B29" s="705" t="s">
        <v>88</v>
      </c>
      <c r="C29" s="417">
        <f t="shared" si="0"/>
        <v>165517</v>
      </c>
      <c r="D29" s="990">
        <f t="shared" si="1"/>
        <v>100</v>
      </c>
      <c r="E29" s="417">
        <v>261</v>
      </c>
      <c r="F29" s="702">
        <f t="shared" si="2"/>
        <v>0.15768772996127287</v>
      </c>
      <c r="G29" s="417">
        <v>15773</v>
      </c>
      <c r="H29" s="702">
        <f t="shared" si="3"/>
        <v>9.5295347305714824</v>
      </c>
      <c r="I29" s="417">
        <v>19646</v>
      </c>
      <c r="J29" s="702">
        <f t="shared" si="4"/>
        <v>11.869475642985313</v>
      </c>
      <c r="K29" s="417">
        <v>43554</v>
      </c>
      <c r="L29" s="702">
        <f t="shared" si="5"/>
        <v>26.313913374457005</v>
      </c>
      <c r="M29" s="417">
        <v>45112</v>
      </c>
      <c r="N29" s="702">
        <f t="shared" si="6"/>
        <v>27.255206413842686</v>
      </c>
      <c r="O29" s="417">
        <v>28316</v>
      </c>
      <c r="P29" s="702">
        <f t="shared" si="7"/>
        <v>17.107608281928744</v>
      </c>
      <c r="Q29" s="417">
        <v>10773</v>
      </c>
      <c r="R29" s="702">
        <f t="shared" si="8"/>
        <v>6.5086969918497797</v>
      </c>
      <c r="S29" s="417">
        <v>1775</v>
      </c>
      <c r="T29" s="702">
        <f t="shared" si="9"/>
        <v>1.0723973972462042</v>
      </c>
      <c r="U29" s="704">
        <v>307</v>
      </c>
      <c r="V29" s="702">
        <f t="shared" si="10"/>
        <v>0.18547943715751253</v>
      </c>
      <c r="W29" s="703" t="s">
        <v>14</v>
      </c>
      <c r="X29" s="702" t="s">
        <v>286</v>
      </c>
      <c r="Y29" s="697"/>
    </row>
    <row r="30" spans="1:25" ht="15" customHeight="1">
      <c r="A30" s="1492"/>
      <c r="B30" s="705" t="s">
        <v>89</v>
      </c>
      <c r="C30" s="417">
        <f t="shared" si="0"/>
        <v>26713</v>
      </c>
      <c r="D30" s="990">
        <f t="shared" si="1"/>
        <v>100.00000000000003</v>
      </c>
      <c r="E30" s="417">
        <v>25</v>
      </c>
      <c r="F30" s="702">
        <f t="shared" si="2"/>
        <v>9.3587391906562345E-2</v>
      </c>
      <c r="G30" s="417">
        <v>2385</v>
      </c>
      <c r="H30" s="702">
        <f t="shared" si="3"/>
        <v>8.9282371878860491</v>
      </c>
      <c r="I30" s="417">
        <v>3696</v>
      </c>
      <c r="J30" s="702">
        <f t="shared" si="4"/>
        <v>13.835960019466178</v>
      </c>
      <c r="K30" s="417">
        <v>7898</v>
      </c>
      <c r="L30" s="702">
        <f t="shared" si="5"/>
        <v>29.566128851121178</v>
      </c>
      <c r="M30" s="417">
        <v>6320</v>
      </c>
      <c r="N30" s="702">
        <f t="shared" si="6"/>
        <v>23.658892673978961</v>
      </c>
      <c r="O30" s="417">
        <v>3904</v>
      </c>
      <c r="P30" s="702">
        <f t="shared" si="7"/>
        <v>14.614607120128776</v>
      </c>
      <c r="Q30" s="417">
        <v>1994</v>
      </c>
      <c r="R30" s="702">
        <f t="shared" si="8"/>
        <v>7.4645303784674129</v>
      </c>
      <c r="S30" s="417">
        <v>428</v>
      </c>
      <c r="T30" s="702">
        <f t="shared" si="9"/>
        <v>1.6022161494403473</v>
      </c>
      <c r="U30" s="704">
        <v>63</v>
      </c>
      <c r="V30" s="702">
        <f t="shared" si="10"/>
        <v>0.23584022760453713</v>
      </c>
      <c r="W30" s="703" t="s">
        <v>14</v>
      </c>
      <c r="X30" s="702" t="s">
        <v>286</v>
      </c>
      <c r="Y30" s="697"/>
    </row>
    <row r="31" spans="1:25" ht="15" customHeight="1">
      <c r="A31" s="1491" t="s">
        <v>346</v>
      </c>
      <c r="B31" s="705" t="s">
        <v>313</v>
      </c>
      <c r="C31" s="417">
        <f t="shared" si="0"/>
        <v>183159</v>
      </c>
      <c r="D31" s="990">
        <f t="shared" si="1"/>
        <v>99.999999999999986</v>
      </c>
      <c r="E31" s="417">
        <v>459</v>
      </c>
      <c r="F31" s="702">
        <f t="shared" si="2"/>
        <v>0.25060193602279984</v>
      </c>
      <c r="G31" s="417">
        <v>17240</v>
      </c>
      <c r="H31" s="702">
        <f t="shared" si="3"/>
        <v>9.4125868780676907</v>
      </c>
      <c r="I31" s="417">
        <v>22271</v>
      </c>
      <c r="J31" s="702">
        <f t="shared" si="4"/>
        <v>12.159380647415635</v>
      </c>
      <c r="K31" s="417">
        <v>46856</v>
      </c>
      <c r="L31" s="702">
        <f t="shared" si="5"/>
        <v>25.582144475564945</v>
      </c>
      <c r="M31" s="417">
        <v>49156</v>
      </c>
      <c r="N31" s="702">
        <f t="shared" si="6"/>
        <v>26.837884024263069</v>
      </c>
      <c r="O31" s="417">
        <v>31047</v>
      </c>
      <c r="P31" s="702">
        <f t="shared" si="7"/>
        <v>16.950845986274221</v>
      </c>
      <c r="Q31" s="417">
        <v>12972</v>
      </c>
      <c r="R31" s="702">
        <f t="shared" si="8"/>
        <v>7.0823710546574281</v>
      </c>
      <c r="S31" s="417">
        <v>2436</v>
      </c>
      <c r="T31" s="702">
        <f t="shared" si="9"/>
        <v>1.3299919741863626</v>
      </c>
      <c r="U31" s="704">
        <v>392</v>
      </c>
      <c r="V31" s="702">
        <f t="shared" si="10"/>
        <v>0.21402169699550663</v>
      </c>
      <c r="W31" s="703">
        <v>330</v>
      </c>
      <c r="X31" s="702">
        <f>W31/C31*100</f>
        <v>0.18017132655233978</v>
      </c>
      <c r="Y31" s="697"/>
    </row>
    <row r="32" spans="1:25" ht="15" customHeight="1">
      <c r="A32" s="1492"/>
      <c r="B32" s="705" t="s">
        <v>88</v>
      </c>
      <c r="C32" s="417">
        <f t="shared" si="0"/>
        <v>156310</v>
      </c>
      <c r="D32" s="990">
        <f t="shared" si="1"/>
        <v>100.00000000000001</v>
      </c>
      <c r="E32" s="417">
        <v>416</v>
      </c>
      <c r="F32" s="702">
        <f t="shared" si="2"/>
        <v>0.2661378030836159</v>
      </c>
      <c r="G32" s="417">
        <v>14831</v>
      </c>
      <c r="H32" s="702">
        <f t="shared" si="3"/>
        <v>9.4881965325315072</v>
      </c>
      <c r="I32" s="417">
        <v>18849</v>
      </c>
      <c r="J32" s="702">
        <f t="shared" si="4"/>
        <v>12.058729447892009</v>
      </c>
      <c r="K32" s="417">
        <v>39512</v>
      </c>
      <c r="L32" s="702">
        <f t="shared" si="5"/>
        <v>25.277973258268826</v>
      </c>
      <c r="M32" s="417">
        <v>42941</v>
      </c>
      <c r="N32" s="702">
        <f t="shared" si="6"/>
        <v>27.47169087070565</v>
      </c>
      <c r="O32" s="417">
        <v>26841</v>
      </c>
      <c r="P32" s="702">
        <f t="shared" si="7"/>
        <v>17.171646087902246</v>
      </c>
      <c r="Q32" s="417">
        <v>10714</v>
      </c>
      <c r="R32" s="702">
        <f t="shared" si="8"/>
        <v>6.8543279380717799</v>
      </c>
      <c r="S32" s="417">
        <v>1878</v>
      </c>
      <c r="T32" s="702">
        <f t="shared" si="9"/>
        <v>1.2014586398822853</v>
      </c>
      <c r="U32" s="704">
        <v>328</v>
      </c>
      <c r="V32" s="702">
        <f t="shared" si="10"/>
        <v>0.20983942166208175</v>
      </c>
      <c r="W32" s="703" t="s">
        <v>14</v>
      </c>
      <c r="X32" s="702" t="s">
        <v>286</v>
      </c>
      <c r="Y32" s="697"/>
    </row>
    <row r="33" spans="1:25" ht="15" customHeight="1">
      <c r="A33" s="1493"/>
      <c r="B33" s="701" t="s">
        <v>89</v>
      </c>
      <c r="C33" s="683">
        <f t="shared" si="0"/>
        <v>26519</v>
      </c>
      <c r="D33" s="991">
        <f t="shared" si="1"/>
        <v>99.999999999999986</v>
      </c>
      <c r="E33" s="683">
        <v>43</v>
      </c>
      <c r="F33" s="698">
        <f t="shared" si="2"/>
        <v>0.16214789396281912</v>
      </c>
      <c r="G33" s="683">
        <v>2409</v>
      </c>
      <c r="H33" s="698">
        <f t="shared" si="3"/>
        <v>9.0840529431728196</v>
      </c>
      <c r="I33" s="683">
        <v>3422</v>
      </c>
      <c r="J33" s="698">
        <f t="shared" si="4"/>
        <v>12.903955654436441</v>
      </c>
      <c r="K33" s="683">
        <v>7344</v>
      </c>
      <c r="L33" s="698">
        <f t="shared" si="5"/>
        <v>27.693351936347526</v>
      </c>
      <c r="M33" s="683">
        <v>6215</v>
      </c>
      <c r="N33" s="698">
        <f t="shared" si="6"/>
        <v>23.436026999509785</v>
      </c>
      <c r="O33" s="683">
        <v>4206</v>
      </c>
      <c r="P33" s="698">
        <f t="shared" si="7"/>
        <v>15.860326558316679</v>
      </c>
      <c r="Q33" s="683">
        <v>2258</v>
      </c>
      <c r="R33" s="698">
        <f t="shared" si="8"/>
        <v>8.514649873675479</v>
      </c>
      <c r="S33" s="683">
        <v>558</v>
      </c>
      <c r="T33" s="698">
        <f t="shared" si="9"/>
        <v>2.1041517402616989</v>
      </c>
      <c r="U33" s="700">
        <v>64</v>
      </c>
      <c r="V33" s="698">
        <f t="shared" si="10"/>
        <v>0.24133640031675402</v>
      </c>
      <c r="W33" s="699" t="s">
        <v>14</v>
      </c>
      <c r="X33" s="698" t="s">
        <v>286</v>
      </c>
      <c r="Y33" s="697"/>
    </row>
    <row r="34" spans="1:25" ht="15" customHeight="1">
      <c r="A34" s="46" t="s">
        <v>227</v>
      </c>
      <c r="B34" s="46"/>
    </row>
    <row r="35" spans="1:25" ht="15" customHeight="1">
      <c r="A35" s="121" t="s">
        <v>347</v>
      </c>
    </row>
  </sheetData>
  <mergeCells count="23">
    <mergeCell ref="A4:A6"/>
    <mergeCell ref="A7:A9"/>
    <mergeCell ref="A1:X1"/>
    <mergeCell ref="A2:B3"/>
    <mergeCell ref="E2:F2"/>
    <mergeCell ref="G2:H2"/>
    <mergeCell ref="I2:J2"/>
    <mergeCell ref="W2:X2"/>
    <mergeCell ref="U2:V2"/>
    <mergeCell ref="S2:T2"/>
    <mergeCell ref="Q2:R2"/>
    <mergeCell ref="O2:P2"/>
    <mergeCell ref="M2:N2"/>
    <mergeCell ref="K2:L2"/>
    <mergeCell ref="C2:D2"/>
    <mergeCell ref="A25:A27"/>
    <mergeCell ref="A28:A30"/>
    <mergeCell ref="A31:A33"/>
    <mergeCell ref="A10:A12"/>
    <mergeCell ref="A13:A15"/>
    <mergeCell ref="A16:A18"/>
    <mergeCell ref="A19:A21"/>
    <mergeCell ref="A22:A24"/>
  </mergeCells>
  <phoneticPr fontId="6" type="noConversion"/>
  <printOptions horizontalCentered="1" verticalCentered="1"/>
  <pageMargins left="0.39370078740157483" right="0.39370078740157483" top="0.74803149606299213" bottom="0.74803149606299213" header="0.31496062992125984" footer="0.31496062992125984"/>
  <pageSetup paperSize="11" scale="66" orientation="landscape" r:id="rId1"/>
  <headerFooter differentOddEven="1" scaleWithDoc="0">
    <oddHeader>&amp;L&amp;"Times New Roman,標準"&amp;8 108&amp;"標楷體,標準"年犯罪狀況及其分析</oddHeader>
    <evenHeader>&amp;R&amp;"標楷體,標準"&amp;8第二篇　犯罪之處理</even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30">
    <tabColor theme="8" tint="0.59999389629810485"/>
  </sheetPr>
  <dimension ref="A1:X35"/>
  <sheetViews>
    <sheetView showGridLines="0" zoomScaleNormal="100" workbookViewId="0">
      <selection activeCell="O2" sqref="O2"/>
    </sheetView>
  </sheetViews>
  <sheetFormatPr defaultColWidth="9" defaultRowHeight="14.1" customHeight="1"/>
  <cols>
    <col min="1" max="1" width="5.875" style="679" customWidth="1"/>
    <col min="2" max="2" width="5.25" style="679" customWidth="1"/>
    <col min="3" max="3" width="8.625" style="679" customWidth="1"/>
    <col min="4" max="4" width="8.125" style="679" customWidth="1"/>
    <col min="5" max="5" width="8.625" style="679" customWidth="1"/>
    <col min="6" max="6" width="8.125" style="679" customWidth="1"/>
    <col min="7" max="7" width="8.625" style="679" customWidth="1"/>
    <col min="8" max="8" width="8.125" style="679" customWidth="1"/>
    <col min="9" max="9" width="8.625" style="679" customWidth="1"/>
    <col min="10" max="10" width="8.125" style="679" customWidth="1"/>
    <col min="11" max="11" width="8.625" style="679" customWidth="1"/>
    <col min="12" max="12" width="8.125" style="679" customWidth="1"/>
    <col min="13" max="13" width="8.625" style="679" customWidth="1"/>
    <col min="14" max="14" width="8.125" style="679" customWidth="1"/>
    <col min="15" max="15" width="8.625" style="679" customWidth="1"/>
    <col min="16" max="16" width="8.125" style="679" customWidth="1"/>
    <col min="17" max="16384" width="9" style="679"/>
  </cols>
  <sheetData>
    <row r="1" spans="1:24" s="120" customFormat="1" ht="20.25">
      <c r="A1" s="1494" t="s">
        <v>314</v>
      </c>
      <c r="B1" s="1494"/>
      <c r="C1" s="1494"/>
      <c r="D1" s="1494"/>
      <c r="E1" s="1494"/>
      <c r="F1" s="1494"/>
      <c r="G1" s="1494"/>
      <c r="H1" s="1494"/>
      <c r="I1" s="1494"/>
      <c r="J1" s="1494"/>
      <c r="K1" s="1494"/>
      <c r="L1" s="1494"/>
      <c r="M1" s="1494"/>
      <c r="N1" s="1494"/>
      <c r="O1" s="1494"/>
      <c r="P1" s="1494"/>
      <c r="Q1" s="532"/>
      <c r="R1" s="532"/>
      <c r="S1" s="532"/>
      <c r="T1" s="532"/>
      <c r="U1" s="532"/>
      <c r="V1" s="532"/>
      <c r="W1" s="532"/>
      <c r="X1" s="532"/>
    </row>
    <row r="2" spans="1:24" ht="16.5">
      <c r="A2" s="1495"/>
      <c r="B2" s="1495"/>
      <c r="C2" s="718" t="s">
        <v>312</v>
      </c>
      <c r="D2" s="718"/>
      <c r="E2" s="719" t="s">
        <v>315</v>
      </c>
      <c r="F2" s="718"/>
      <c r="G2" s="719" t="s">
        <v>316</v>
      </c>
      <c r="H2" s="718"/>
      <c r="I2" s="719" t="s">
        <v>317</v>
      </c>
      <c r="J2" s="718"/>
      <c r="K2" s="719" t="s">
        <v>318</v>
      </c>
      <c r="L2" s="718"/>
      <c r="M2" s="719" t="s">
        <v>319</v>
      </c>
      <c r="N2" s="718"/>
      <c r="O2" s="718" t="s">
        <v>320</v>
      </c>
      <c r="P2" s="717"/>
    </row>
    <row r="3" spans="1:24" ht="14.1" customHeight="1">
      <c r="A3" s="1496"/>
      <c r="B3" s="1496"/>
      <c r="C3" s="708" t="s">
        <v>114</v>
      </c>
      <c r="D3" s="708" t="s">
        <v>4</v>
      </c>
      <c r="E3" s="708" t="s">
        <v>114</v>
      </c>
      <c r="F3" s="708" t="s">
        <v>4</v>
      </c>
      <c r="G3" s="708" t="s">
        <v>114</v>
      </c>
      <c r="H3" s="708" t="s">
        <v>4</v>
      </c>
      <c r="I3" s="708" t="s">
        <v>114</v>
      </c>
      <c r="J3" s="708" t="s">
        <v>4</v>
      </c>
      <c r="K3" s="708" t="s">
        <v>114</v>
      </c>
      <c r="L3" s="708" t="s">
        <v>4</v>
      </c>
      <c r="M3" s="708" t="s">
        <v>114</v>
      </c>
      <c r="N3" s="708" t="s">
        <v>4</v>
      </c>
      <c r="O3" s="708" t="s">
        <v>114</v>
      </c>
      <c r="P3" s="707" t="s">
        <v>4</v>
      </c>
    </row>
    <row r="4" spans="1:24" ht="14.1" customHeight="1">
      <c r="A4" s="1501" t="s">
        <v>287</v>
      </c>
      <c r="B4" s="705" t="s">
        <v>313</v>
      </c>
      <c r="C4" s="417">
        <f t="shared" ref="C4:C33" si="0">SUM(E4,G4,I4,K4,M4,O4)</f>
        <v>180081</v>
      </c>
      <c r="D4" s="716">
        <f t="shared" ref="D4:D33" si="1">SUM(F4,H4,J4,L4,N4,P4)</f>
        <v>100</v>
      </c>
      <c r="E4" s="417">
        <f>SUM(E5,E6)</f>
        <v>1304</v>
      </c>
      <c r="F4" s="715">
        <f t="shared" ref="F4:F33" si="2">E4/C4*100</f>
        <v>0.72411859107845922</v>
      </c>
      <c r="G4" s="417">
        <f>SUM(G5,G6)</f>
        <v>19701</v>
      </c>
      <c r="H4" s="715">
        <f t="shared" ref="H4:H33" si="3">G4/C4*100</f>
        <v>10.940076965365586</v>
      </c>
      <c r="I4" s="417">
        <f>SUM(I5,I6)</f>
        <v>55799</v>
      </c>
      <c r="J4" s="715">
        <f t="shared" ref="J4:J33" si="4">I4/C4*100</f>
        <v>30.985500969008388</v>
      </c>
      <c r="K4" s="417">
        <f>SUM(K5,K6)</f>
        <v>59411</v>
      </c>
      <c r="L4" s="715">
        <f t="shared" ref="L4:L33" si="5">K4/C4*100</f>
        <v>32.991265041842283</v>
      </c>
      <c r="M4" s="417">
        <f>SUM(M5,M6)</f>
        <v>16249</v>
      </c>
      <c r="N4" s="715">
        <f t="shared" ref="N4:N33" si="6">M4/C4*100</f>
        <v>9.0231617994124864</v>
      </c>
      <c r="O4" s="417">
        <v>27617</v>
      </c>
      <c r="P4" s="714">
        <f t="shared" ref="P4:P33" si="7">O4/C4*100</f>
        <v>15.335876633292797</v>
      </c>
    </row>
    <row r="5" spans="1:24" ht="14.1" customHeight="1">
      <c r="A5" s="1491"/>
      <c r="B5" s="705" t="s">
        <v>88</v>
      </c>
      <c r="C5" s="417">
        <f t="shared" si="0"/>
        <v>153244</v>
      </c>
      <c r="D5" s="716">
        <f t="shared" si="1"/>
        <v>100</v>
      </c>
      <c r="E5" s="417">
        <v>737</v>
      </c>
      <c r="F5" s="715">
        <f t="shared" si="2"/>
        <v>0.48093236929341437</v>
      </c>
      <c r="G5" s="417">
        <v>16363</v>
      </c>
      <c r="H5" s="715">
        <f t="shared" si="3"/>
        <v>10.677742684868576</v>
      </c>
      <c r="I5" s="417">
        <v>49818</v>
      </c>
      <c r="J5" s="715">
        <f t="shared" si="4"/>
        <v>32.50893999112526</v>
      </c>
      <c r="K5" s="417">
        <v>50718</v>
      </c>
      <c r="L5" s="715">
        <f t="shared" si="5"/>
        <v>33.096238678186424</v>
      </c>
      <c r="M5" s="417">
        <v>13665</v>
      </c>
      <c r="N5" s="715">
        <f t="shared" si="6"/>
        <v>8.9171517318785725</v>
      </c>
      <c r="O5" s="417">
        <v>21943</v>
      </c>
      <c r="P5" s="714">
        <f t="shared" si="7"/>
        <v>14.318994544647751</v>
      </c>
    </row>
    <row r="6" spans="1:24" ht="14.1" customHeight="1">
      <c r="A6" s="1491"/>
      <c r="B6" s="705" t="s">
        <v>89</v>
      </c>
      <c r="C6" s="417">
        <f t="shared" si="0"/>
        <v>26453</v>
      </c>
      <c r="D6" s="716">
        <f t="shared" si="1"/>
        <v>99.999999999999986</v>
      </c>
      <c r="E6" s="417">
        <v>567</v>
      </c>
      <c r="F6" s="715">
        <f t="shared" si="2"/>
        <v>2.1434241862926697</v>
      </c>
      <c r="G6" s="417">
        <v>3338</v>
      </c>
      <c r="H6" s="715">
        <f t="shared" si="3"/>
        <v>12.61860658526443</v>
      </c>
      <c r="I6" s="417">
        <v>5981</v>
      </c>
      <c r="J6" s="715">
        <f t="shared" si="4"/>
        <v>22.609911919253015</v>
      </c>
      <c r="K6" s="417">
        <v>8693</v>
      </c>
      <c r="L6" s="715">
        <f t="shared" si="5"/>
        <v>32.862057233584089</v>
      </c>
      <c r="M6" s="417">
        <v>2584</v>
      </c>
      <c r="N6" s="715">
        <f t="shared" si="6"/>
        <v>9.7682682493478996</v>
      </c>
      <c r="O6" s="417">
        <v>5290</v>
      </c>
      <c r="P6" s="714">
        <f t="shared" si="7"/>
        <v>19.99773182625789</v>
      </c>
    </row>
    <row r="7" spans="1:24" ht="14.1" customHeight="1">
      <c r="A7" s="1491" t="s">
        <v>321</v>
      </c>
      <c r="B7" s="705" t="s">
        <v>313</v>
      </c>
      <c r="C7" s="417">
        <f t="shared" si="0"/>
        <v>175300</v>
      </c>
      <c r="D7" s="716">
        <f t="shared" si="1"/>
        <v>100.00000000000001</v>
      </c>
      <c r="E7" s="417">
        <f>SUM(E8,E9)</f>
        <v>1276</v>
      </c>
      <c r="F7" s="715">
        <f t="shared" si="2"/>
        <v>0.7278950370792926</v>
      </c>
      <c r="G7" s="417">
        <f>SUM(G8,G9)</f>
        <v>18532</v>
      </c>
      <c r="H7" s="715">
        <f t="shared" si="3"/>
        <v>10.571591557330292</v>
      </c>
      <c r="I7" s="417">
        <f>SUM(I8,I9)</f>
        <v>53329</v>
      </c>
      <c r="J7" s="715">
        <f t="shared" si="4"/>
        <v>30.42156303479749</v>
      </c>
      <c r="K7" s="417">
        <f>SUM(K8,K9)</f>
        <v>58751</v>
      </c>
      <c r="L7" s="715">
        <f t="shared" si="5"/>
        <v>33.514546491728467</v>
      </c>
      <c r="M7" s="417">
        <f>SUM(M8,M9)</f>
        <v>15499</v>
      </c>
      <c r="N7" s="715">
        <f t="shared" si="6"/>
        <v>8.8414147176269253</v>
      </c>
      <c r="O7" s="417">
        <v>27913</v>
      </c>
      <c r="P7" s="714">
        <f t="shared" si="7"/>
        <v>15.922989161437537</v>
      </c>
    </row>
    <row r="8" spans="1:24" ht="14.1" customHeight="1">
      <c r="A8" s="1491"/>
      <c r="B8" s="705" t="s">
        <v>88</v>
      </c>
      <c r="C8" s="417">
        <f t="shared" si="0"/>
        <v>148490</v>
      </c>
      <c r="D8" s="716">
        <f t="shared" si="1"/>
        <v>100</v>
      </c>
      <c r="E8" s="417">
        <v>755</v>
      </c>
      <c r="F8" s="715">
        <f t="shared" si="2"/>
        <v>0.5084517475924305</v>
      </c>
      <c r="G8" s="417">
        <v>15131</v>
      </c>
      <c r="H8" s="715">
        <f t="shared" si="3"/>
        <v>10.189911778570949</v>
      </c>
      <c r="I8" s="417">
        <v>47516</v>
      </c>
      <c r="J8" s="715">
        <f t="shared" si="4"/>
        <v>31.999461243181358</v>
      </c>
      <c r="K8" s="417">
        <v>50048</v>
      </c>
      <c r="L8" s="715">
        <f t="shared" si="5"/>
        <v>33.704626574180082</v>
      </c>
      <c r="M8" s="417">
        <v>12798</v>
      </c>
      <c r="N8" s="715">
        <f t="shared" si="6"/>
        <v>8.6187622062091727</v>
      </c>
      <c r="O8" s="417">
        <v>22242</v>
      </c>
      <c r="P8" s="714">
        <f t="shared" si="7"/>
        <v>14.978786450266011</v>
      </c>
    </row>
    <row r="9" spans="1:24" ht="14.1" customHeight="1">
      <c r="A9" s="1491"/>
      <c r="B9" s="705" t="s">
        <v>89</v>
      </c>
      <c r="C9" s="417">
        <f t="shared" si="0"/>
        <v>26439</v>
      </c>
      <c r="D9" s="716">
        <f t="shared" si="1"/>
        <v>100</v>
      </c>
      <c r="E9" s="417">
        <v>521</v>
      </c>
      <c r="F9" s="715">
        <f t="shared" si="2"/>
        <v>1.9705737735920419</v>
      </c>
      <c r="G9" s="417">
        <v>3401</v>
      </c>
      <c r="H9" s="715">
        <f t="shared" si="3"/>
        <v>12.863572752373386</v>
      </c>
      <c r="I9" s="417">
        <v>5813</v>
      </c>
      <c r="J9" s="715">
        <f t="shared" si="4"/>
        <v>21.986459397102763</v>
      </c>
      <c r="K9" s="417">
        <v>8703</v>
      </c>
      <c r="L9" s="715">
        <f t="shared" si="5"/>
        <v>32.917281289004876</v>
      </c>
      <c r="M9" s="417">
        <v>2701</v>
      </c>
      <c r="N9" s="715">
        <f t="shared" si="6"/>
        <v>10.215968833919588</v>
      </c>
      <c r="O9" s="417">
        <v>5300</v>
      </c>
      <c r="P9" s="714">
        <f t="shared" si="7"/>
        <v>20.046143954007338</v>
      </c>
    </row>
    <row r="10" spans="1:24" ht="14.1" customHeight="1">
      <c r="A10" s="1491" t="s">
        <v>322</v>
      </c>
      <c r="B10" s="705" t="s">
        <v>313</v>
      </c>
      <c r="C10" s="417">
        <f t="shared" si="0"/>
        <v>173864</v>
      </c>
      <c r="D10" s="716">
        <f t="shared" si="1"/>
        <v>100</v>
      </c>
      <c r="E10" s="417">
        <f>SUM(E11,E12)</f>
        <v>1153</v>
      </c>
      <c r="F10" s="715">
        <f t="shared" si="2"/>
        <v>0.66316201168729583</v>
      </c>
      <c r="G10" s="417">
        <f>SUM(G11,G12)</f>
        <v>17340</v>
      </c>
      <c r="H10" s="715">
        <f t="shared" si="3"/>
        <v>9.9733124741177015</v>
      </c>
      <c r="I10" s="417">
        <f>SUM(I11,I12)</f>
        <v>51389</v>
      </c>
      <c r="J10" s="715">
        <f t="shared" si="4"/>
        <v>29.557010076841667</v>
      </c>
      <c r="K10" s="417">
        <f>SUM(K11,K12)</f>
        <v>59076</v>
      </c>
      <c r="L10" s="715">
        <f t="shared" si="5"/>
        <v>33.978281875488889</v>
      </c>
      <c r="M10" s="417">
        <f>SUM(M11,M12)</f>
        <v>16111</v>
      </c>
      <c r="N10" s="715">
        <f t="shared" si="6"/>
        <v>9.2664381355542265</v>
      </c>
      <c r="O10" s="417">
        <v>28795</v>
      </c>
      <c r="P10" s="714">
        <f t="shared" si="7"/>
        <v>16.561795426310219</v>
      </c>
    </row>
    <row r="11" spans="1:24" ht="14.1" customHeight="1">
      <c r="A11" s="1491"/>
      <c r="B11" s="705" t="s">
        <v>88</v>
      </c>
      <c r="C11" s="417">
        <f t="shared" si="0"/>
        <v>147682</v>
      </c>
      <c r="D11" s="716">
        <f t="shared" si="1"/>
        <v>100</v>
      </c>
      <c r="E11" s="417">
        <v>668</v>
      </c>
      <c r="F11" s="715">
        <f t="shared" si="2"/>
        <v>0.45232323505911354</v>
      </c>
      <c r="G11" s="417">
        <v>14165</v>
      </c>
      <c r="H11" s="715">
        <f t="shared" si="3"/>
        <v>9.5915548272639857</v>
      </c>
      <c r="I11" s="417">
        <v>45948</v>
      </c>
      <c r="J11" s="715">
        <f t="shared" si="4"/>
        <v>31.112796413916389</v>
      </c>
      <c r="K11" s="417">
        <v>50278</v>
      </c>
      <c r="L11" s="715">
        <f t="shared" si="5"/>
        <v>34.044771874703756</v>
      </c>
      <c r="M11" s="417">
        <v>13329</v>
      </c>
      <c r="N11" s="715">
        <f t="shared" si="6"/>
        <v>9.0254736528486887</v>
      </c>
      <c r="O11" s="417">
        <v>23294</v>
      </c>
      <c r="P11" s="714">
        <f t="shared" si="7"/>
        <v>15.77307999620807</v>
      </c>
    </row>
    <row r="12" spans="1:24" ht="14.1" customHeight="1">
      <c r="A12" s="1491"/>
      <c r="B12" s="705" t="s">
        <v>89</v>
      </c>
      <c r="C12" s="417">
        <f t="shared" si="0"/>
        <v>25800</v>
      </c>
      <c r="D12" s="716">
        <f t="shared" si="1"/>
        <v>100</v>
      </c>
      <c r="E12" s="417">
        <v>485</v>
      </c>
      <c r="F12" s="715">
        <f t="shared" si="2"/>
        <v>1.8798449612403103</v>
      </c>
      <c r="G12" s="417">
        <v>3175</v>
      </c>
      <c r="H12" s="715">
        <f t="shared" si="3"/>
        <v>12.306201550387597</v>
      </c>
      <c r="I12" s="417">
        <v>5441</v>
      </c>
      <c r="J12" s="715">
        <f t="shared" si="4"/>
        <v>21.089147286821706</v>
      </c>
      <c r="K12" s="417">
        <v>8798</v>
      </c>
      <c r="L12" s="715">
        <f t="shared" si="5"/>
        <v>34.100775193798448</v>
      </c>
      <c r="M12" s="417">
        <v>2782</v>
      </c>
      <c r="N12" s="715">
        <f t="shared" si="6"/>
        <v>10.782945736434108</v>
      </c>
      <c r="O12" s="417">
        <v>5119</v>
      </c>
      <c r="P12" s="714">
        <f t="shared" si="7"/>
        <v>19.84108527131783</v>
      </c>
    </row>
    <row r="13" spans="1:24" ht="14.1" customHeight="1">
      <c r="A13" s="1491" t="s">
        <v>323</v>
      </c>
      <c r="B13" s="705" t="s">
        <v>313</v>
      </c>
      <c r="C13" s="417">
        <f t="shared" si="0"/>
        <v>168595</v>
      </c>
      <c r="D13" s="716">
        <f t="shared" si="1"/>
        <v>100</v>
      </c>
      <c r="E13" s="417">
        <f>SUM(E14,E15)</f>
        <v>1033</v>
      </c>
      <c r="F13" s="715">
        <f t="shared" si="2"/>
        <v>0.6127109344879742</v>
      </c>
      <c r="G13" s="417">
        <f>SUM(G14,G15)</f>
        <v>16635</v>
      </c>
      <c r="H13" s="715">
        <f t="shared" si="3"/>
        <v>9.866840653637416</v>
      </c>
      <c r="I13" s="417">
        <f>SUM(I14,I15)</f>
        <v>51064</v>
      </c>
      <c r="J13" s="715">
        <f t="shared" si="4"/>
        <v>30.287968207835348</v>
      </c>
      <c r="K13" s="417">
        <f>SUM(K14,K15)</f>
        <v>58194</v>
      </c>
      <c r="L13" s="715">
        <f t="shared" si="5"/>
        <v>34.517037871823007</v>
      </c>
      <c r="M13" s="417">
        <f>SUM(M14,M15)</f>
        <v>16511</v>
      </c>
      <c r="N13" s="715">
        <f t="shared" si="6"/>
        <v>9.7932916160028469</v>
      </c>
      <c r="O13" s="417">
        <v>25158</v>
      </c>
      <c r="P13" s="714">
        <f t="shared" si="7"/>
        <v>14.922150716213412</v>
      </c>
    </row>
    <row r="14" spans="1:24" ht="14.1" customHeight="1">
      <c r="A14" s="1491"/>
      <c r="B14" s="705" t="s">
        <v>88</v>
      </c>
      <c r="C14" s="417">
        <f t="shared" si="0"/>
        <v>143595</v>
      </c>
      <c r="D14" s="716">
        <f t="shared" si="1"/>
        <v>100</v>
      </c>
      <c r="E14" s="417">
        <v>577</v>
      </c>
      <c r="F14" s="715">
        <f t="shared" si="2"/>
        <v>0.40182457606462624</v>
      </c>
      <c r="G14" s="417">
        <v>13700</v>
      </c>
      <c r="H14" s="715">
        <f t="shared" si="3"/>
        <v>9.5407221699919909</v>
      </c>
      <c r="I14" s="417">
        <v>45684</v>
      </c>
      <c r="J14" s="715">
        <f t="shared" si="4"/>
        <v>31.814478219993731</v>
      </c>
      <c r="K14" s="417">
        <v>49824</v>
      </c>
      <c r="L14" s="715">
        <f t="shared" si="5"/>
        <v>34.697586963334373</v>
      </c>
      <c r="M14" s="417">
        <v>13668</v>
      </c>
      <c r="N14" s="715">
        <f t="shared" si="6"/>
        <v>9.5184372714927399</v>
      </c>
      <c r="O14" s="417">
        <v>20142</v>
      </c>
      <c r="P14" s="714">
        <f t="shared" si="7"/>
        <v>14.026950799122531</v>
      </c>
    </row>
    <row r="15" spans="1:24" ht="14.1" customHeight="1">
      <c r="A15" s="1491"/>
      <c r="B15" s="705" t="s">
        <v>89</v>
      </c>
      <c r="C15" s="417">
        <f t="shared" si="0"/>
        <v>24670</v>
      </c>
      <c r="D15" s="716">
        <f t="shared" si="1"/>
        <v>100</v>
      </c>
      <c r="E15" s="417">
        <v>456</v>
      </c>
      <c r="F15" s="715">
        <f t="shared" si="2"/>
        <v>1.8483988650182408</v>
      </c>
      <c r="G15" s="417">
        <v>2935</v>
      </c>
      <c r="H15" s="715">
        <f t="shared" si="3"/>
        <v>11.897040940413458</v>
      </c>
      <c r="I15" s="417">
        <v>5380</v>
      </c>
      <c r="J15" s="715">
        <f t="shared" si="4"/>
        <v>21.807863802188894</v>
      </c>
      <c r="K15" s="417">
        <v>8370</v>
      </c>
      <c r="L15" s="715">
        <f t="shared" si="5"/>
        <v>33.927847588163765</v>
      </c>
      <c r="M15" s="417">
        <v>2843</v>
      </c>
      <c r="N15" s="715">
        <f t="shared" si="6"/>
        <v>11.524118362383462</v>
      </c>
      <c r="O15" s="417">
        <v>4686</v>
      </c>
      <c r="P15" s="714">
        <f t="shared" si="7"/>
        <v>18.994730441832186</v>
      </c>
    </row>
    <row r="16" spans="1:24" ht="14.1" customHeight="1">
      <c r="A16" s="1491" t="s">
        <v>47</v>
      </c>
      <c r="B16" s="705" t="s">
        <v>313</v>
      </c>
      <c r="C16" s="417">
        <f t="shared" si="0"/>
        <v>188557</v>
      </c>
      <c r="D16" s="716">
        <f t="shared" si="1"/>
        <v>100</v>
      </c>
      <c r="E16" s="417">
        <f>SUM(E17,E18)</f>
        <v>1077</v>
      </c>
      <c r="F16" s="715">
        <f t="shared" si="2"/>
        <v>0.57118006756577588</v>
      </c>
      <c r="G16" s="417">
        <f>SUM(G17,G18)</f>
        <v>18918</v>
      </c>
      <c r="H16" s="715">
        <f t="shared" si="3"/>
        <v>10.033040406879618</v>
      </c>
      <c r="I16" s="417">
        <f>SUM(I17,I18)</f>
        <v>57997</v>
      </c>
      <c r="J16" s="715">
        <f t="shared" si="4"/>
        <v>30.758338327402324</v>
      </c>
      <c r="K16" s="417">
        <f>SUM(K17,K18)</f>
        <v>66694</v>
      </c>
      <c r="L16" s="715">
        <f t="shared" si="5"/>
        <v>35.370736700308129</v>
      </c>
      <c r="M16" s="417">
        <f>SUM(M17,M18)</f>
        <v>19621</v>
      </c>
      <c r="N16" s="715">
        <f t="shared" si="6"/>
        <v>10.405871964445765</v>
      </c>
      <c r="O16" s="417">
        <v>24250</v>
      </c>
      <c r="P16" s="714">
        <f t="shared" si="7"/>
        <v>12.860832533398389</v>
      </c>
    </row>
    <row r="17" spans="1:16" ht="14.1" customHeight="1">
      <c r="A17" s="1491"/>
      <c r="B17" s="705" t="s">
        <v>88</v>
      </c>
      <c r="C17" s="417">
        <f t="shared" si="0"/>
        <v>162924</v>
      </c>
      <c r="D17" s="716">
        <f t="shared" si="1"/>
        <v>100</v>
      </c>
      <c r="E17" s="417">
        <v>648</v>
      </c>
      <c r="F17" s="715">
        <f t="shared" si="2"/>
        <v>0.39773145761213813</v>
      </c>
      <c r="G17" s="417">
        <v>15948</v>
      </c>
      <c r="H17" s="715">
        <f t="shared" si="3"/>
        <v>9.7886130956765118</v>
      </c>
      <c r="I17" s="417">
        <v>52309</v>
      </c>
      <c r="J17" s="715">
        <f t="shared" si="4"/>
        <v>32.106380889248975</v>
      </c>
      <c r="K17" s="417">
        <v>57821</v>
      </c>
      <c r="L17" s="715">
        <f t="shared" si="5"/>
        <v>35.489553411406547</v>
      </c>
      <c r="M17" s="417">
        <v>16404</v>
      </c>
      <c r="N17" s="715">
        <f t="shared" si="6"/>
        <v>10.068498195477646</v>
      </c>
      <c r="O17" s="417">
        <v>19794</v>
      </c>
      <c r="P17" s="714">
        <f t="shared" si="7"/>
        <v>12.149222950578183</v>
      </c>
    </row>
    <row r="18" spans="1:16" ht="14.1" customHeight="1">
      <c r="A18" s="1491"/>
      <c r="B18" s="705" t="s">
        <v>89</v>
      </c>
      <c r="C18" s="417">
        <f t="shared" si="0"/>
        <v>25282</v>
      </c>
      <c r="D18" s="716">
        <f t="shared" si="1"/>
        <v>99.999999999999986</v>
      </c>
      <c r="E18" s="417">
        <v>429</v>
      </c>
      <c r="F18" s="715">
        <f t="shared" si="2"/>
        <v>1.6968594256783482</v>
      </c>
      <c r="G18" s="417">
        <v>2970</v>
      </c>
      <c r="H18" s="715">
        <f t="shared" si="3"/>
        <v>11.747488331619333</v>
      </c>
      <c r="I18" s="417">
        <v>5688</v>
      </c>
      <c r="J18" s="715">
        <f t="shared" si="4"/>
        <v>22.498220077525513</v>
      </c>
      <c r="K18" s="417">
        <v>8873</v>
      </c>
      <c r="L18" s="715">
        <f t="shared" si="5"/>
        <v>35.09611581362234</v>
      </c>
      <c r="M18" s="417">
        <v>3217</v>
      </c>
      <c r="N18" s="715">
        <f t="shared" si="6"/>
        <v>12.724468000949294</v>
      </c>
      <c r="O18" s="417">
        <v>4105</v>
      </c>
      <c r="P18" s="714">
        <f t="shared" si="7"/>
        <v>16.236848350605175</v>
      </c>
    </row>
    <row r="19" spans="1:16" ht="14.1" customHeight="1">
      <c r="A19" s="1491" t="s">
        <v>48</v>
      </c>
      <c r="B19" s="705" t="s">
        <v>313</v>
      </c>
      <c r="C19" s="417">
        <f t="shared" si="0"/>
        <v>185053</v>
      </c>
      <c r="D19" s="716">
        <f t="shared" si="1"/>
        <v>100</v>
      </c>
      <c r="E19" s="417">
        <f>SUM(E20,E21)</f>
        <v>1157</v>
      </c>
      <c r="F19" s="715">
        <f t="shared" si="2"/>
        <v>0.62522628652332035</v>
      </c>
      <c r="G19" s="417">
        <f>SUM(G20,G21)</f>
        <v>18436</v>
      </c>
      <c r="H19" s="715">
        <f t="shared" si="3"/>
        <v>9.9625512690958811</v>
      </c>
      <c r="I19" s="417">
        <f>SUM(I20,I21)</f>
        <v>57959</v>
      </c>
      <c r="J19" s="715">
        <f t="shared" si="4"/>
        <v>31.320216370445227</v>
      </c>
      <c r="K19" s="417">
        <f>SUM(K20,K21)</f>
        <v>68791</v>
      </c>
      <c r="L19" s="715">
        <f t="shared" si="5"/>
        <v>37.173674568907281</v>
      </c>
      <c r="M19" s="417">
        <f>SUM(M20,M21)</f>
        <v>21023</v>
      </c>
      <c r="N19" s="715">
        <f t="shared" si="6"/>
        <v>11.360529145704204</v>
      </c>
      <c r="O19" s="417">
        <v>17687</v>
      </c>
      <c r="P19" s="714">
        <f t="shared" si="7"/>
        <v>9.5578023593240857</v>
      </c>
    </row>
    <row r="20" spans="1:16" ht="14.1" customHeight="1">
      <c r="A20" s="1491"/>
      <c r="B20" s="705" t="s">
        <v>88</v>
      </c>
      <c r="C20" s="417">
        <f t="shared" si="0"/>
        <v>159591</v>
      </c>
      <c r="D20" s="716">
        <f t="shared" si="1"/>
        <v>100</v>
      </c>
      <c r="E20" s="417">
        <v>635</v>
      </c>
      <c r="F20" s="715">
        <f t="shared" si="2"/>
        <v>0.3978921117105601</v>
      </c>
      <c r="G20" s="417">
        <v>15310</v>
      </c>
      <c r="H20" s="715">
        <f t="shared" si="3"/>
        <v>9.5932728036042132</v>
      </c>
      <c r="I20" s="417">
        <v>52477</v>
      </c>
      <c r="J20" s="715">
        <f t="shared" si="4"/>
        <v>32.882180072811124</v>
      </c>
      <c r="K20" s="417">
        <v>59646</v>
      </c>
      <c r="L20" s="715">
        <f t="shared" si="5"/>
        <v>37.374288023760741</v>
      </c>
      <c r="M20" s="417">
        <v>17522</v>
      </c>
      <c r="N20" s="715">
        <f t="shared" si="6"/>
        <v>10.979315876208558</v>
      </c>
      <c r="O20" s="417">
        <v>14001</v>
      </c>
      <c r="P20" s="714">
        <f t="shared" si="7"/>
        <v>8.773051111904806</v>
      </c>
    </row>
    <row r="21" spans="1:16" ht="14.1" customHeight="1">
      <c r="A21" s="1491"/>
      <c r="B21" s="705" t="s">
        <v>89</v>
      </c>
      <c r="C21" s="417">
        <f t="shared" si="0"/>
        <v>25111</v>
      </c>
      <c r="D21" s="716">
        <f t="shared" si="1"/>
        <v>100.00000000000001</v>
      </c>
      <c r="E21" s="417">
        <v>522</v>
      </c>
      <c r="F21" s="715">
        <f t="shared" si="2"/>
        <v>2.0787702600453981</v>
      </c>
      <c r="G21" s="417">
        <v>3126</v>
      </c>
      <c r="H21" s="715">
        <f t="shared" si="3"/>
        <v>12.448727649237386</v>
      </c>
      <c r="I21" s="417">
        <v>5482</v>
      </c>
      <c r="J21" s="715">
        <f t="shared" si="4"/>
        <v>21.831070048982518</v>
      </c>
      <c r="K21" s="417">
        <v>9145</v>
      </c>
      <c r="L21" s="715">
        <f t="shared" si="5"/>
        <v>36.418302735852812</v>
      </c>
      <c r="M21" s="417">
        <v>3501</v>
      </c>
      <c r="N21" s="715">
        <f t="shared" si="6"/>
        <v>13.942097088925173</v>
      </c>
      <c r="O21" s="417">
        <v>3335</v>
      </c>
      <c r="P21" s="714">
        <f t="shared" si="7"/>
        <v>13.281032216956712</v>
      </c>
    </row>
    <row r="22" spans="1:16" ht="14.1" customHeight="1">
      <c r="A22" s="1491" t="s">
        <v>49</v>
      </c>
      <c r="B22" s="705" t="s">
        <v>313</v>
      </c>
      <c r="C22" s="417">
        <f t="shared" si="0"/>
        <v>181132</v>
      </c>
      <c r="D22" s="716">
        <f t="shared" si="1"/>
        <v>100</v>
      </c>
      <c r="E22" s="417">
        <f>SUM(E23,E24)</f>
        <v>932</v>
      </c>
      <c r="F22" s="715">
        <f t="shared" si="2"/>
        <v>0.51454188105911713</v>
      </c>
      <c r="G22" s="417">
        <f>SUM(G23,G24)</f>
        <v>16523</v>
      </c>
      <c r="H22" s="715">
        <f t="shared" si="3"/>
        <v>9.1220767175319661</v>
      </c>
      <c r="I22" s="417">
        <f>SUM(I23,I24)</f>
        <v>56453</v>
      </c>
      <c r="J22" s="715">
        <f t="shared" si="4"/>
        <v>31.166773402822251</v>
      </c>
      <c r="K22" s="417">
        <f>SUM(K23,K24)</f>
        <v>68490</v>
      </c>
      <c r="L22" s="715">
        <f t="shared" si="5"/>
        <v>37.81220325508469</v>
      </c>
      <c r="M22" s="417">
        <f>SUM(M23,M24)</f>
        <v>21135</v>
      </c>
      <c r="N22" s="715">
        <f t="shared" si="6"/>
        <v>11.66828611178588</v>
      </c>
      <c r="O22" s="417">
        <v>17599</v>
      </c>
      <c r="P22" s="714">
        <f t="shared" si="7"/>
        <v>9.7161186317160961</v>
      </c>
    </row>
    <row r="23" spans="1:16" ht="14.1" customHeight="1">
      <c r="A23" s="1491"/>
      <c r="B23" s="705" t="s">
        <v>88</v>
      </c>
      <c r="C23" s="417">
        <f t="shared" si="0"/>
        <v>156108</v>
      </c>
      <c r="D23" s="716">
        <f t="shared" si="1"/>
        <v>100</v>
      </c>
      <c r="E23" s="417">
        <v>491</v>
      </c>
      <c r="F23" s="715">
        <f t="shared" si="2"/>
        <v>0.31452584108437748</v>
      </c>
      <c r="G23" s="417">
        <v>13651</v>
      </c>
      <c r="H23" s="715">
        <f t="shared" si="3"/>
        <v>8.7445870807389756</v>
      </c>
      <c r="I23" s="417">
        <v>50948</v>
      </c>
      <c r="J23" s="715">
        <f t="shared" si="4"/>
        <v>32.636379942091374</v>
      </c>
      <c r="K23" s="417">
        <v>59398</v>
      </c>
      <c r="L23" s="715">
        <f t="shared" si="5"/>
        <v>38.049299203115794</v>
      </c>
      <c r="M23" s="417">
        <v>17699</v>
      </c>
      <c r="N23" s="715">
        <f t="shared" si="6"/>
        <v>11.337663668742152</v>
      </c>
      <c r="O23" s="417">
        <v>13921</v>
      </c>
      <c r="P23" s="714">
        <f t="shared" si="7"/>
        <v>8.9175442642273293</v>
      </c>
    </row>
    <row r="24" spans="1:16" ht="14.1" customHeight="1">
      <c r="A24" s="1491"/>
      <c r="B24" s="705" t="s">
        <v>89</v>
      </c>
      <c r="C24" s="417">
        <f t="shared" si="0"/>
        <v>24625</v>
      </c>
      <c r="D24" s="716">
        <f t="shared" si="1"/>
        <v>99.999999999999986</v>
      </c>
      <c r="E24" s="417">
        <v>441</v>
      </c>
      <c r="F24" s="715">
        <f t="shared" si="2"/>
        <v>1.7908629441624364</v>
      </c>
      <c r="G24" s="417">
        <v>2872</v>
      </c>
      <c r="H24" s="715">
        <f t="shared" si="3"/>
        <v>11.662944162436547</v>
      </c>
      <c r="I24" s="417">
        <v>5505</v>
      </c>
      <c r="J24" s="715">
        <f t="shared" si="4"/>
        <v>22.355329949238577</v>
      </c>
      <c r="K24" s="417">
        <v>9092</v>
      </c>
      <c r="L24" s="715">
        <f t="shared" si="5"/>
        <v>36.921827411167513</v>
      </c>
      <c r="M24" s="417">
        <v>3436</v>
      </c>
      <c r="N24" s="715">
        <f t="shared" si="6"/>
        <v>13.953299492385787</v>
      </c>
      <c r="O24" s="417">
        <v>3279</v>
      </c>
      <c r="P24" s="714">
        <f t="shared" si="7"/>
        <v>13.315736040609135</v>
      </c>
    </row>
    <row r="25" spans="1:16" ht="14.1" customHeight="1">
      <c r="A25" s="1491" t="s">
        <v>261</v>
      </c>
      <c r="B25" s="705" t="s">
        <v>313</v>
      </c>
      <c r="C25" s="417">
        <f t="shared" si="0"/>
        <v>192539</v>
      </c>
      <c r="D25" s="716">
        <f t="shared" si="1"/>
        <v>99.999999999999986</v>
      </c>
      <c r="E25" s="417">
        <f>SUM(E26,E27)</f>
        <v>773</v>
      </c>
      <c r="F25" s="715">
        <f t="shared" si="2"/>
        <v>0.40147710334010256</v>
      </c>
      <c r="G25" s="417">
        <f>SUM(G26,G27)</f>
        <v>16125</v>
      </c>
      <c r="H25" s="715">
        <f t="shared" si="3"/>
        <v>8.3749266382395255</v>
      </c>
      <c r="I25" s="417">
        <f>SUM(I26,I27)</f>
        <v>59202</v>
      </c>
      <c r="J25" s="715">
        <f t="shared" si="4"/>
        <v>30.748056237956984</v>
      </c>
      <c r="K25" s="417">
        <f>SUM(K26,K27)</f>
        <v>75094</v>
      </c>
      <c r="L25" s="715">
        <f t="shared" si="5"/>
        <v>39.001968432369544</v>
      </c>
      <c r="M25" s="417">
        <f>SUM(M26,M27)</f>
        <v>22964</v>
      </c>
      <c r="N25" s="715">
        <f t="shared" si="6"/>
        <v>11.926934283443874</v>
      </c>
      <c r="O25" s="417">
        <v>18381</v>
      </c>
      <c r="P25" s="714">
        <f t="shared" si="7"/>
        <v>9.546637304649968</v>
      </c>
    </row>
    <row r="26" spans="1:16" ht="14.1" customHeight="1">
      <c r="A26" s="1491"/>
      <c r="B26" s="705" t="s">
        <v>88</v>
      </c>
      <c r="C26" s="417">
        <f t="shared" si="0"/>
        <v>165604</v>
      </c>
      <c r="D26" s="716">
        <f t="shared" si="1"/>
        <v>100</v>
      </c>
      <c r="E26" s="417">
        <v>378</v>
      </c>
      <c r="F26" s="715">
        <f t="shared" si="2"/>
        <v>0.2282553561508176</v>
      </c>
      <c r="G26" s="417">
        <v>13357</v>
      </c>
      <c r="H26" s="715">
        <f t="shared" si="3"/>
        <v>8.0656264341441037</v>
      </c>
      <c r="I26" s="417">
        <v>53066</v>
      </c>
      <c r="J26" s="715">
        <f t="shared" si="4"/>
        <v>32.043911982802349</v>
      </c>
      <c r="K26" s="417">
        <v>65028</v>
      </c>
      <c r="L26" s="715">
        <f t="shared" si="5"/>
        <v>39.267167459723197</v>
      </c>
      <c r="M26" s="417">
        <v>18947</v>
      </c>
      <c r="N26" s="715">
        <f t="shared" si="6"/>
        <v>11.441148764522596</v>
      </c>
      <c r="O26" s="417">
        <v>14828</v>
      </c>
      <c r="P26" s="714">
        <f t="shared" si="7"/>
        <v>8.9538900026569408</v>
      </c>
    </row>
    <row r="27" spans="1:16" ht="14.1" customHeight="1">
      <c r="A27" s="1491"/>
      <c r="B27" s="705" t="s">
        <v>89</v>
      </c>
      <c r="C27" s="417">
        <f t="shared" si="0"/>
        <v>26554</v>
      </c>
      <c r="D27" s="716">
        <f t="shared" si="1"/>
        <v>99.999999999999986</v>
      </c>
      <c r="E27" s="417">
        <v>395</v>
      </c>
      <c r="F27" s="715">
        <f t="shared" si="2"/>
        <v>1.4875348346765083</v>
      </c>
      <c r="G27" s="417">
        <v>2768</v>
      </c>
      <c r="H27" s="715">
        <f t="shared" si="3"/>
        <v>10.424041575657151</v>
      </c>
      <c r="I27" s="417">
        <v>6136</v>
      </c>
      <c r="J27" s="715">
        <f t="shared" si="4"/>
        <v>23.107629735633051</v>
      </c>
      <c r="K27" s="417">
        <v>10066</v>
      </c>
      <c r="L27" s="715">
        <f t="shared" si="5"/>
        <v>37.907659862920838</v>
      </c>
      <c r="M27" s="417">
        <v>4017</v>
      </c>
      <c r="N27" s="715">
        <f t="shared" si="6"/>
        <v>15.127664382014009</v>
      </c>
      <c r="O27" s="417">
        <v>3172</v>
      </c>
      <c r="P27" s="714">
        <f t="shared" si="7"/>
        <v>11.945469609098442</v>
      </c>
    </row>
    <row r="28" spans="1:16" ht="14.1" customHeight="1">
      <c r="A28" s="1491" t="s">
        <v>262</v>
      </c>
      <c r="B28" s="705" t="s">
        <v>313</v>
      </c>
      <c r="C28" s="417">
        <f t="shared" si="0"/>
        <v>192555</v>
      </c>
      <c r="D28" s="716">
        <f t="shared" si="1"/>
        <v>100.00000000000001</v>
      </c>
      <c r="E28" s="417">
        <v>707</v>
      </c>
      <c r="F28" s="715">
        <f t="shared" si="2"/>
        <v>0.36716782218067562</v>
      </c>
      <c r="G28" s="417">
        <v>14841</v>
      </c>
      <c r="H28" s="715">
        <f t="shared" si="3"/>
        <v>7.7074082729609721</v>
      </c>
      <c r="I28" s="417">
        <v>58404</v>
      </c>
      <c r="J28" s="715">
        <f t="shared" si="4"/>
        <v>30.331074238529247</v>
      </c>
      <c r="K28" s="417">
        <v>76794</v>
      </c>
      <c r="L28" s="715">
        <f t="shared" si="5"/>
        <v>39.881592272337777</v>
      </c>
      <c r="M28" s="417">
        <v>24002</v>
      </c>
      <c r="N28" s="715">
        <f t="shared" si="6"/>
        <v>12.465009997143675</v>
      </c>
      <c r="O28" s="417">
        <v>17807</v>
      </c>
      <c r="P28" s="714">
        <f t="shared" si="7"/>
        <v>9.2477473968476538</v>
      </c>
    </row>
    <row r="29" spans="1:16" ht="14.1" customHeight="1">
      <c r="A29" s="1491"/>
      <c r="B29" s="705" t="s">
        <v>88</v>
      </c>
      <c r="C29" s="417">
        <f t="shared" si="0"/>
        <v>165517</v>
      </c>
      <c r="D29" s="716">
        <f t="shared" si="1"/>
        <v>99.999999999999986</v>
      </c>
      <c r="E29" s="417">
        <v>380</v>
      </c>
      <c r="F29" s="715">
        <f t="shared" si="2"/>
        <v>0.22958366814284939</v>
      </c>
      <c r="G29" s="417">
        <v>12323</v>
      </c>
      <c r="H29" s="715">
        <f t="shared" si="3"/>
        <v>7.4451566908535076</v>
      </c>
      <c r="I29" s="417">
        <v>52403</v>
      </c>
      <c r="J29" s="715">
        <f t="shared" si="4"/>
        <v>31.660192004446674</v>
      </c>
      <c r="K29" s="417">
        <v>66279</v>
      </c>
      <c r="L29" s="715">
        <f t="shared" si="5"/>
        <v>40.043620896947139</v>
      </c>
      <c r="M29" s="417">
        <v>19845</v>
      </c>
      <c r="N29" s="715">
        <f t="shared" si="6"/>
        <v>11.989704984986437</v>
      </c>
      <c r="O29" s="417">
        <v>14287</v>
      </c>
      <c r="P29" s="714">
        <f t="shared" si="7"/>
        <v>8.631741754623393</v>
      </c>
    </row>
    <row r="30" spans="1:16" ht="14.1" customHeight="1">
      <c r="A30" s="1491"/>
      <c r="B30" s="705" t="s">
        <v>89</v>
      </c>
      <c r="C30" s="417">
        <f t="shared" si="0"/>
        <v>26713</v>
      </c>
      <c r="D30" s="716">
        <f t="shared" si="1"/>
        <v>100</v>
      </c>
      <c r="E30" s="417">
        <v>327</v>
      </c>
      <c r="F30" s="715">
        <f t="shared" si="2"/>
        <v>1.2241230861378354</v>
      </c>
      <c r="G30" s="417">
        <v>2518</v>
      </c>
      <c r="H30" s="715">
        <f t="shared" si="3"/>
        <v>9.4261221128289598</v>
      </c>
      <c r="I30" s="417">
        <v>6001</v>
      </c>
      <c r="J30" s="715">
        <f t="shared" si="4"/>
        <v>22.464717553251226</v>
      </c>
      <c r="K30" s="417">
        <v>10515</v>
      </c>
      <c r="L30" s="715">
        <f t="shared" si="5"/>
        <v>39.36285703590012</v>
      </c>
      <c r="M30" s="417">
        <v>4157</v>
      </c>
      <c r="N30" s="715">
        <f t="shared" si="6"/>
        <v>15.561711526223188</v>
      </c>
      <c r="O30" s="417">
        <v>3195</v>
      </c>
      <c r="P30" s="714">
        <f t="shared" si="7"/>
        <v>11.960468685658668</v>
      </c>
    </row>
    <row r="31" spans="1:16" ht="14.1" customHeight="1">
      <c r="A31" s="1491" t="s">
        <v>324</v>
      </c>
      <c r="B31" s="705" t="s">
        <v>313</v>
      </c>
      <c r="C31" s="417">
        <f t="shared" si="0"/>
        <v>183159</v>
      </c>
      <c r="D31" s="716">
        <f t="shared" si="1"/>
        <v>100</v>
      </c>
      <c r="E31" s="417">
        <v>615</v>
      </c>
      <c r="F31" s="715">
        <f t="shared" si="2"/>
        <v>0.33577383584754228</v>
      </c>
      <c r="G31" s="417">
        <v>13488</v>
      </c>
      <c r="H31" s="715">
        <f t="shared" si="3"/>
        <v>7.3640934925392703</v>
      </c>
      <c r="I31" s="417">
        <v>54012</v>
      </c>
      <c r="J31" s="715">
        <f t="shared" si="4"/>
        <v>29.489132393166596</v>
      </c>
      <c r="K31" s="417">
        <v>73078</v>
      </c>
      <c r="L31" s="715">
        <f t="shared" si="5"/>
        <v>39.898667278157227</v>
      </c>
      <c r="M31" s="417">
        <v>24043</v>
      </c>
      <c r="N31" s="715">
        <f t="shared" si="6"/>
        <v>13.126846073630016</v>
      </c>
      <c r="O31" s="417">
        <v>17923</v>
      </c>
      <c r="P31" s="714">
        <f t="shared" si="7"/>
        <v>9.7854869266593507</v>
      </c>
    </row>
    <row r="32" spans="1:16" ht="14.1" customHeight="1">
      <c r="A32" s="1491"/>
      <c r="B32" s="705" t="s">
        <v>88</v>
      </c>
      <c r="C32" s="417">
        <f t="shared" si="0"/>
        <v>156310</v>
      </c>
      <c r="D32" s="716">
        <f t="shared" si="1"/>
        <v>100</v>
      </c>
      <c r="E32" s="417">
        <v>327</v>
      </c>
      <c r="F32" s="715">
        <f t="shared" si="2"/>
        <v>0.20919966732774617</v>
      </c>
      <c r="G32" s="417">
        <v>10979</v>
      </c>
      <c r="H32" s="715">
        <f t="shared" si="3"/>
        <v>7.0238628366707188</v>
      </c>
      <c r="I32" s="417">
        <v>48252</v>
      </c>
      <c r="J32" s="715">
        <f t="shared" si="4"/>
        <v>30.869426140362101</v>
      </c>
      <c r="K32" s="417">
        <v>62786</v>
      </c>
      <c r="L32" s="715">
        <f t="shared" si="5"/>
        <v>40.167615635595929</v>
      </c>
      <c r="M32" s="417">
        <v>19650</v>
      </c>
      <c r="N32" s="715">
        <f t="shared" si="6"/>
        <v>12.571172669694839</v>
      </c>
      <c r="O32" s="417">
        <v>14316</v>
      </c>
      <c r="P32" s="714">
        <f t="shared" si="7"/>
        <v>9.1587230503486659</v>
      </c>
    </row>
    <row r="33" spans="1:16" ht="14.1" customHeight="1">
      <c r="A33" s="1500"/>
      <c r="B33" s="701" t="s">
        <v>89</v>
      </c>
      <c r="C33" s="683">
        <f t="shared" si="0"/>
        <v>26519</v>
      </c>
      <c r="D33" s="713">
        <f t="shared" si="1"/>
        <v>100</v>
      </c>
      <c r="E33" s="683">
        <v>288</v>
      </c>
      <c r="F33" s="712">
        <f t="shared" si="2"/>
        <v>1.0860138014253931</v>
      </c>
      <c r="G33" s="683">
        <v>2509</v>
      </c>
      <c r="H33" s="712">
        <f t="shared" si="3"/>
        <v>9.4611410686677466</v>
      </c>
      <c r="I33" s="683">
        <v>5760</v>
      </c>
      <c r="J33" s="712">
        <f t="shared" si="4"/>
        <v>21.720276028507861</v>
      </c>
      <c r="K33" s="683">
        <v>10292</v>
      </c>
      <c r="L33" s="712">
        <f t="shared" si="5"/>
        <v>38.809909875938011</v>
      </c>
      <c r="M33" s="683">
        <v>4393</v>
      </c>
      <c r="N33" s="712">
        <f t="shared" si="6"/>
        <v>16.565481352992194</v>
      </c>
      <c r="O33" s="683">
        <v>3277</v>
      </c>
      <c r="P33" s="711">
        <f t="shared" si="7"/>
        <v>12.357177872468796</v>
      </c>
    </row>
    <row r="34" spans="1:16" ht="14.1" customHeight="1">
      <c r="A34" s="710" t="s">
        <v>1024</v>
      </c>
      <c r="B34" s="710"/>
      <c r="C34" s="710"/>
      <c r="D34" s="44"/>
      <c r="E34" s="44"/>
      <c r="F34" s="44"/>
      <c r="G34" s="44"/>
      <c r="H34" s="44"/>
      <c r="I34" s="44"/>
      <c r="J34" s="44"/>
    </row>
    <row r="35" spans="1:16" ht="14.1" customHeight="1">
      <c r="A35" s="709" t="s">
        <v>1325</v>
      </c>
      <c r="B35" s="44"/>
      <c r="C35" s="44"/>
      <c r="D35" s="44"/>
      <c r="E35" s="44"/>
      <c r="F35" s="44"/>
      <c r="G35" s="44"/>
      <c r="H35" s="44"/>
      <c r="I35" s="44"/>
      <c r="J35" s="44"/>
    </row>
  </sheetData>
  <mergeCells count="12">
    <mergeCell ref="A16:A18"/>
    <mergeCell ref="A19:A21"/>
    <mergeCell ref="A31:A33"/>
    <mergeCell ref="A1:P1"/>
    <mergeCell ref="A2:B3"/>
    <mergeCell ref="A22:A24"/>
    <mergeCell ref="A25:A27"/>
    <mergeCell ref="A28:A30"/>
    <mergeCell ref="A4:A6"/>
    <mergeCell ref="A7:A9"/>
    <mergeCell ref="A10:A12"/>
    <mergeCell ref="A13:A15"/>
  </mergeCells>
  <phoneticPr fontId="6" type="noConversion"/>
  <printOptions horizontalCentered="1" verticalCentered="1"/>
  <pageMargins left="0.39370078740157483" right="0.39370078740157483" top="0.74803149606299213" bottom="0.74803149606299213" header="0.31496062992125984" footer="0.31496062992125984"/>
  <pageSetup paperSize="11" scale="66" orientation="landscape" r:id="rId1"/>
  <headerFooter differentOddEven="1" scaleWithDoc="0">
    <oddHeader>&amp;L&amp;"Times New Roman,標準"&amp;8 108&amp;"標楷體,標準"年犯罪狀況及其分析</oddHeader>
    <evenHeader>&amp;R&amp;"標楷體,標準"&amp;8第二篇　犯罪之處理</even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3">
    <tabColor theme="8" tint="0.59999389629810485"/>
  </sheetPr>
  <dimension ref="A1:Q26"/>
  <sheetViews>
    <sheetView showGridLines="0" zoomScale="81" zoomScaleNormal="81" workbookViewId="0">
      <selection activeCell="U22" sqref="U22"/>
    </sheetView>
  </sheetViews>
  <sheetFormatPr defaultColWidth="9" defaultRowHeight="15.75"/>
  <cols>
    <col min="1" max="1" width="23.75" style="33" customWidth="1"/>
    <col min="2" max="2" width="9.5" style="33" customWidth="1"/>
    <col min="3" max="3" width="7.75" style="33" customWidth="1"/>
    <col min="4" max="4" width="10.625" style="33" bestFit="1" customWidth="1"/>
    <col min="5" max="5" width="9.5" style="33" customWidth="1"/>
    <col min="6" max="6" width="7.375" style="33" customWidth="1"/>
    <col min="7" max="7" width="10.625" style="33" bestFit="1" customWidth="1"/>
    <col min="8" max="8" width="9.5" style="33" customWidth="1"/>
    <col min="9" max="9" width="7.75" style="33" customWidth="1"/>
    <col min="10" max="10" width="10.625" style="33" bestFit="1" customWidth="1"/>
    <col min="11" max="11" width="9.5" style="33" customWidth="1"/>
    <col min="12" max="12" width="7.75" style="33" customWidth="1"/>
    <col min="13" max="13" width="10.625" style="33" bestFit="1" customWidth="1"/>
    <col min="14" max="14" width="9.5" style="33" customWidth="1"/>
    <col min="15" max="15" width="7.25" style="33" customWidth="1"/>
    <col min="16" max="16" width="9.75" style="33" bestFit="1" customWidth="1"/>
    <col min="17" max="16384" width="9" style="33"/>
  </cols>
  <sheetData>
    <row r="1" spans="1:17" s="111" customFormat="1" ht="20.25">
      <c r="A1" s="1179" t="s">
        <v>266</v>
      </c>
      <c r="B1" s="1179"/>
      <c r="C1" s="1179"/>
      <c r="D1" s="1179"/>
      <c r="E1" s="1179"/>
      <c r="F1" s="1179"/>
      <c r="G1" s="1179"/>
      <c r="H1" s="1179"/>
      <c r="I1" s="1179"/>
      <c r="J1" s="1179"/>
      <c r="K1" s="1179"/>
      <c r="L1" s="1179"/>
      <c r="M1" s="1179"/>
      <c r="N1" s="1179"/>
      <c r="O1" s="1179"/>
      <c r="P1" s="1179"/>
    </row>
    <row r="2" spans="1:17" s="116" customFormat="1">
      <c r="I2" s="1195"/>
      <c r="J2" s="1195"/>
      <c r="L2" s="1195"/>
      <c r="M2" s="1195"/>
      <c r="O2" s="1195" t="s">
        <v>165</v>
      </c>
      <c r="P2" s="1195"/>
    </row>
    <row r="3" spans="1:17" s="111" customFormat="1" ht="18.95" customHeight="1">
      <c r="A3" s="1177"/>
      <c r="B3" s="562">
        <v>104</v>
      </c>
      <c r="C3" s="344"/>
      <c r="D3" s="354"/>
      <c r="E3" s="363">
        <v>105</v>
      </c>
      <c r="F3" s="344"/>
      <c r="G3" s="354"/>
      <c r="H3" s="363">
        <v>106</v>
      </c>
      <c r="I3" s="344"/>
      <c r="J3" s="354"/>
      <c r="K3" s="363">
        <v>107</v>
      </c>
      <c r="L3" s="344"/>
      <c r="M3" s="354"/>
      <c r="N3" s="363">
        <v>108</v>
      </c>
      <c r="O3" s="317"/>
      <c r="P3" s="317"/>
      <c r="Q3" s="183"/>
    </row>
    <row r="4" spans="1:17" s="111" customFormat="1" ht="18.95" customHeight="1">
      <c r="A4" s="1196"/>
      <c r="B4" s="1198" t="s">
        <v>267</v>
      </c>
      <c r="C4" s="1200" t="s">
        <v>731</v>
      </c>
      <c r="D4" s="354"/>
      <c r="E4" s="1202" t="s">
        <v>267</v>
      </c>
      <c r="F4" s="1200" t="s">
        <v>56</v>
      </c>
      <c r="G4" s="354"/>
      <c r="H4" s="1202" t="s">
        <v>267</v>
      </c>
      <c r="I4" s="1200" t="s">
        <v>56</v>
      </c>
      <c r="J4" s="354"/>
      <c r="K4" s="1202" t="s">
        <v>267</v>
      </c>
      <c r="L4" s="1200" t="s">
        <v>56</v>
      </c>
      <c r="M4" s="354"/>
      <c r="N4" s="1202" t="s">
        <v>267</v>
      </c>
      <c r="O4" s="1200" t="s">
        <v>731</v>
      </c>
      <c r="P4" s="344"/>
      <c r="Q4" s="183"/>
    </row>
    <row r="5" spans="1:17" s="111" customFormat="1" ht="57" customHeight="1">
      <c r="A5" s="1197"/>
      <c r="B5" s="1199"/>
      <c r="C5" s="1201"/>
      <c r="D5" s="355" t="s">
        <v>268</v>
      </c>
      <c r="E5" s="1203"/>
      <c r="F5" s="1201"/>
      <c r="G5" s="355" t="s">
        <v>268</v>
      </c>
      <c r="H5" s="1203"/>
      <c r="I5" s="1201"/>
      <c r="J5" s="355" t="s">
        <v>268</v>
      </c>
      <c r="K5" s="1203"/>
      <c r="L5" s="1201"/>
      <c r="M5" s="355" t="s">
        <v>732</v>
      </c>
      <c r="N5" s="1203"/>
      <c r="O5" s="1201"/>
      <c r="P5" s="355" t="s">
        <v>732</v>
      </c>
      <c r="Q5" s="183"/>
    </row>
    <row r="6" spans="1:17" s="111" customFormat="1" ht="21" customHeight="1">
      <c r="A6" s="184" t="s">
        <v>116</v>
      </c>
      <c r="B6" s="448">
        <v>432161</v>
      </c>
      <c r="C6" s="448">
        <v>1115</v>
      </c>
      <c r="D6" s="449">
        <f t="shared" ref="D6:D25" si="0">C6/C$6*100</f>
        <v>100</v>
      </c>
      <c r="E6" s="448">
        <v>459220</v>
      </c>
      <c r="F6" s="448">
        <v>1093</v>
      </c>
      <c r="G6" s="449">
        <f t="shared" ref="G6:G25" si="1">F6/F$6*100</f>
        <v>100</v>
      </c>
      <c r="H6" s="448">
        <v>482428</v>
      </c>
      <c r="I6" s="448">
        <v>1097</v>
      </c>
      <c r="J6" s="449">
        <f t="shared" ref="J6:J25" si="2">I6/I$6*100</f>
        <v>100</v>
      </c>
      <c r="K6" s="448">
        <v>486772</v>
      </c>
      <c r="L6" s="448">
        <v>639</v>
      </c>
      <c r="M6" s="449">
        <f t="shared" ref="M6:M25" si="3">L6/L$6*100</f>
        <v>100</v>
      </c>
      <c r="N6" s="448">
        <v>470896</v>
      </c>
      <c r="O6" s="448">
        <v>738</v>
      </c>
      <c r="P6" s="449">
        <f t="shared" ref="P6:P25" si="4">O6/O$6*100</f>
        <v>100</v>
      </c>
    </row>
    <row r="7" spans="1:17" s="111" customFormat="1" ht="21" customHeight="1">
      <c r="A7" s="184" t="s">
        <v>68</v>
      </c>
      <c r="B7" s="448">
        <v>42486</v>
      </c>
      <c r="C7" s="448">
        <v>113</v>
      </c>
      <c r="D7" s="449">
        <f t="shared" si="0"/>
        <v>10.134529147982063</v>
      </c>
      <c r="E7" s="448">
        <v>53859</v>
      </c>
      <c r="F7" s="448">
        <v>211</v>
      </c>
      <c r="G7" s="449">
        <f t="shared" si="1"/>
        <v>19.304666056724614</v>
      </c>
      <c r="H7" s="448">
        <v>63185</v>
      </c>
      <c r="I7" s="448">
        <v>228</v>
      </c>
      <c r="J7" s="449">
        <f t="shared" si="2"/>
        <v>20.783956244302644</v>
      </c>
      <c r="K7" s="448">
        <v>71519</v>
      </c>
      <c r="L7" s="448">
        <v>166</v>
      </c>
      <c r="M7" s="449">
        <f t="shared" si="3"/>
        <v>25.978090766823158</v>
      </c>
      <c r="N7" s="448">
        <v>71071</v>
      </c>
      <c r="O7" s="448">
        <v>177</v>
      </c>
      <c r="P7" s="449">
        <f t="shared" si="4"/>
        <v>23.983739837398375</v>
      </c>
    </row>
    <row r="8" spans="1:17" s="111" customFormat="1" ht="21" customHeight="1">
      <c r="A8" s="184" t="s">
        <v>66</v>
      </c>
      <c r="B8" s="448">
        <v>75620</v>
      </c>
      <c r="C8" s="448">
        <v>230</v>
      </c>
      <c r="D8" s="449">
        <f t="shared" si="0"/>
        <v>20.627802690582961</v>
      </c>
      <c r="E8" s="448">
        <v>89038</v>
      </c>
      <c r="F8" s="448">
        <v>197</v>
      </c>
      <c r="G8" s="449">
        <f t="shared" si="1"/>
        <v>18.023787740164686</v>
      </c>
      <c r="H8" s="448">
        <v>95705</v>
      </c>
      <c r="I8" s="448">
        <v>201</v>
      </c>
      <c r="J8" s="449">
        <f t="shared" si="2"/>
        <v>18.322698268003645</v>
      </c>
      <c r="K8" s="448">
        <v>92943</v>
      </c>
      <c r="L8" s="448">
        <v>116</v>
      </c>
      <c r="M8" s="449">
        <f t="shared" si="3"/>
        <v>18.153364632237874</v>
      </c>
      <c r="N8" s="448">
        <v>78692</v>
      </c>
      <c r="O8" s="448">
        <v>117</v>
      </c>
      <c r="P8" s="449">
        <f t="shared" si="4"/>
        <v>15.853658536585366</v>
      </c>
    </row>
    <row r="9" spans="1:17" s="111" customFormat="1" ht="21" customHeight="1">
      <c r="A9" s="184" t="s">
        <v>71</v>
      </c>
      <c r="B9" s="448">
        <v>9063</v>
      </c>
      <c r="C9" s="448">
        <v>88</v>
      </c>
      <c r="D9" s="449">
        <f t="shared" si="0"/>
        <v>7.8923766816143495</v>
      </c>
      <c r="E9" s="448">
        <v>8969</v>
      </c>
      <c r="F9" s="448">
        <v>71</v>
      </c>
      <c r="G9" s="449">
        <f t="shared" si="1"/>
        <v>6.4958828911253432</v>
      </c>
      <c r="H9" s="448">
        <v>9225</v>
      </c>
      <c r="I9" s="448">
        <v>73</v>
      </c>
      <c r="J9" s="449">
        <f t="shared" si="2"/>
        <v>6.654512306289881</v>
      </c>
      <c r="K9" s="448">
        <v>8671</v>
      </c>
      <c r="L9" s="448">
        <v>37</v>
      </c>
      <c r="M9" s="449">
        <f t="shared" si="3"/>
        <v>5.7902973395931143</v>
      </c>
      <c r="N9" s="448">
        <v>8270</v>
      </c>
      <c r="O9" s="448">
        <v>51</v>
      </c>
      <c r="P9" s="449">
        <f t="shared" si="4"/>
        <v>6.9105691056910574</v>
      </c>
    </row>
    <row r="10" spans="1:17" s="111" customFormat="1" ht="21" customHeight="1">
      <c r="A10" s="184" t="s">
        <v>198</v>
      </c>
      <c r="B10" s="448">
        <v>4583</v>
      </c>
      <c r="C10" s="448">
        <v>62</v>
      </c>
      <c r="D10" s="449">
        <f t="shared" si="0"/>
        <v>5.5605381165919283</v>
      </c>
      <c r="E10" s="448">
        <v>4393</v>
      </c>
      <c r="F10" s="448">
        <v>61</v>
      </c>
      <c r="G10" s="449">
        <f t="shared" si="1"/>
        <v>5.5809698078682519</v>
      </c>
      <c r="H10" s="448">
        <v>4329</v>
      </c>
      <c r="I10" s="448">
        <v>52</v>
      </c>
      <c r="J10" s="449">
        <f t="shared" si="2"/>
        <v>4.740200546946217</v>
      </c>
      <c r="K10" s="448">
        <v>4291</v>
      </c>
      <c r="L10" s="448">
        <v>40</v>
      </c>
      <c r="M10" s="449">
        <f t="shared" si="3"/>
        <v>6.2597809076682314</v>
      </c>
      <c r="N10" s="448">
        <v>4182</v>
      </c>
      <c r="O10" s="448">
        <v>43</v>
      </c>
      <c r="P10" s="449">
        <f t="shared" si="4"/>
        <v>5.8265582655826558</v>
      </c>
    </row>
    <row r="11" spans="1:17" s="111" customFormat="1" ht="21" customHeight="1">
      <c r="A11" s="184" t="s">
        <v>196</v>
      </c>
      <c r="B11" s="448">
        <v>51905</v>
      </c>
      <c r="C11" s="448">
        <v>43</v>
      </c>
      <c r="D11" s="449">
        <f t="shared" si="0"/>
        <v>3.8565022421524668</v>
      </c>
      <c r="E11" s="448">
        <v>54863</v>
      </c>
      <c r="F11" s="448">
        <v>48</v>
      </c>
      <c r="G11" s="449">
        <f t="shared" si="1"/>
        <v>4.3915827996340351</v>
      </c>
      <c r="H11" s="448">
        <v>57976</v>
      </c>
      <c r="I11" s="448">
        <v>39</v>
      </c>
      <c r="J11" s="449">
        <f t="shared" si="2"/>
        <v>3.5551504102096629</v>
      </c>
      <c r="K11" s="448">
        <v>59361</v>
      </c>
      <c r="L11" s="448">
        <v>35</v>
      </c>
      <c r="M11" s="449">
        <f t="shared" si="3"/>
        <v>5.4773082942097027</v>
      </c>
      <c r="N11" s="448">
        <v>63713</v>
      </c>
      <c r="O11" s="448">
        <v>42</v>
      </c>
      <c r="P11" s="449">
        <f t="shared" si="4"/>
        <v>5.6910569105691051</v>
      </c>
    </row>
    <row r="12" spans="1:17" s="111" customFormat="1" ht="21" customHeight="1">
      <c r="A12" s="334" t="s">
        <v>67</v>
      </c>
      <c r="B12" s="448">
        <v>41004</v>
      </c>
      <c r="C12" s="448">
        <v>72</v>
      </c>
      <c r="D12" s="449">
        <f t="shared" si="0"/>
        <v>6.4573991031390134</v>
      </c>
      <c r="E12" s="448">
        <v>42037</v>
      </c>
      <c r="F12" s="448">
        <v>71</v>
      </c>
      <c r="G12" s="449">
        <f t="shared" si="1"/>
        <v>6.4958828911253432</v>
      </c>
      <c r="H12" s="448">
        <v>43682</v>
      </c>
      <c r="I12" s="448">
        <v>68</v>
      </c>
      <c r="J12" s="449">
        <f t="shared" si="2"/>
        <v>6.1987237921604379</v>
      </c>
      <c r="K12" s="448">
        <v>44451</v>
      </c>
      <c r="L12" s="448">
        <v>53</v>
      </c>
      <c r="M12" s="449">
        <f t="shared" si="3"/>
        <v>8.2942097026604067</v>
      </c>
      <c r="N12" s="448">
        <v>45840</v>
      </c>
      <c r="O12" s="448">
        <v>38</v>
      </c>
      <c r="P12" s="449">
        <f t="shared" si="4"/>
        <v>5.1490514905149052</v>
      </c>
    </row>
    <row r="13" spans="1:17" s="111" customFormat="1" ht="21" customHeight="1">
      <c r="A13" s="334" t="s">
        <v>70</v>
      </c>
      <c r="B13" s="448">
        <v>7678</v>
      </c>
      <c r="C13" s="448">
        <v>20</v>
      </c>
      <c r="D13" s="449">
        <f t="shared" si="0"/>
        <v>1.7937219730941705</v>
      </c>
      <c r="E13" s="448">
        <v>11688</v>
      </c>
      <c r="F13" s="448">
        <v>29</v>
      </c>
      <c r="G13" s="449">
        <f t="shared" si="1"/>
        <v>2.6532479414455628</v>
      </c>
      <c r="H13" s="448">
        <v>13917</v>
      </c>
      <c r="I13" s="448">
        <v>20</v>
      </c>
      <c r="J13" s="449">
        <f t="shared" si="2"/>
        <v>1.8231540565177755</v>
      </c>
      <c r="K13" s="448">
        <v>14623</v>
      </c>
      <c r="L13" s="448">
        <v>23</v>
      </c>
      <c r="M13" s="449">
        <f t="shared" si="3"/>
        <v>3.5993740219092332</v>
      </c>
      <c r="N13" s="448">
        <v>15433</v>
      </c>
      <c r="O13" s="448">
        <v>23</v>
      </c>
      <c r="P13" s="449">
        <f t="shared" si="4"/>
        <v>3.116531165311653</v>
      </c>
    </row>
    <row r="14" spans="1:17" s="142" customFormat="1" ht="21" customHeight="1">
      <c r="A14" s="334" t="s">
        <v>72</v>
      </c>
      <c r="B14" s="448">
        <v>12735</v>
      </c>
      <c r="C14" s="448">
        <v>19</v>
      </c>
      <c r="D14" s="449">
        <f t="shared" si="0"/>
        <v>1.7040358744394617</v>
      </c>
      <c r="E14" s="448">
        <v>13997</v>
      </c>
      <c r="F14" s="448">
        <v>19</v>
      </c>
      <c r="G14" s="449">
        <f t="shared" si="1"/>
        <v>1.7383348581884721</v>
      </c>
      <c r="H14" s="448">
        <v>14845</v>
      </c>
      <c r="I14" s="448">
        <v>26</v>
      </c>
      <c r="J14" s="449">
        <f t="shared" si="2"/>
        <v>2.3701002734731085</v>
      </c>
      <c r="K14" s="448">
        <v>15426</v>
      </c>
      <c r="L14" s="448">
        <v>12</v>
      </c>
      <c r="M14" s="449">
        <f t="shared" si="3"/>
        <v>1.8779342723004695</v>
      </c>
      <c r="N14" s="448">
        <v>15549</v>
      </c>
      <c r="O14" s="448">
        <v>18</v>
      </c>
      <c r="P14" s="449">
        <f t="shared" si="4"/>
        <v>2.4390243902439024</v>
      </c>
    </row>
    <row r="15" spans="1:17" s="111" customFormat="1" ht="21" customHeight="1">
      <c r="A15" s="184" t="s">
        <v>65</v>
      </c>
      <c r="B15" s="448">
        <v>101922</v>
      </c>
      <c r="C15" s="448">
        <v>23</v>
      </c>
      <c r="D15" s="449">
        <f t="shared" si="0"/>
        <v>2.0627802690582961</v>
      </c>
      <c r="E15" s="448">
        <v>95483</v>
      </c>
      <c r="F15" s="448">
        <v>24</v>
      </c>
      <c r="G15" s="449">
        <f t="shared" si="1"/>
        <v>2.1957913998170175</v>
      </c>
      <c r="H15" s="448">
        <v>93048</v>
      </c>
      <c r="I15" s="448">
        <v>26</v>
      </c>
      <c r="J15" s="449">
        <f t="shared" si="2"/>
        <v>2.3701002734731085</v>
      </c>
      <c r="K15" s="448">
        <v>88641</v>
      </c>
      <c r="L15" s="448">
        <v>10</v>
      </c>
      <c r="M15" s="449">
        <f t="shared" si="3"/>
        <v>1.5649452269170578</v>
      </c>
      <c r="N15" s="448">
        <v>82616</v>
      </c>
      <c r="O15" s="448">
        <v>17</v>
      </c>
      <c r="P15" s="449">
        <f t="shared" si="4"/>
        <v>2.3035230352303522</v>
      </c>
    </row>
    <row r="16" spans="1:17" s="111" customFormat="1" ht="21" customHeight="1">
      <c r="A16" s="335" t="s">
        <v>269</v>
      </c>
      <c r="B16" s="448">
        <v>7307</v>
      </c>
      <c r="C16" s="448">
        <v>19</v>
      </c>
      <c r="D16" s="449">
        <f t="shared" si="0"/>
        <v>1.7040358744394617</v>
      </c>
      <c r="E16" s="448">
        <v>7720</v>
      </c>
      <c r="F16" s="448">
        <v>33</v>
      </c>
      <c r="G16" s="449">
        <f t="shared" si="1"/>
        <v>3.019213174748399</v>
      </c>
      <c r="H16" s="448">
        <v>7449</v>
      </c>
      <c r="I16" s="448">
        <v>87</v>
      </c>
      <c r="J16" s="449">
        <f t="shared" si="2"/>
        <v>7.930720145852324</v>
      </c>
      <c r="K16" s="448">
        <v>5927</v>
      </c>
      <c r="L16" s="448">
        <v>16</v>
      </c>
      <c r="M16" s="449">
        <f t="shared" si="3"/>
        <v>2.5039123630672928</v>
      </c>
      <c r="N16" s="448">
        <v>5178</v>
      </c>
      <c r="O16" s="448">
        <v>15</v>
      </c>
      <c r="P16" s="449">
        <f t="shared" si="4"/>
        <v>2.0325203252032518</v>
      </c>
    </row>
    <row r="17" spans="1:16" s="111" customFormat="1" ht="21" customHeight="1">
      <c r="A17" s="184" t="s">
        <v>76</v>
      </c>
      <c r="B17" s="448">
        <v>5850</v>
      </c>
      <c r="C17" s="448">
        <v>7</v>
      </c>
      <c r="D17" s="449">
        <f t="shared" si="0"/>
        <v>0.62780269058295957</v>
      </c>
      <c r="E17" s="448">
        <v>6839</v>
      </c>
      <c r="F17" s="448">
        <v>8</v>
      </c>
      <c r="G17" s="449">
        <f t="shared" si="1"/>
        <v>0.73193046660567251</v>
      </c>
      <c r="H17" s="448">
        <v>7375</v>
      </c>
      <c r="I17" s="448">
        <v>13</v>
      </c>
      <c r="J17" s="449">
        <f t="shared" si="2"/>
        <v>1.1850501367365542</v>
      </c>
      <c r="K17" s="448">
        <v>7740</v>
      </c>
      <c r="L17" s="448">
        <v>5</v>
      </c>
      <c r="M17" s="449">
        <f t="shared" si="3"/>
        <v>0.78247261345852892</v>
      </c>
      <c r="N17" s="448">
        <v>8352</v>
      </c>
      <c r="O17" s="448">
        <v>15</v>
      </c>
      <c r="P17" s="449">
        <f t="shared" si="4"/>
        <v>2.0325203252032518</v>
      </c>
    </row>
    <row r="18" spans="1:16" s="111" customFormat="1" ht="21" customHeight="1">
      <c r="A18" s="184" t="s">
        <v>197</v>
      </c>
      <c r="B18" s="448">
        <v>5874</v>
      </c>
      <c r="C18" s="448">
        <v>84</v>
      </c>
      <c r="D18" s="449">
        <f t="shared" si="0"/>
        <v>7.5336322869955161</v>
      </c>
      <c r="E18" s="448">
        <v>6167</v>
      </c>
      <c r="F18" s="448">
        <v>42</v>
      </c>
      <c r="G18" s="449">
        <f t="shared" si="1"/>
        <v>3.8426349496797805</v>
      </c>
      <c r="H18" s="448">
        <v>5880</v>
      </c>
      <c r="I18" s="448">
        <v>29</v>
      </c>
      <c r="J18" s="449">
        <f t="shared" si="2"/>
        <v>2.643573381950775</v>
      </c>
      <c r="K18" s="448">
        <v>5621</v>
      </c>
      <c r="L18" s="448">
        <v>10</v>
      </c>
      <c r="M18" s="449">
        <f t="shared" si="3"/>
        <v>1.5649452269170578</v>
      </c>
      <c r="N18" s="448">
        <v>5700</v>
      </c>
      <c r="O18" s="448">
        <v>14</v>
      </c>
      <c r="P18" s="449">
        <f t="shared" si="4"/>
        <v>1.8970189701897018</v>
      </c>
    </row>
    <row r="19" spans="1:16" s="111" customFormat="1" ht="21" customHeight="1">
      <c r="A19" s="334" t="s">
        <v>74</v>
      </c>
      <c r="B19" s="448">
        <v>9127</v>
      </c>
      <c r="C19" s="448">
        <v>8</v>
      </c>
      <c r="D19" s="449">
        <f t="shared" si="0"/>
        <v>0.71748878923766812</v>
      </c>
      <c r="E19" s="448">
        <v>9949</v>
      </c>
      <c r="F19" s="448">
        <v>16</v>
      </c>
      <c r="G19" s="449">
        <f t="shared" si="1"/>
        <v>1.463860933211345</v>
      </c>
      <c r="H19" s="448">
        <v>12048</v>
      </c>
      <c r="I19" s="448">
        <v>15</v>
      </c>
      <c r="J19" s="449">
        <f t="shared" si="2"/>
        <v>1.367365542388332</v>
      </c>
      <c r="K19" s="448">
        <v>13517</v>
      </c>
      <c r="L19" s="448">
        <v>2</v>
      </c>
      <c r="M19" s="449">
        <f t="shared" si="3"/>
        <v>0.3129890453834116</v>
      </c>
      <c r="N19" s="448">
        <v>14123</v>
      </c>
      <c r="O19" s="448">
        <v>12</v>
      </c>
      <c r="P19" s="449">
        <f t="shared" si="4"/>
        <v>1.6260162601626018</v>
      </c>
    </row>
    <row r="20" spans="1:16" s="111" customFormat="1" ht="21" customHeight="1">
      <c r="A20" s="184" t="s">
        <v>219</v>
      </c>
      <c r="B20" s="448">
        <v>666</v>
      </c>
      <c r="C20" s="448">
        <v>18</v>
      </c>
      <c r="D20" s="449">
        <f t="shared" si="0"/>
        <v>1.6143497757847534</v>
      </c>
      <c r="E20" s="448">
        <v>579</v>
      </c>
      <c r="F20" s="448">
        <v>10</v>
      </c>
      <c r="G20" s="449">
        <f t="shared" si="1"/>
        <v>0.91491308325709064</v>
      </c>
      <c r="H20" s="448">
        <v>544</v>
      </c>
      <c r="I20" s="448">
        <v>6</v>
      </c>
      <c r="J20" s="449">
        <f t="shared" si="2"/>
        <v>0.54694621695533274</v>
      </c>
      <c r="K20" s="448">
        <v>607</v>
      </c>
      <c r="L20" s="448">
        <v>6</v>
      </c>
      <c r="M20" s="449">
        <f t="shared" si="3"/>
        <v>0.93896713615023475</v>
      </c>
      <c r="N20" s="448">
        <v>606</v>
      </c>
      <c r="O20" s="448">
        <v>8</v>
      </c>
      <c r="P20" s="449">
        <f t="shared" si="4"/>
        <v>1.084010840108401</v>
      </c>
    </row>
    <row r="21" spans="1:16" s="111" customFormat="1" ht="21" customHeight="1">
      <c r="A21" s="184" t="s">
        <v>202</v>
      </c>
      <c r="B21" s="448">
        <v>4769</v>
      </c>
      <c r="C21" s="448">
        <v>17</v>
      </c>
      <c r="D21" s="449">
        <f t="shared" si="0"/>
        <v>1.5246636771300448</v>
      </c>
      <c r="E21" s="448">
        <v>1866</v>
      </c>
      <c r="F21" s="448">
        <v>7</v>
      </c>
      <c r="G21" s="449">
        <f t="shared" si="1"/>
        <v>0.64043915827996334</v>
      </c>
      <c r="H21" s="448">
        <v>1425</v>
      </c>
      <c r="I21" s="448">
        <v>1</v>
      </c>
      <c r="J21" s="449">
        <f t="shared" si="2"/>
        <v>9.1157702825888781E-2</v>
      </c>
      <c r="K21" s="448">
        <v>1299</v>
      </c>
      <c r="L21" s="448">
        <v>9</v>
      </c>
      <c r="M21" s="449">
        <f t="shared" si="3"/>
        <v>1.4084507042253522</v>
      </c>
      <c r="N21" s="448">
        <v>1411</v>
      </c>
      <c r="O21" s="448">
        <v>7</v>
      </c>
      <c r="P21" s="449">
        <f t="shared" si="4"/>
        <v>0.94850948509485089</v>
      </c>
    </row>
    <row r="22" spans="1:16" s="111" customFormat="1" ht="21" customHeight="1">
      <c r="A22" s="184" t="s">
        <v>201</v>
      </c>
      <c r="B22" s="448">
        <v>2066</v>
      </c>
      <c r="C22" s="448">
        <v>16</v>
      </c>
      <c r="D22" s="449">
        <f t="shared" si="0"/>
        <v>1.4349775784753362</v>
      </c>
      <c r="E22" s="448">
        <v>2028</v>
      </c>
      <c r="F22" s="448">
        <v>17</v>
      </c>
      <c r="G22" s="449">
        <f t="shared" si="1"/>
        <v>1.555352241537054</v>
      </c>
      <c r="H22" s="448">
        <v>2098</v>
      </c>
      <c r="I22" s="448">
        <v>12</v>
      </c>
      <c r="J22" s="449">
        <f t="shared" si="2"/>
        <v>1.0938924339106655</v>
      </c>
      <c r="K22" s="448">
        <v>1979</v>
      </c>
      <c r="L22" s="448">
        <v>8</v>
      </c>
      <c r="M22" s="449">
        <f t="shared" si="3"/>
        <v>1.2519561815336464</v>
      </c>
      <c r="N22" s="448">
        <v>1993</v>
      </c>
      <c r="O22" s="448">
        <v>4</v>
      </c>
      <c r="P22" s="449">
        <f t="shared" si="4"/>
        <v>0.54200542005420049</v>
      </c>
    </row>
    <row r="23" spans="1:16" s="111" customFormat="1" ht="21" customHeight="1">
      <c r="A23" s="184" t="s">
        <v>75</v>
      </c>
      <c r="B23" s="448">
        <v>2379</v>
      </c>
      <c r="C23" s="448">
        <v>14</v>
      </c>
      <c r="D23" s="449">
        <f t="shared" si="0"/>
        <v>1.2556053811659191</v>
      </c>
      <c r="E23" s="448">
        <v>2660</v>
      </c>
      <c r="F23" s="448">
        <v>12</v>
      </c>
      <c r="G23" s="449">
        <f t="shared" si="1"/>
        <v>1.0978956999085088</v>
      </c>
      <c r="H23" s="448">
        <v>3031</v>
      </c>
      <c r="I23" s="448">
        <v>13</v>
      </c>
      <c r="J23" s="449">
        <f t="shared" si="2"/>
        <v>1.1850501367365542</v>
      </c>
      <c r="K23" s="448">
        <v>3004</v>
      </c>
      <c r="L23" s="448">
        <v>5</v>
      </c>
      <c r="M23" s="449">
        <f t="shared" si="3"/>
        <v>0.78247261345852892</v>
      </c>
      <c r="N23" s="448">
        <v>2476</v>
      </c>
      <c r="O23" s="448">
        <v>2</v>
      </c>
      <c r="P23" s="449">
        <f t="shared" si="4"/>
        <v>0.27100271002710025</v>
      </c>
    </row>
    <row r="24" spans="1:16" s="111" customFormat="1" ht="21" customHeight="1">
      <c r="A24" s="184" t="s">
        <v>199</v>
      </c>
      <c r="B24" s="448">
        <v>3840</v>
      </c>
      <c r="C24" s="448">
        <v>17</v>
      </c>
      <c r="D24" s="449">
        <f t="shared" si="0"/>
        <v>1.5246636771300448</v>
      </c>
      <c r="E24" s="448">
        <v>3829</v>
      </c>
      <c r="F24" s="448">
        <v>14</v>
      </c>
      <c r="G24" s="449">
        <f t="shared" si="1"/>
        <v>1.2808783165599267</v>
      </c>
      <c r="H24" s="448">
        <v>3718</v>
      </c>
      <c r="I24" s="448">
        <v>6</v>
      </c>
      <c r="J24" s="449">
        <f t="shared" si="2"/>
        <v>0.54694621695533274</v>
      </c>
      <c r="K24" s="448">
        <v>4364</v>
      </c>
      <c r="L24" s="448">
        <v>1</v>
      </c>
      <c r="M24" s="449">
        <f t="shared" si="3"/>
        <v>0.1564945226917058</v>
      </c>
      <c r="N24" s="448">
        <v>3661</v>
      </c>
      <c r="O24" s="448">
        <v>2</v>
      </c>
      <c r="P24" s="449">
        <f t="shared" si="4"/>
        <v>0.27100271002710025</v>
      </c>
    </row>
    <row r="25" spans="1:16" s="111" customFormat="1" ht="21" customHeight="1">
      <c r="A25" s="531" t="s">
        <v>81</v>
      </c>
      <c r="B25" s="607">
        <v>43287</v>
      </c>
      <c r="C25" s="607">
        <v>245</v>
      </c>
      <c r="D25" s="608">
        <f t="shared" si="0"/>
        <v>21.973094170403588</v>
      </c>
      <c r="E25" s="607">
        <v>43256</v>
      </c>
      <c r="F25" s="607">
        <v>203</v>
      </c>
      <c r="G25" s="608">
        <f t="shared" si="1"/>
        <v>18.572735590118938</v>
      </c>
      <c r="H25" s="607">
        <v>42948</v>
      </c>
      <c r="I25" s="607">
        <v>182</v>
      </c>
      <c r="J25" s="608">
        <f t="shared" si="2"/>
        <v>16.590701914311758</v>
      </c>
      <c r="K25" s="607">
        <v>42788</v>
      </c>
      <c r="L25" s="607">
        <v>85</v>
      </c>
      <c r="M25" s="608">
        <f t="shared" si="3"/>
        <v>13.302034428794993</v>
      </c>
      <c r="N25" s="607">
        <v>42030</v>
      </c>
      <c r="O25" s="607">
        <v>133</v>
      </c>
      <c r="P25" s="608">
        <f t="shared" si="4"/>
        <v>18.021680216802167</v>
      </c>
    </row>
    <row r="26" spans="1:16" s="202" customFormat="1" ht="33" customHeight="1">
      <c r="A26" s="1194" t="s">
        <v>1091</v>
      </c>
      <c r="B26" s="1194"/>
      <c r="C26" s="1194"/>
      <c r="D26" s="1194"/>
      <c r="E26" s="1194"/>
      <c r="F26" s="1194"/>
      <c r="G26" s="1194"/>
    </row>
  </sheetData>
  <mergeCells count="16">
    <mergeCell ref="A26:G26"/>
    <mergeCell ref="A1:P1"/>
    <mergeCell ref="I2:J2"/>
    <mergeCell ref="L2:M2"/>
    <mergeCell ref="O2:P2"/>
    <mergeCell ref="A3:A5"/>
    <mergeCell ref="B4:B5"/>
    <mergeCell ref="C4:C5"/>
    <mergeCell ref="E4:E5"/>
    <mergeCell ref="F4:F5"/>
    <mergeCell ref="H4:H5"/>
    <mergeCell ref="I4:I5"/>
    <mergeCell ref="K4:K5"/>
    <mergeCell ref="L4:L5"/>
    <mergeCell ref="N4:N5"/>
    <mergeCell ref="O4:O5"/>
  </mergeCells>
  <phoneticPr fontId="6" type="noConversion"/>
  <printOptions horizontalCentered="1" verticalCentered="1"/>
  <pageMargins left="0.39370078740157483" right="0.39370078740157483" top="0.74803149606299213" bottom="0.74803149606299213" header="0.31496062992125984" footer="0.31496062992125984"/>
  <pageSetup paperSize="11" scale="66" orientation="landscape" r:id="rId1"/>
  <headerFooter differentOddEven="1" scaleWithDoc="0">
    <oddHeader>&amp;L&amp;"Times New Roman,標準"&amp;8 108&amp;"標楷體,標準"年犯罪狀況及其分析</oddHeader>
    <evenHeader>&amp;R&amp;"標楷體,標準"&amp;8第二篇　犯罪之處理</even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31">
    <tabColor theme="8" tint="0.59999389629810485"/>
  </sheetPr>
  <dimension ref="A1:K24"/>
  <sheetViews>
    <sheetView showGridLines="0" zoomScaleNormal="100" workbookViewId="0">
      <selection activeCell="O2" sqref="O2"/>
    </sheetView>
  </sheetViews>
  <sheetFormatPr defaultColWidth="9" defaultRowHeight="15.75"/>
  <cols>
    <col min="1" max="1" width="12.375" style="122" customWidth="1"/>
    <col min="2" max="8" width="9.5" style="122" customWidth="1"/>
    <col min="9" max="9" width="9.375" style="122" customWidth="1"/>
    <col min="10" max="11" width="9.5" style="122" customWidth="1"/>
    <col min="12" max="16384" width="9" style="122"/>
  </cols>
  <sheetData>
    <row r="1" spans="1:11" ht="30" customHeight="1">
      <c r="A1" s="1502" t="s">
        <v>375</v>
      </c>
      <c r="B1" s="1502"/>
      <c r="C1" s="1502"/>
      <c r="D1" s="1502"/>
      <c r="E1" s="1502"/>
      <c r="F1" s="1502"/>
      <c r="G1" s="1502"/>
      <c r="H1" s="1502"/>
      <c r="I1" s="1502"/>
      <c r="J1" s="1502"/>
      <c r="K1" s="1502"/>
    </row>
    <row r="2" spans="1:11" ht="15" customHeight="1">
      <c r="A2" s="54"/>
      <c r="B2" s="732"/>
      <c r="C2" s="732"/>
      <c r="D2" s="732"/>
      <c r="E2" s="732"/>
      <c r="F2" s="732"/>
      <c r="G2" s="49"/>
      <c r="H2" s="732"/>
      <c r="I2" s="732"/>
      <c r="J2" s="732"/>
      <c r="K2" s="123" t="s">
        <v>376</v>
      </c>
    </row>
    <row r="3" spans="1:11" ht="16.5" customHeight="1">
      <c r="A3" s="1503"/>
      <c r="B3" s="1506" t="s">
        <v>377</v>
      </c>
      <c r="C3" s="1506"/>
      <c r="D3" s="1506"/>
      <c r="E3" s="1506"/>
      <c r="F3" s="1506"/>
      <c r="G3" s="1506"/>
      <c r="H3" s="1507" t="s">
        <v>378</v>
      </c>
      <c r="I3" s="1506"/>
      <c r="J3" s="1506"/>
      <c r="K3" s="1506"/>
    </row>
    <row r="4" spans="1:11" ht="18" customHeight="1">
      <c r="A4" s="1504"/>
      <c r="B4" s="1508" t="s">
        <v>116</v>
      </c>
      <c r="C4" s="1514" t="s">
        <v>379</v>
      </c>
      <c r="D4" s="1514" t="s">
        <v>380</v>
      </c>
      <c r="E4" s="1514" t="s">
        <v>381</v>
      </c>
      <c r="F4" s="1514" t="s">
        <v>382</v>
      </c>
      <c r="G4" s="1517" t="s">
        <v>383</v>
      </c>
      <c r="H4" s="1511" t="s">
        <v>116</v>
      </c>
      <c r="I4" s="1514" t="s">
        <v>384</v>
      </c>
      <c r="J4" s="1514" t="s">
        <v>182</v>
      </c>
      <c r="K4" s="1517" t="s">
        <v>385</v>
      </c>
    </row>
    <row r="5" spans="1:11" ht="18" customHeight="1">
      <c r="A5" s="1504"/>
      <c r="B5" s="1509"/>
      <c r="C5" s="1515"/>
      <c r="D5" s="1515"/>
      <c r="E5" s="1515"/>
      <c r="F5" s="1515"/>
      <c r="G5" s="1518"/>
      <c r="H5" s="1512"/>
      <c r="I5" s="1515"/>
      <c r="J5" s="1515"/>
      <c r="K5" s="1518"/>
    </row>
    <row r="6" spans="1:11" ht="18" customHeight="1">
      <c r="A6" s="1504"/>
      <c r="B6" s="1509"/>
      <c r="C6" s="1515"/>
      <c r="D6" s="1515"/>
      <c r="E6" s="1515"/>
      <c r="F6" s="1515"/>
      <c r="G6" s="1518"/>
      <c r="H6" s="1512"/>
      <c r="I6" s="1515"/>
      <c r="J6" s="1515"/>
      <c r="K6" s="1518"/>
    </row>
    <row r="7" spans="1:11" ht="18" customHeight="1">
      <c r="A7" s="1504"/>
      <c r="B7" s="1509"/>
      <c r="C7" s="1515"/>
      <c r="D7" s="1515"/>
      <c r="E7" s="1515"/>
      <c r="F7" s="1515"/>
      <c r="G7" s="1518"/>
      <c r="H7" s="1512"/>
      <c r="I7" s="1515"/>
      <c r="J7" s="1515"/>
      <c r="K7" s="1518"/>
    </row>
    <row r="8" spans="1:11" ht="18" customHeight="1">
      <c r="A8" s="1505"/>
      <c r="B8" s="1510"/>
      <c r="C8" s="1516"/>
      <c r="D8" s="1516"/>
      <c r="E8" s="1516"/>
      <c r="F8" s="1516"/>
      <c r="G8" s="1519"/>
      <c r="H8" s="1513"/>
      <c r="I8" s="1516"/>
      <c r="J8" s="1516"/>
      <c r="K8" s="1519"/>
    </row>
    <row r="9" spans="1:11" ht="33.75" customHeight="1">
      <c r="A9" s="340" t="s">
        <v>59</v>
      </c>
      <c r="B9" s="729">
        <f t="shared" ref="B9:B18" si="0">SUM(C9:G9)</f>
        <v>5696</v>
      </c>
      <c r="C9" s="729">
        <v>2531</v>
      </c>
      <c r="D9" s="729">
        <v>2570</v>
      </c>
      <c r="E9" s="729">
        <v>350</v>
      </c>
      <c r="F9" s="729">
        <v>1</v>
      </c>
      <c r="G9" s="728">
        <v>244</v>
      </c>
      <c r="H9" s="731">
        <v>5552.0709999999999</v>
      </c>
      <c r="I9" s="730">
        <v>1865.6524999999999</v>
      </c>
      <c r="J9" s="729">
        <v>3349.8184999999999</v>
      </c>
      <c r="K9" s="728">
        <v>336.6</v>
      </c>
    </row>
    <row r="10" spans="1:11" ht="33.75" customHeight="1">
      <c r="A10" s="341" t="s">
        <v>60</v>
      </c>
      <c r="B10" s="729">
        <f t="shared" si="0"/>
        <v>7197</v>
      </c>
      <c r="C10" s="729">
        <v>3126</v>
      </c>
      <c r="D10" s="729">
        <v>3270</v>
      </c>
      <c r="E10" s="729">
        <v>444</v>
      </c>
      <c r="F10" s="729">
        <v>12</v>
      </c>
      <c r="G10" s="728">
        <v>345</v>
      </c>
      <c r="H10" s="731">
        <v>5688.7718000000004</v>
      </c>
      <c r="I10" s="730">
        <v>3884.9708000000001</v>
      </c>
      <c r="J10" s="729">
        <v>962.8</v>
      </c>
      <c r="K10" s="728">
        <v>841.00099999999998</v>
      </c>
    </row>
    <row r="11" spans="1:11" ht="33.75" customHeight="1">
      <c r="A11" s="341" t="s">
        <v>61</v>
      </c>
      <c r="B11" s="729">
        <f t="shared" si="0"/>
        <v>9056</v>
      </c>
      <c r="C11" s="729">
        <v>3409</v>
      </c>
      <c r="D11" s="729">
        <v>4716</v>
      </c>
      <c r="E11" s="729">
        <v>562</v>
      </c>
      <c r="F11" s="729">
        <v>6</v>
      </c>
      <c r="G11" s="728">
        <v>363</v>
      </c>
      <c r="H11" s="731">
        <v>7263.05</v>
      </c>
      <c r="I11" s="730">
        <v>6096</v>
      </c>
      <c r="J11" s="729">
        <v>535.20000000000005</v>
      </c>
      <c r="K11" s="728">
        <v>631.85</v>
      </c>
    </row>
    <row r="12" spans="1:11" ht="33.75" customHeight="1">
      <c r="A12" s="341" t="s">
        <v>62</v>
      </c>
      <c r="B12" s="729">
        <f t="shared" si="0"/>
        <v>8090</v>
      </c>
      <c r="C12" s="729">
        <v>3798</v>
      </c>
      <c r="D12" s="729">
        <v>3447</v>
      </c>
      <c r="E12" s="729">
        <v>342</v>
      </c>
      <c r="F12" s="729">
        <v>4</v>
      </c>
      <c r="G12" s="728">
        <v>499</v>
      </c>
      <c r="H12" s="731">
        <v>6712.9</v>
      </c>
      <c r="I12" s="730">
        <v>3814.8</v>
      </c>
      <c r="J12" s="729">
        <v>125</v>
      </c>
      <c r="K12" s="728">
        <v>2773.1</v>
      </c>
    </row>
    <row r="13" spans="1:11" ht="33.75" customHeight="1">
      <c r="A13" s="341" t="s">
        <v>95</v>
      </c>
      <c r="B13" s="729">
        <f t="shared" si="0"/>
        <v>6983</v>
      </c>
      <c r="C13" s="729">
        <v>3626</v>
      </c>
      <c r="D13" s="729">
        <v>2606</v>
      </c>
      <c r="E13" s="729">
        <v>399</v>
      </c>
      <c r="F13" s="729">
        <v>6</v>
      </c>
      <c r="G13" s="728">
        <v>346</v>
      </c>
      <c r="H13" s="731">
        <v>3493.4</v>
      </c>
      <c r="I13" s="730">
        <v>3181.2</v>
      </c>
      <c r="J13" s="729">
        <v>155.5</v>
      </c>
      <c r="K13" s="728">
        <v>156.69999999999999</v>
      </c>
    </row>
    <row r="14" spans="1:11" ht="33.75" customHeight="1">
      <c r="A14" s="341" t="s">
        <v>96</v>
      </c>
      <c r="B14" s="729">
        <f t="shared" si="0"/>
        <v>5615</v>
      </c>
      <c r="C14" s="729">
        <v>2918</v>
      </c>
      <c r="D14" s="729">
        <v>2191</v>
      </c>
      <c r="E14" s="729">
        <v>331</v>
      </c>
      <c r="F14" s="729">
        <v>7</v>
      </c>
      <c r="G14" s="728">
        <v>168</v>
      </c>
      <c r="H14" s="731">
        <v>4961.7</v>
      </c>
      <c r="I14" s="730">
        <v>4961.7</v>
      </c>
      <c r="J14" s="729" t="s">
        <v>286</v>
      </c>
      <c r="K14" s="728" t="s">
        <v>286</v>
      </c>
    </row>
    <row r="15" spans="1:11" ht="33.75" customHeight="1">
      <c r="A15" s="341" t="s">
        <v>97</v>
      </c>
      <c r="B15" s="729">
        <f t="shared" si="0"/>
        <v>5220</v>
      </c>
      <c r="C15" s="729">
        <v>2643</v>
      </c>
      <c r="D15" s="729">
        <v>2010</v>
      </c>
      <c r="E15" s="729">
        <v>339</v>
      </c>
      <c r="F15" s="729">
        <v>5</v>
      </c>
      <c r="G15" s="728">
        <v>223</v>
      </c>
      <c r="H15" s="731">
        <v>4493.1000000000004</v>
      </c>
      <c r="I15" s="730">
        <v>4493.1000000000004</v>
      </c>
      <c r="J15" s="729" t="s">
        <v>286</v>
      </c>
      <c r="K15" s="728" t="s">
        <v>286</v>
      </c>
    </row>
    <row r="16" spans="1:11" ht="33.75" customHeight="1">
      <c r="A16" s="341" t="s">
        <v>98</v>
      </c>
      <c r="B16" s="729">
        <f t="shared" si="0"/>
        <v>5310</v>
      </c>
      <c r="C16" s="729">
        <v>2607</v>
      </c>
      <c r="D16" s="729">
        <v>2082</v>
      </c>
      <c r="E16" s="729">
        <v>355</v>
      </c>
      <c r="F16" s="729">
        <v>5</v>
      </c>
      <c r="G16" s="728">
        <v>261</v>
      </c>
      <c r="H16" s="731">
        <v>5671.7</v>
      </c>
      <c r="I16" s="730">
        <v>5671.7</v>
      </c>
      <c r="J16" s="729" t="s">
        <v>286</v>
      </c>
      <c r="K16" s="728" t="s">
        <v>286</v>
      </c>
    </row>
    <row r="17" spans="1:11" ht="33.75" customHeight="1">
      <c r="A17" s="341" t="s">
        <v>99</v>
      </c>
      <c r="B17" s="729">
        <f t="shared" si="0"/>
        <v>5358</v>
      </c>
      <c r="C17" s="729">
        <v>2707</v>
      </c>
      <c r="D17" s="729">
        <v>1981</v>
      </c>
      <c r="E17" s="729">
        <v>348</v>
      </c>
      <c r="F17" s="729">
        <v>5</v>
      </c>
      <c r="G17" s="728">
        <v>317</v>
      </c>
      <c r="H17" s="731">
        <v>3290</v>
      </c>
      <c r="I17" s="730">
        <v>3290</v>
      </c>
      <c r="J17" s="729" t="s">
        <v>286</v>
      </c>
      <c r="K17" s="728" t="s">
        <v>286</v>
      </c>
    </row>
    <row r="18" spans="1:11" ht="33.75" customHeight="1">
      <c r="A18" s="342" t="s">
        <v>374</v>
      </c>
      <c r="B18" s="725">
        <f t="shared" si="0"/>
        <v>5123</v>
      </c>
      <c r="C18" s="725">
        <v>2764</v>
      </c>
      <c r="D18" s="725">
        <v>1559</v>
      </c>
      <c r="E18" s="725">
        <v>312</v>
      </c>
      <c r="F18" s="725">
        <v>7</v>
      </c>
      <c r="G18" s="724">
        <v>481</v>
      </c>
      <c r="H18" s="727">
        <v>8299.1753000000008</v>
      </c>
      <c r="I18" s="726">
        <v>8299.1753000000008</v>
      </c>
      <c r="J18" s="725" t="s">
        <v>286</v>
      </c>
      <c r="K18" s="724" t="s">
        <v>286</v>
      </c>
    </row>
    <row r="19" spans="1:11" s="50" customFormat="1" ht="16.5" customHeight="1">
      <c r="A19" s="723" t="s">
        <v>57</v>
      </c>
      <c r="B19" s="722"/>
      <c r="C19" s="722"/>
      <c r="D19" s="720"/>
      <c r="E19" s="720"/>
      <c r="F19" s="720"/>
      <c r="G19" s="720"/>
      <c r="H19" s="720"/>
      <c r="I19" s="721"/>
      <c r="J19" s="720"/>
      <c r="K19" s="720"/>
    </row>
    <row r="20" spans="1:11" s="50" customFormat="1" ht="14.25">
      <c r="A20" s="51" t="s">
        <v>386</v>
      </c>
      <c r="B20" s="53"/>
      <c r="C20" s="53"/>
      <c r="D20" s="53"/>
      <c r="E20" s="53"/>
      <c r="F20" s="53"/>
      <c r="G20" s="53"/>
      <c r="H20" s="53"/>
      <c r="I20" s="53"/>
      <c r="J20" s="53"/>
      <c r="K20" s="52"/>
    </row>
    <row r="21" spans="1:11" s="50" customFormat="1" ht="14.25">
      <c r="A21" s="51" t="s">
        <v>387</v>
      </c>
    </row>
    <row r="22" spans="1:11" s="50" customFormat="1" ht="13.5" customHeight="1">
      <c r="A22" s="51" t="s">
        <v>388</v>
      </c>
    </row>
    <row r="23" spans="1:11" s="49" customFormat="1" ht="14.25" hidden="1" customHeight="1">
      <c r="A23" s="1520"/>
      <c r="B23" s="1520"/>
      <c r="C23" s="1520"/>
      <c r="D23" s="1520"/>
      <c r="E23" s="1520"/>
      <c r="F23" s="1520"/>
      <c r="G23" s="1520"/>
      <c r="H23" s="1520"/>
      <c r="I23" s="1520"/>
      <c r="J23" s="1520"/>
      <c r="K23" s="1520"/>
    </row>
    <row r="24" spans="1:11">
      <c r="C24" s="124"/>
      <c r="D24" s="124"/>
      <c r="E24" s="124"/>
      <c r="F24" s="124"/>
      <c r="G24" s="124"/>
      <c r="H24" s="124"/>
      <c r="I24" s="124"/>
      <c r="J24" s="124"/>
      <c r="K24" s="124"/>
    </row>
  </sheetData>
  <mergeCells count="15">
    <mergeCell ref="A23:K23"/>
    <mergeCell ref="C4:C8"/>
    <mergeCell ref="D4:D8"/>
    <mergeCell ref="E4:E8"/>
    <mergeCell ref="F4:F8"/>
    <mergeCell ref="G4:G8"/>
    <mergeCell ref="A1:K1"/>
    <mergeCell ref="A3:A8"/>
    <mergeCell ref="B3:G3"/>
    <mergeCell ref="H3:K3"/>
    <mergeCell ref="B4:B8"/>
    <mergeCell ref="H4:H8"/>
    <mergeCell ref="I4:I8"/>
    <mergeCell ref="J4:J8"/>
    <mergeCell ref="K4:K8"/>
  </mergeCells>
  <phoneticPr fontId="6" type="noConversion"/>
  <printOptions horizontalCentered="1" verticalCentered="1"/>
  <pageMargins left="0.39370078740157483" right="0.39370078740157483" top="0.74803149606299213" bottom="0.74803149606299213" header="0.31496062992125984" footer="0.31496062992125984"/>
  <pageSetup paperSize="11" scale="66" orientation="landscape" r:id="rId1"/>
  <headerFooter differentOddEven="1" scaleWithDoc="0">
    <oddHeader>&amp;L&amp;"Times New Roman,標準"&amp;8 108&amp;"標楷體,標準"年犯罪狀況及其分析</oddHeader>
    <evenHeader>&amp;R&amp;"標楷體,標準"&amp;8第二篇　犯罪之處理</even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32">
    <tabColor theme="8" tint="0.59999389629810485"/>
  </sheetPr>
  <dimension ref="A1:H283"/>
  <sheetViews>
    <sheetView showGridLines="0" zoomScaleNormal="100" workbookViewId="0">
      <selection activeCell="O2" sqref="O2"/>
    </sheetView>
  </sheetViews>
  <sheetFormatPr defaultColWidth="9" defaultRowHeight="15.75"/>
  <cols>
    <col min="1" max="1" width="6.5" style="33" customWidth="1"/>
    <col min="2" max="2" width="5" style="182" customWidth="1"/>
    <col min="3" max="7" width="18.375" style="33" customWidth="1"/>
    <col min="8" max="16384" width="9" style="33"/>
  </cols>
  <sheetData>
    <row r="1" spans="1:8" ht="30.6" customHeight="1">
      <c r="A1" s="1179" t="s">
        <v>296</v>
      </c>
      <c r="B1" s="1179"/>
      <c r="C1" s="1179"/>
      <c r="D1" s="1179"/>
      <c r="E1" s="1179"/>
      <c r="F1" s="1179"/>
      <c r="G1" s="1179"/>
    </row>
    <row r="2" spans="1:8" ht="30" customHeight="1">
      <c r="A2" s="1177"/>
      <c r="B2" s="1177"/>
      <c r="C2" s="1178" t="s">
        <v>297</v>
      </c>
      <c r="D2" s="1181" t="s">
        <v>298</v>
      </c>
      <c r="E2" s="1180"/>
      <c r="F2" s="1180"/>
      <c r="G2" s="1180"/>
    </row>
    <row r="3" spans="1:8" ht="30" customHeight="1">
      <c r="A3" s="1197"/>
      <c r="B3" s="1197"/>
      <c r="C3" s="1523"/>
      <c r="D3" s="533" t="s">
        <v>299</v>
      </c>
      <c r="E3" s="533" t="s">
        <v>300</v>
      </c>
      <c r="F3" s="533" t="s">
        <v>301</v>
      </c>
      <c r="G3" s="522" t="s">
        <v>302</v>
      </c>
    </row>
    <row r="4" spans="1:8" ht="17.25" customHeight="1">
      <c r="A4" s="1521" t="s">
        <v>287</v>
      </c>
      <c r="B4" s="668" t="s">
        <v>63</v>
      </c>
      <c r="C4" s="992">
        <v>23141</v>
      </c>
      <c r="D4" s="992">
        <v>16691</v>
      </c>
      <c r="E4" s="992">
        <v>3923</v>
      </c>
      <c r="F4" s="992">
        <v>1204</v>
      </c>
      <c r="G4" s="993">
        <v>1323</v>
      </c>
    </row>
    <row r="5" spans="1:8" ht="17.25" customHeight="1">
      <c r="A5" s="1521"/>
      <c r="B5" s="668" t="s">
        <v>0</v>
      </c>
      <c r="C5" s="994">
        <v>100</v>
      </c>
      <c r="D5" s="994">
        <v>72.127392938939551</v>
      </c>
      <c r="E5" s="994">
        <v>16.952594961324056</v>
      </c>
      <c r="F5" s="994">
        <v>5.2028866513979519</v>
      </c>
      <c r="G5" s="995">
        <v>5.7171254483384466</v>
      </c>
      <c r="H5" s="237"/>
    </row>
    <row r="6" spans="1:8" ht="17.25" customHeight="1">
      <c r="A6" s="1521" t="s">
        <v>303</v>
      </c>
      <c r="B6" s="668" t="s">
        <v>63</v>
      </c>
      <c r="C6" s="992">
        <v>21764</v>
      </c>
      <c r="D6" s="992">
        <v>15396</v>
      </c>
      <c r="E6" s="992">
        <v>3805</v>
      </c>
      <c r="F6" s="992">
        <v>1181</v>
      </c>
      <c r="G6" s="996">
        <v>1382</v>
      </c>
    </row>
    <row r="7" spans="1:8" ht="17.25" customHeight="1">
      <c r="A7" s="1521"/>
      <c r="B7" s="668" t="s">
        <v>0</v>
      </c>
      <c r="C7" s="994">
        <v>100</v>
      </c>
      <c r="D7" s="994">
        <v>70.740672670464988</v>
      </c>
      <c r="E7" s="994">
        <v>17.482999448630768</v>
      </c>
      <c r="F7" s="994">
        <v>5.4263922073148319</v>
      </c>
      <c r="G7" s="995">
        <v>6.349935673589413</v>
      </c>
      <c r="H7" s="237"/>
    </row>
    <row r="8" spans="1:8" ht="17.25" customHeight="1">
      <c r="A8" s="1521" t="s">
        <v>304</v>
      </c>
      <c r="B8" s="668" t="s">
        <v>63</v>
      </c>
      <c r="C8" s="992">
        <v>19906</v>
      </c>
      <c r="D8" s="992">
        <v>13829</v>
      </c>
      <c r="E8" s="992">
        <v>3583</v>
      </c>
      <c r="F8" s="992">
        <v>1142</v>
      </c>
      <c r="G8" s="996">
        <v>1352</v>
      </c>
    </row>
    <row r="9" spans="1:8" ht="17.25" customHeight="1">
      <c r="A9" s="1521"/>
      <c r="B9" s="668" t="s">
        <v>0</v>
      </c>
      <c r="C9" s="994">
        <v>100</v>
      </c>
      <c r="D9" s="994">
        <v>69.471516125791226</v>
      </c>
      <c r="E9" s="994">
        <v>17.999598111122275</v>
      </c>
      <c r="F9" s="994">
        <v>5.7369637295287852</v>
      </c>
      <c r="G9" s="995">
        <v>6.7919220335577206</v>
      </c>
      <c r="H9" s="237"/>
    </row>
    <row r="10" spans="1:8" ht="17.25" customHeight="1">
      <c r="A10" s="1521" t="s">
        <v>305</v>
      </c>
      <c r="B10" s="668" t="s">
        <v>63</v>
      </c>
      <c r="C10" s="992">
        <v>18419</v>
      </c>
      <c r="D10" s="992">
        <v>13005</v>
      </c>
      <c r="E10" s="992">
        <v>3157</v>
      </c>
      <c r="F10" s="992">
        <v>1024</v>
      </c>
      <c r="G10" s="996">
        <v>1233</v>
      </c>
    </row>
    <row r="11" spans="1:8" ht="17.25" customHeight="1">
      <c r="A11" s="1521"/>
      <c r="B11" s="668" t="s">
        <v>0</v>
      </c>
      <c r="C11" s="994">
        <v>100</v>
      </c>
      <c r="D11" s="994">
        <v>70.606439003203221</v>
      </c>
      <c r="E11" s="994">
        <v>17.139909875671862</v>
      </c>
      <c r="F11" s="994">
        <v>5.5594766273956244</v>
      </c>
      <c r="G11" s="995">
        <v>6.6941744937293022</v>
      </c>
      <c r="H11" s="237"/>
    </row>
    <row r="12" spans="1:8" ht="17.25" customHeight="1">
      <c r="A12" s="1521" t="s">
        <v>306</v>
      </c>
      <c r="B12" s="668" t="s">
        <v>63</v>
      </c>
      <c r="C12" s="992">
        <v>19286</v>
      </c>
      <c r="D12" s="992">
        <v>13813</v>
      </c>
      <c r="E12" s="992">
        <v>3132</v>
      </c>
      <c r="F12" s="992">
        <v>1063</v>
      </c>
      <c r="G12" s="996">
        <v>1278</v>
      </c>
    </row>
    <row r="13" spans="1:8" ht="17.25" customHeight="1">
      <c r="A13" s="1521"/>
      <c r="B13" s="668" t="s">
        <v>0</v>
      </c>
      <c r="C13" s="994">
        <v>100</v>
      </c>
      <c r="D13" s="994">
        <v>71.621901897749666</v>
      </c>
      <c r="E13" s="994">
        <v>16.239759410971686</v>
      </c>
      <c r="F13" s="994">
        <v>5.5117701959970962</v>
      </c>
      <c r="G13" s="995">
        <v>6.6265684952815516</v>
      </c>
      <c r="H13" s="237"/>
    </row>
    <row r="14" spans="1:8" ht="17.25" customHeight="1">
      <c r="A14" s="1521" t="s">
        <v>307</v>
      </c>
      <c r="B14" s="668" t="s">
        <v>63</v>
      </c>
      <c r="C14" s="992">
        <v>21049</v>
      </c>
      <c r="D14" s="992">
        <v>14718</v>
      </c>
      <c r="E14" s="992">
        <v>3621</v>
      </c>
      <c r="F14" s="992">
        <v>1368</v>
      </c>
      <c r="G14" s="996">
        <v>1342</v>
      </c>
    </row>
    <row r="15" spans="1:8" ht="17.25" customHeight="1">
      <c r="A15" s="1521"/>
      <c r="B15" s="668" t="s">
        <v>0</v>
      </c>
      <c r="C15" s="994">
        <v>100</v>
      </c>
      <c r="D15" s="994">
        <v>69.922561641883235</v>
      </c>
      <c r="E15" s="994">
        <v>17.20271746876336</v>
      </c>
      <c r="F15" s="994">
        <v>6.4991210983894723</v>
      </c>
      <c r="G15" s="995">
        <v>6.3755997909639417</v>
      </c>
      <c r="H15" s="237"/>
    </row>
    <row r="16" spans="1:8" ht="17.25" customHeight="1">
      <c r="A16" s="1521" t="s">
        <v>308</v>
      </c>
      <c r="B16" s="668" t="s">
        <v>63</v>
      </c>
      <c r="C16" s="992">
        <v>18913</v>
      </c>
      <c r="D16" s="992">
        <v>13636</v>
      </c>
      <c r="E16" s="992">
        <v>3043</v>
      </c>
      <c r="F16" s="992">
        <v>1053</v>
      </c>
      <c r="G16" s="996">
        <v>1181</v>
      </c>
    </row>
    <row r="17" spans="1:8" ht="17.25" customHeight="1">
      <c r="A17" s="1521"/>
      <c r="B17" s="668" t="s">
        <v>0</v>
      </c>
      <c r="C17" s="994">
        <v>100</v>
      </c>
      <c r="D17" s="994">
        <v>72.098556548405853</v>
      </c>
      <c r="E17" s="994">
        <v>16.089462274625919</v>
      </c>
      <c r="F17" s="994">
        <v>5.567599005974726</v>
      </c>
      <c r="G17" s="995">
        <v>6.2443821709934966</v>
      </c>
      <c r="H17" s="237"/>
    </row>
    <row r="18" spans="1:8" ht="17.25" customHeight="1">
      <c r="A18" s="1521" t="s">
        <v>309</v>
      </c>
      <c r="B18" s="668" t="s">
        <v>63</v>
      </c>
      <c r="C18" s="992">
        <v>19787</v>
      </c>
      <c r="D18" s="992">
        <v>14565</v>
      </c>
      <c r="E18" s="992">
        <v>3012</v>
      </c>
      <c r="F18" s="992">
        <v>929</v>
      </c>
      <c r="G18" s="996">
        <v>1281</v>
      </c>
    </row>
    <row r="19" spans="1:8" ht="17.25" customHeight="1">
      <c r="A19" s="1521"/>
      <c r="B19" s="668" t="s">
        <v>0</v>
      </c>
      <c r="C19" s="994">
        <v>100</v>
      </c>
      <c r="D19" s="994">
        <v>73.608935159448123</v>
      </c>
      <c r="E19" s="994">
        <v>15.222115530398748</v>
      </c>
      <c r="F19" s="994">
        <v>4.695001768838126</v>
      </c>
      <c r="G19" s="995">
        <v>6.4739475413150043</v>
      </c>
      <c r="H19" s="237"/>
    </row>
    <row r="20" spans="1:8" ht="17.25" customHeight="1">
      <c r="A20" s="1521" t="s">
        <v>310</v>
      </c>
      <c r="B20" s="668" t="s">
        <v>63</v>
      </c>
      <c r="C20" s="992">
        <v>19038</v>
      </c>
      <c r="D20" s="992">
        <v>13767</v>
      </c>
      <c r="E20" s="992">
        <v>2978</v>
      </c>
      <c r="F20" s="992">
        <v>975</v>
      </c>
      <c r="G20" s="996">
        <v>1318</v>
      </c>
    </row>
    <row r="21" spans="1:8" ht="17.25" customHeight="1">
      <c r="A21" s="1521"/>
      <c r="B21" s="668" t="s">
        <v>0</v>
      </c>
      <c r="C21" s="994">
        <v>100</v>
      </c>
      <c r="D21" s="994">
        <v>72.313268200441229</v>
      </c>
      <c r="E21" s="994">
        <v>15.642399411702909</v>
      </c>
      <c r="F21" s="994">
        <v>5.1213362748187841</v>
      </c>
      <c r="G21" s="995">
        <v>6.9229961130370832</v>
      </c>
      <c r="H21" s="237"/>
    </row>
    <row r="22" spans="1:8" ht="17.25" customHeight="1">
      <c r="A22" s="1521" t="s">
        <v>311</v>
      </c>
      <c r="B22" s="668" t="s">
        <v>63</v>
      </c>
      <c r="C22" s="992">
        <v>19171</v>
      </c>
      <c r="D22" s="992">
        <v>13765</v>
      </c>
      <c r="E22" s="992">
        <v>2819</v>
      </c>
      <c r="F22" s="992">
        <v>1060</v>
      </c>
      <c r="G22" s="996">
        <v>1527</v>
      </c>
      <c r="H22" s="237"/>
    </row>
    <row r="23" spans="1:8" ht="17.25" customHeight="1">
      <c r="A23" s="1522"/>
      <c r="B23" s="674" t="s">
        <v>0</v>
      </c>
      <c r="C23" s="997">
        <v>100</v>
      </c>
      <c r="D23" s="997">
        <v>71.801157999061076</v>
      </c>
      <c r="E23" s="997">
        <v>14.704501590944655</v>
      </c>
      <c r="F23" s="997">
        <v>5.529184706066455</v>
      </c>
      <c r="G23" s="998">
        <v>7.9651557039278078</v>
      </c>
      <c r="H23" s="237"/>
    </row>
    <row r="24" spans="1:8" ht="15" customHeight="1">
      <c r="A24" s="34" t="s">
        <v>57</v>
      </c>
      <c r="B24" s="206"/>
      <c r="C24" s="237"/>
      <c r="D24" s="237"/>
      <c r="E24" s="237"/>
      <c r="F24" s="237"/>
      <c r="G24" s="237"/>
    </row>
    <row r="25" spans="1:8" ht="15" customHeight="1">
      <c r="A25" s="277"/>
      <c r="C25" s="237"/>
      <c r="D25" s="237"/>
      <c r="E25" s="237"/>
      <c r="F25" s="237"/>
      <c r="G25" s="237"/>
    </row>
    <row r="26" spans="1:8" ht="15" customHeight="1"/>
    <row r="27" spans="1:8" ht="15" customHeight="1"/>
    <row r="28" spans="1:8" ht="15" customHeight="1"/>
    <row r="29" spans="1:8" ht="15" customHeight="1"/>
    <row r="30" spans="1:8" ht="15" customHeight="1">
      <c r="D30" s="667"/>
    </row>
    <row r="31" spans="1:8" ht="15" customHeight="1"/>
    <row r="32" spans="1:8"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sheetData>
  <mergeCells count="14">
    <mergeCell ref="A4:A5"/>
    <mergeCell ref="A6:A7"/>
    <mergeCell ref="A8:A9"/>
    <mergeCell ref="A10:A11"/>
    <mergeCell ref="A1:G1"/>
    <mergeCell ref="A2:B3"/>
    <mergeCell ref="C2:C3"/>
    <mergeCell ref="D2:G2"/>
    <mergeCell ref="A22:A23"/>
    <mergeCell ref="A12:A13"/>
    <mergeCell ref="A14:A15"/>
    <mergeCell ref="A16:A17"/>
    <mergeCell ref="A18:A19"/>
    <mergeCell ref="A20:A21"/>
  </mergeCells>
  <phoneticPr fontId="6" type="noConversion"/>
  <printOptions horizontalCentered="1" verticalCentered="1"/>
  <pageMargins left="0.39370078740157483" right="0.39370078740157483" top="0.74803149606299213" bottom="0.74803149606299213" header="0.31496062992125984" footer="0.31496062992125984"/>
  <pageSetup paperSize="11" scale="66" orientation="landscape" r:id="rId1"/>
  <headerFooter differentOddEven="1" scaleWithDoc="0">
    <oddHeader>&amp;L&amp;"Times New Roman,標準"&amp;8 108&amp;"標楷體,標準"年犯罪狀況及其分析</oddHeader>
    <evenHeader>&amp;R&amp;"標楷體,標準"&amp;8第二篇　犯罪之處理</even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33">
    <tabColor theme="8" tint="0.59999389629810485"/>
  </sheetPr>
  <dimension ref="A1:H30"/>
  <sheetViews>
    <sheetView showGridLines="0" zoomScaleNormal="100" workbookViewId="0">
      <selection activeCell="O2" sqref="O2"/>
    </sheetView>
  </sheetViews>
  <sheetFormatPr defaultColWidth="9" defaultRowHeight="15.75"/>
  <cols>
    <col min="1" max="1" width="6.125" style="49" customWidth="1"/>
    <col min="2" max="2" width="5" style="182" customWidth="1"/>
    <col min="3" max="3" width="15.625" style="49" customWidth="1"/>
    <col min="4" max="4" width="20.625" style="49" customWidth="1"/>
    <col min="5" max="5" width="20.75" style="49" customWidth="1"/>
    <col min="6" max="6" width="18" style="49" customWidth="1"/>
    <col min="7" max="7" width="17.25" style="49" customWidth="1"/>
    <col min="8" max="16384" width="9" style="49"/>
  </cols>
  <sheetData>
    <row r="1" spans="1:8" ht="30.6" customHeight="1">
      <c r="A1" s="1179" t="s">
        <v>348</v>
      </c>
      <c r="B1" s="1179"/>
      <c r="C1" s="1179"/>
      <c r="D1" s="1179"/>
      <c r="E1" s="1179"/>
      <c r="F1" s="1179"/>
      <c r="G1" s="1179"/>
    </row>
    <row r="2" spans="1:8" ht="30.6" customHeight="1">
      <c r="A2" s="1177"/>
      <c r="B2" s="1177"/>
      <c r="C2" s="1178" t="s">
        <v>297</v>
      </c>
      <c r="D2" s="1527" t="s">
        <v>349</v>
      </c>
      <c r="E2" s="1528"/>
      <c r="F2" s="1528"/>
      <c r="G2" s="1528"/>
    </row>
    <row r="3" spans="1:8" ht="28.5" customHeight="1">
      <c r="A3" s="1196"/>
      <c r="B3" s="1196"/>
      <c r="C3" s="1526"/>
      <c r="D3" s="1529" t="s">
        <v>350</v>
      </c>
      <c r="E3" s="1530"/>
      <c r="F3" s="1531" t="s">
        <v>351</v>
      </c>
      <c r="G3" s="1533" t="s">
        <v>352</v>
      </c>
    </row>
    <row r="4" spans="1:8" ht="28.5" customHeight="1">
      <c r="A4" s="1197"/>
      <c r="B4" s="1197"/>
      <c r="C4" s="1523"/>
      <c r="D4" s="533" t="s">
        <v>353</v>
      </c>
      <c r="E4" s="238" t="s">
        <v>354</v>
      </c>
      <c r="F4" s="1532"/>
      <c r="G4" s="1534"/>
    </row>
    <row r="5" spans="1:8" ht="16.5" customHeight="1">
      <c r="A5" s="1524" t="s">
        <v>287</v>
      </c>
      <c r="B5" s="668" t="s">
        <v>63</v>
      </c>
      <c r="C5" s="426">
        <f t="shared" ref="C5:C24" si="0">SUM(D5:G5)</f>
        <v>23141</v>
      </c>
      <c r="D5" s="426">
        <v>16953</v>
      </c>
      <c r="E5" s="426">
        <v>82</v>
      </c>
      <c r="F5" s="426">
        <v>5078</v>
      </c>
      <c r="G5" s="424">
        <v>1028</v>
      </c>
      <c r="H5" s="733"/>
    </row>
    <row r="6" spans="1:8" ht="16.5" customHeight="1">
      <c r="A6" s="1524"/>
      <c r="B6" s="668" t="s">
        <v>0</v>
      </c>
      <c r="C6" s="425">
        <f t="shared" si="0"/>
        <v>100</v>
      </c>
      <c r="D6" s="425">
        <f>D5/$C5*100</f>
        <v>73.259582559094255</v>
      </c>
      <c r="E6" s="425">
        <f>E5/$C5*100</f>
        <v>0.35434942310185386</v>
      </c>
      <c r="F6" s="425">
        <f>F5/$C5*100</f>
        <v>21.943736225746509</v>
      </c>
      <c r="G6" s="427">
        <f>G5/$C5*100</f>
        <v>4.442331792057387</v>
      </c>
      <c r="H6" s="733"/>
    </row>
    <row r="7" spans="1:8" ht="16.5" customHeight="1">
      <c r="A7" s="1524" t="s">
        <v>303</v>
      </c>
      <c r="B7" s="668" t="s">
        <v>63</v>
      </c>
      <c r="C7" s="422">
        <f t="shared" si="0"/>
        <v>21764</v>
      </c>
      <c r="D7" s="422">
        <v>16134</v>
      </c>
      <c r="E7" s="422">
        <v>64</v>
      </c>
      <c r="F7" s="422">
        <v>4519</v>
      </c>
      <c r="G7" s="423">
        <v>1047</v>
      </c>
      <c r="H7" s="733"/>
    </row>
    <row r="8" spans="1:8" ht="16.5" customHeight="1">
      <c r="A8" s="1524"/>
      <c r="B8" s="668" t="s">
        <v>0</v>
      </c>
      <c r="C8" s="425">
        <f t="shared" si="0"/>
        <v>100.00000000000001</v>
      </c>
      <c r="D8" s="425">
        <f>D7/$C7*100</f>
        <v>74.131593457085103</v>
      </c>
      <c r="E8" s="425">
        <f>E7/$C7*100</f>
        <v>0.29406359125160814</v>
      </c>
      <c r="F8" s="425">
        <f>F7/$C7*100</f>
        <v>20.763646388531519</v>
      </c>
      <c r="G8" s="427">
        <f>G7/$C7*100</f>
        <v>4.8106965631317768</v>
      </c>
      <c r="H8" s="733"/>
    </row>
    <row r="9" spans="1:8" ht="16.5" customHeight="1">
      <c r="A9" s="1524" t="s">
        <v>304</v>
      </c>
      <c r="B9" s="668" t="s">
        <v>63</v>
      </c>
      <c r="C9" s="422">
        <f t="shared" si="0"/>
        <v>19906</v>
      </c>
      <c r="D9" s="422">
        <v>14556</v>
      </c>
      <c r="E9" s="422">
        <v>85</v>
      </c>
      <c r="F9" s="422">
        <v>4389</v>
      </c>
      <c r="G9" s="423">
        <v>876</v>
      </c>
      <c r="H9" s="733"/>
    </row>
    <row r="10" spans="1:8" ht="16.5" customHeight="1">
      <c r="A10" s="1524"/>
      <c r="B10" s="668" t="s">
        <v>0</v>
      </c>
      <c r="C10" s="425">
        <f t="shared" si="0"/>
        <v>100</v>
      </c>
      <c r="D10" s="425">
        <f>D9/$C9*100</f>
        <v>73.123681302119962</v>
      </c>
      <c r="E10" s="425">
        <f>E9/$C9*100</f>
        <v>0.42700693258314076</v>
      </c>
      <c r="F10" s="425">
        <f>F9/$C9*100</f>
        <v>22.048628554204765</v>
      </c>
      <c r="G10" s="427">
        <f>G9/$C9*100</f>
        <v>4.400683211092133</v>
      </c>
      <c r="H10" s="733"/>
    </row>
    <row r="11" spans="1:8" ht="16.5" customHeight="1">
      <c r="A11" s="1524" t="s">
        <v>305</v>
      </c>
      <c r="B11" s="668" t="s">
        <v>63</v>
      </c>
      <c r="C11" s="422">
        <f t="shared" si="0"/>
        <v>18419</v>
      </c>
      <c r="D11" s="422">
        <v>13455</v>
      </c>
      <c r="E11" s="422">
        <v>82</v>
      </c>
      <c r="F11" s="422">
        <v>4260</v>
      </c>
      <c r="G11" s="423">
        <v>622</v>
      </c>
      <c r="H11" s="733"/>
    </row>
    <row r="12" spans="1:8" ht="16.5" customHeight="1">
      <c r="A12" s="1524"/>
      <c r="B12" s="668" t="s">
        <v>0</v>
      </c>
      <c r="C12" s="425">
        <f t="shared" si="0"/>
        <v>100</v>
      </c>
      <c r="D12" s="425">
        <f>D11/$C11*100</f>
        <v>73.049568380476686</v>
      </c>
      <c r="E12" s="425">
        <f>E11/$C11*100</f>
        <v>0.44519246430316517</v>
      </c>
      <c r="F12" s="425">
        <f>F11/$C11*100</f>
        <v>23.128291438188828</v>
      </c>
      <c r="G12" s="427">
        <f>G11/$C11*100</f>
        <v>3.3769477170313262</v>
      </c>
      <c r="H12" s="733"/>
    </row>
    <row r="13" spans="1:8" ht="16.5" customHeight="1">
      <c r="A13" s="1524" t="s">
        <v>306</v>
      </c>
      <c r="B13" s="668" t="s">
        <v>63</v>
      </c>
      <c r="C13" s="422">
        <f t="shared" si="0"/>
        <v>19286</v>
      </c>
      <c r="D13" s="422">
        <v>14391</v>
      </c>
      <c r="E13" s="422">
        <v>75</v>
      </c>
      <c r="F13" s="422">
        <v>4182</v>
      </c>
      <c r="G13" s="423">
        <v>638</v>
      </c>
      <c r="H13" s="733"/>
    </row>
    <row r="14" spans="1:8" ht="16.5" customHeight="1">
      <c r="A14" s="1524"/>
      <c r="B14" s="668" t="s">
        <v>0</v>
      </c>
      <c r="C14" s="425">
        <f t="shared" si="0"/>
        <v>100</v>
      </c>
      <c r="D14" s="425">
        <f>D13/$C13*100</f>
        <v>74.618894534895773</v>
      </c>
      <c r="E14" s="425">
        <f>E13/$C13*100</f>
        <v>0.38888312765736804</v>
      </c>
      <c r="F14" s="425">
        <f>F13/$C13*100</f>
        <v>21.684123198174841</v>
      </c>
      <c r="G14" s="427">
        <f>G13/$C13*100</f>
        <v>3.3080991392720112</v>
      </c>
      <c r="H14" s="733"/>
    </row>
    <row r="15" spans="1:8" ht="16.5" customHeight="1">
      <c r="A15" s="1524" t="s">
        <v>307</v>
      </c>
      <c r="B15" s="668" t="s">
        <v>63</v>
      </c>
      <c r="C15" s="422">
        <f t="shared" si="0"/>
        <v>21049</v>
      </c>
      <c r="D15" s="422">
        <v>16205</v>
      </c>
      <c r="E15" s="422">
        <v>73</v>
      </c>
      <c r="F15" s="422">
        <v>4011</v>
      </c>
      <c r="G15" s="423">
        <v>760</v>
      </c>
      <c r="H15" s="733"/>
    </row>
    <row r="16" spans="1:8" ht="16.5" customHeight="1">
      <c r="A16" s="1524"/>
      <c r="B16" s="668" t="s">
        <v>0</v>
      </c>
      <c r="C16" s="425">
        <f t="shared" si="0"/>
        <v>100</v>
      </c>
      <c r="D16" s="425">
        <f>D15/$C15*100</f>
        <v>76.987030262720324</v>
      </c>
      <c r="E16" s="425">
        <f>E15/$C15*100</f>
        <v>0.34680982469475985</v>
      </c>
      <c r="F16" s="425">
        <f>F15/$C15*100</f>
        <v>19.055537080146326</v>
      </c>
      <c r="G16" s="427">
        <f>G15/$C15*100</f>
        <v>3.6106228324385961</v>
      </c>
      <c r="H16" s="733"/>
    </row>
    <row r="17" spans="1:8" ht="16.5" customHeight="1">
      <c r="A17" s="1524" t="s">
        <v>308</v>
      </c>
      <c r="B17" s="668" t="s">
        <v>63</v>
      </c>
      <c r="C17" s="422">
        <f t="shared" si="0"/>
        <v>18913</v>
      </c>
      <c r="D17" s="422">
        <v>14575</v>
      </c>
      <c r="E17" s="422">
        <v>58</v>
      </c>
      <c r="F17" s="422">
        <v>3658</v>
      </c>
      <c r="G17" s="423">
        <v>622</v>
      </c>
      <c r="H17" s="733"/>
    </row>
    <row r="18" spans="1:8" ht="16.5" customHeight="1">
      <c r="A18" s="1524"/>
      <c r="B18" s="668" t="s">
        <v>0</v>
      </c>
      <c r="C18" s="425">
        <f t="shared" si="0"/>
        <v>99.999999999999986</v>
      </c>
      <c r="D18" s="425">
        <f>D17/$C17*100</f>
        <v>77.063395548035743</v>
      </c>
      <c r="E18" s="425">
        <f>E17/$C17*100</f>
        <v>0.30666737164913022</v>
      </c>
      <c r="F18" s="425">
        <f>F17/$C17*100</f>
        <v>19.341193887802042</v>
      </c>
      <c r="G18" s="427">
        <f>G17/$C17*100</f>
        <v>3.2887431925130861</v>
      </c>
      <c r="H18" s="733"/>
    </row>
    <row r="19" spans="1:8" ht="16.5" customHeight="1">
      <c r="A19" s="1524" t="s">
        <v>309</v>
      </c>
      <c r="B19" s="668" t="s">
        <v>63</v>
      </c>
      <c r="C19" s="422">
        <f t="shared" si="0"/>
        <v>19787</v>
      </c>
      <c r="D19" s="422">
        <v>15045</v>
      </c>
      <c r="E19" s="422">
        <v>36</v>
      </c>
      <c r="F19" s="422">
        <v>4090</v>
      </c>
      <c r="G19" s="423">
        <v>616</v>
      </c>
      <c r="H19" s="733"/>
    </row>
    <row r="20" spans="1:8" ht="16.5" customHeight="1">
      <c r="A20" s="1524"/>
      <c r="B20" s="668" t="s">
        <v>0</v>
      </c>
      <c r="C20" s="425">
        <f t="shared" si="0"/>
        <v>100</v>
      </c>
      <c r="D20" s="425">
        <f>D19/$C19*100</f>
        <v>76.034770303734774</v>
      </c>
      <c r="E20" s="425">
        <f>E19/$C19*100</f>
        <v>0.18193763582149897</v>
      </c>
      <c r="F20" s="425">
        <f>F19/$C19*100</f>
        <v>20.670136958609188</v>
      </c>
      <c r="G20" s="427">
        <f>G19/$C19*100</f>
        <v>3.1131551018345376</v>
      </c>
      <c r="H20" s="733"/>
    </row>
    <row r="21" spans="1:8" ht="16.5" customHeight="1">
      <c r="A21" s="1524" t="s">
        <v>310</v>
      </c>
      <c r="B21" s="668" t="s">
        <v>63</v>
      </c>
      <c r="C21" s="422">
        <f t="shared" si="0"/>
        <v>19038</v>
      </c>
      <c r="D21" s="422">
        <v>14037</v>
      </c>
      <c r="E21" s="422">
        <v>34</v>
      </c>
      <c r="F21" s="422">
        <v>4296</v>
      </c>
      <c r="G21" s="423">
        <v>671</v>
      </c>
      <c r="H21" s="733"/>
    </row>
    <row r="22" spans="1:8" ht="16.5" customHeight="1">
      <c r="A22" s="1524"/>
      <c r="B22" s="668" t="s">
        <v>0</v>
      </c>
      <c r="C22" s="425">
        <f t="shared" si="0"/>
        <v>99.999999999999986</v>
      </c>
      <c r="D22" s="425">
        <f>D21/$C21*100</f>
        <v>73.731484399621806</v>
      </c>
      <c r="E22" s="425">
        <f>E21/$C21*100</f>
        <v>0.17859018804496271</v>
      </c>
      <c r="F22" s="425">
        <f>F21/$C21*100</f>
        <v>22.565395524739991</v>
      </c>
      <c r="G22" s="427">
        <f>G21/$C21*100</f>
        <v>3.5245298875932347</v>
      </c>
      <c r="H22" s="733"/>
    </row>
    <row r="23" spans="1:8" ht="16.5" customHeight="1">
      <c r="A23" s="1524" t="s">
        <v>311</v>
      </c>
      <c r="B23" s="668" t="s">
        <v>63</v>
      </c>
      <c r="C23" s="422">
        <f t="shared" si="0"/>
        <v>19171</v>
      </c>
      <c r="D23" s="422">
        <v>14110</v>
      </c>
      <c r="E23" s="422">
        <v>103</v>
      </c>
      <c r="F23" s="422">
        <v>4210</v>
      </c>
      <c r="G23" s="423">
        <v>748</v>
      </c>
      <c r="H23" s="733"/>
    </row>
    <row r="24" spans="1:8" ht="16.5" customHeight="1">
      <c r="A24" s="1525"/>
      <c r="B24" s="674" t="s">
        <v>0</v>
      </c>
      <c r="C24" s="544">
        <f t="shared" si="0"/>
        <v>100</v>
      </c>
      <c r="D24" s="544">
        <f>D23/$C23*100</f>
        <v>73.600751134526107</v>
      </c>
      <c r="E24" s="544">
        <f>E23/$C23*100</f>
        <v>0.53726983464608002</v>
      </c>
      <c r="F24" s="544">
        <f>F23/$C23*100</f>
        <v>21.960252464660162</v>
      </c>
      <c r="G24" s="545">
        <f>G23/$C23*100</f>
        <v>3.9017265661676492</v>
      </c>
      <c r="H24" s="733"/>
    </row>
    <row r="25" spans="1:8">
      <c r="A25" s="50" t="s">
        <v>57</v>
      </c>
    </row>
    <row r="30" spans="1:8">
      <c r="D30" s="667"/>
    </row>
  </sheetData>
  <mergeCells count="17">
    <mergeCell ref="A5:A6"/>
    <mergeCell ref="A7:A8"/>
    <mergeCell ref="A1:G1"/>
    <mergeCell ref="A2:B4"/>
    <mergeCell ref="C2:C4"/>
    <mergeCell ref="D2:G2"/>
    <mergeCell ref="D3:E3"/>
    <mergeCell ref="F3:F4"/>
    <mergeCell ref="G3:G4"/>
    <mergeCell ref="A9:A10"/>
    <mergeCell ref="A23:A24"/>
    <mergeCell ref="A11:A12"/>
    <mergeCell ref="A13:A14"/>
    <mergeCell ref="A15:A16"/>
    <mergeCell ref="A17:A18"/>
    <mergeCell ref="A19:A20"/>
    <mergeCell ref="A21:A22"/>
  </mergeCells>
  <phoneticPr fontId="6" type="noConversion"/>
  <printOptions horizontalCentered="1" verticalCentered="1"/>
  <pageMargins left="0.39370078740157483" right="0.39370078740157483" top="0.74803149606299213" bottom="0.74803149606299213" header="0.31496062992125984" footer="0.31496062992125984"/>
  <pageSetup paperSize="11" scale="66" orientation="landscape" r:id="rId1"/>
  <headerFooter differentOddEven="1" scaleWithDoc="0">
    <oddHeader>&amp;L&amp;"Times New Roman,標準"&amp;8 108&amp;"標楷體,標準"年犯罪狀況及其分析</oddHeader>
    <evenHeader>&amp;R&amp;"標楷體,標準"&amp;8第二篇　犯罪之處理</even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34">
    <tabColor theme="8" tint="0.59999389629810485"/>
  </sheetPr>
  <dimension ref="A1:Z27"/>
  <sheetViews>
    <sheetView showGridLines="0" zoomScaleNormal="100" workbookViewId="0">
      <selection activeCell="O2" sqref="O2"/>
    </sheetView>
  </sheetViews>
  <sheetFormatPr defaultColWidth="9" defaultRowHeight="15.75"/>
  <cols>
    <col min="1" max="1" width="9.5" style="135" customWidth="1"/>
    <col min="2" max="15" width="8.375" style="130" customWidth="1"/>
    <col min="16" max="16384" width="9" style="130"/>
  </cols>
  <sheetData>
    <row r="1" spans="1:19" s="127" customFormat="1" ht="20.25">
      <c r="A1" s="1537" t="s">
        <v>355</v>
      </c>
      <c r="B1" s="1537"/>
      <c r="C1" s="1537"/>
      <c r="D1" s="1537"/>
      <c r="E1" s="1537"/>
      <c r="F1" s="1537"/>
      <c r="G1" s="1537"/>
      <c r="H1" s="1537"/>
      <c r="I1" s="1537"/>
      <c r="J1" s="1537"/>
      <c r="K1" s="1537"/>
      <c r="L1" s="1537"/>
      <c r="M1" s="1537"/>
      <c r="N1" s="1537"/>
      <c r="O1" s="1537"/>
    </row>
    <row r="2" spans="1:19" s="114" customFormat="1">
      <c r="A2" s="126"/>
      <c r="K2" s="128"/>
      <c r="L2" s="128"/>
      <c r="M2" s="128"/>
      <c r="N2" s="128"/>
      <c r="O2" s="129" t="s">
        <v>356</v>
      </c>
    </row>
    <row r="3" spans="1:19" ht="36" customHeight="1">
      <c r="A3" s="1538"/>
      <c r="B3" s="1540" t="s">
        <v>357</v>
      </c>
      <c r="C3" s="1540"/>
      <c r="D3" s="1540"/>
      <c r="E3" s="1541" t="s">
        <v>358</v>
      </c>
      <c r="F3" s="1540"/>
      <c r="G3" s="1542"/>
      <c r="H3" s="1543" t="s">
        <v>359</v>
      </c>
      <c r="I3" s="1540"/>
      <c r="J3" s="1540"/>
      <c r="K3" s="1540"/>
      <c r="L3" s="1540"/>
      <c r="M3" s="1540"/>
      <c r="N3" s="1540"/>
      <c r="O3" s="1540"/>
    </row>
    <row r="4" spans="1:19" ht="106.7" customHeight="1">
      <c r="A4" s="1539"/>
      <c r="B4" s="1008" t="s">
        <v>360</v>
      </c>
      <c r="C4" s="131" t="s">
        <v>361</v>
      </c>
      <c r="D4" s="264" t="s">
        <v>362</v>
      </c>
      <c r="E4" s="265" t="s">
        <v>360</v>
      </c>
      <c r="F4" s="131" t="s">
        <v>361</v>
      </c>
      <c r="G4" s="131" t="s">
        <v>362</v>
      </c>
      <c r="H4" s="132" t="s">
        <v>363</v>
      </c>
      <c r="I4" s="132" t="s">
        <v>364</v>
      </c>
      <c r="J4" s="132" t="s">
        <v>365</v>
      </c>
      <c r="K4" s="133" t="s">
        <v>366</v>
      </c>
      <c r="L4" s="133" t="s">
        <v>367</v>
      </c>
      <c r="M4" s="133" t="s">
        <v>368</v>
      </c>
      <c r="N4" s="133" t="s">
        <v>369</v>
      </c>
      <c r="O4" s="134" t="s">
        <v>370</v>
      </c>
    </row>
    <row r="5" spans="1:19" ht="24.75" customHeight="1">
      <c r="A5" s="999" t="s">
        <v>287</v>
      </c>
      <c r="B5" s="1000">
        <f t="shared" ref="B5:B14" si="0">SUM(C5,D5)</f>
        <v>23141</v>
      </c>
      <c r="C5" s="1000">
        <v>17632</v>
      </c>
      <c r="D5" s="1001">
        <v>5509</v>
      </c>
      <c r="E5" s="1005">
        <f t="shared" ref="E5:E14" si="1">SUM(F5,G5)</f>
        <v>1760</v>
      </c>
      <c r="F5" s="1000">
        <v>1397</v>
      </c>
      <c r="G5" s="1000">
        <v>363</v>
      </c>
      <c r="H5" s="1000">
        <f t="shared" ref="H5:H14" si="2">SUM(I5:O5)</f>
        <v>1760</v>
      </c>
      <c r="I5" s="1000">
        <v>404</v>
      </c>
      <c r="J5" s="1000">
        <v>186</v>
      </c>
      <c r="K5" s="1000">
        <v>208</v>
      </c>
      <c r="L5" s="1000">
        <v>436</v>
      </c>
      <c r="M5" s="1000">
        <v>5</v>
      </c>
      <c r="N5" s="1000">
        <v>218</v>
      </c>
      <c r="O5" s="1001">
        <v>303</v>
      </c>
      <c r="P5" s="266"/>
    </row>
    <row r="6" spans="1:19" ht="24.75" customHeight="1">
      <c r="A6" s="999" t="s">
        <v>288</v>
      </c>
      <c r="B6" s="1000">
        <f t="shared" si="0"/>
        <v>21764</v>
      </c>
      <c r="C6" s="1000">
        <v>16097</v>
      </c>
      <c r="D6" s="1001">
        <v>5667</v>
      </c>
      <c r="E6" s="1006">
        <f t="shared" si="1"/>
        <v>1618</v>
      </c>
      <c r="F6" s="1000">
        <v>1283</v>
      </c>
      <c r="G6" s="1000">
        <v>335</v>
      </c>
      <c r="H6" s="1000">
        <f t="shared" si="2"/>
        <v>1618</v>
      </c>
      <c r="I6" s="1000">
        <v>212</v>
      </c>
      <c r="J6" s="1000">
        <v>126</v>
      </c>
      <c r="K6" s="1000">
        <v>247</v>
      </c>
      <c r="L6" s="1000">
        <v>470</v>
      </c>
      <c r="M6" s="1000">
        <v>6</v>
      </c>
      <c r="N6" s="1000">
        <v>238</v>
      </c>
      <c r="O6" s="1001">
        <v>319</v>
      </c>
      <c r="P6" s="266"/>
    </row>
    <row r="7" spans="1:19" ht="24.75" customHeight="1">
      <c r="A7" s="999" t="s">
        <v>289</v>
      </c>
      <c r="B7" s="1000">
        <f t="shared" si="0"/>
        <v>19906</v>
      </c>
      <c r="C7" s="1000">
        <v>15354</v>
      </c>
      <c r="D7" s="1001">
        <v>4552</v>
      </c>
      <c r="E7" s="1006">
        <f t="shared" si="1"/>
        <v>1366</v>
      </c>
      <c r="F7" s="1000">
        <v>1073</v>
      </c>
      <c r="G7" s="1000">
        <v>293</v>
      </c>
      <c r="H7" s="1000">
        <f t="shared" si="2"/>
        <v>1366</v>
      </c>
      <c r="I7" s="1000">
        <v>210</v>
      </c>
      <c r="J7" s="1000">
        <v>134</v>
      </c>
      <c r="K7" s="1000">
        <v>184</v>
      </c>
      <c r="L7" s="1000">
        <v>360</v>
      </c>
      <c r="M7" s="1000" t="s">
        <v>286</v>
      </c>
      <c r="N7" s="1000">
        <v>192</v>
      </c>
      <c r="O7" s="1001">
        <v>286</v>
      </c>
      <c r="P7" s="266"/>
    </row>
    <row r="8" spans="1:19" ht="24.75" customHeight="1">
      <c r="A8" s="999" t="s">
        <v>290</v>
      </c>
      <c r="B8" s="1000">
        <f t="shared" si="0"/>
        <v>18419</v>
      </c>
      <c r="C8" s="1000">
        <v>14137</v>
      </c>
      <c r="D8" s="1001">
        <v>4282</v>
      </c>
      <c r="E8" s="1006">
        <f t="shared" si="1"/>
        <v>1121</v>
      </c>
      <c r="F8" s="1000">
        <v>863</v>
      </c>
      <c r="G8" s="1000">
        <v>258</v>
      </c>
      <c r="H8" s="1000">
        <f t="shared" si="2"/>
        <v>1121</v>
      </c>
      <c r="I8" s="1000">
        <v>185</v>
      </c>
      <c r="J8" s="1000">
        <v>115</v>
      </c>
      <c r="K8" s="1000">
        <v>144</v>
      </c>
      <c r="L8" s="1000">
        <v>348</v>
      </c>
      <c r="M8" s="1000">
        <v>2</v>
      </c>
      <c r="N8" s="1000">
        <v>125</v>
      </c>
      <c r="O8" s="1001">
        <v>202</v>
      </c>
      <c r="P8" s="266"/>
    </row>
    <row r="9" spans="1:19" ht="24.75" customHeight="1">
      <c r="A9" s="999" t="s">
        <v>291</v>
      </c>
      <c r="B9" s="1000">
        <f t="shared" si="0"/>
        <v>19286</v>
      </c>
      <c r="C9" s="1000">
        <v>15171</v>
      </c>
      <c r="D9" s="1001">
        <v>4115</v>
      </c>
      <c r="E9" s="1006">
        <f t="shared" si="1"/>
        <v>1194</v>
      </c>
      <c r="F9" s="1000">
        <v>903</v>
      </c>
      <c r="G9" s="1000">
        <v>291</v>
      </c>
      <c r="H9" s="1000">
        <f t="shared" si="2"/>
        <v>1194</v>
      </c>
      <c r="I9" s="1000">
        <v>123</v>
      </c>
      <c r="J9" s="1000">
        <v>132</v>
      </c>
      <c r="K9" s="1000">
        <v>137</v>
      </c>
      <c r="L9" s="1000">
        <v>377</v>
      </c>
      <c r="M9" s="1000">
        <v>5</v>
      </c>
      <c r="N9" s="1000">
        <v>163</v>
      </c>
      <c r="O9" s="1001">
        <v>257</v>
      </c>
      <c r="P9" s="266"/>
    </row>
    <row r="10" spans="1:19" ht="24.75" customHeight="1">
      <c r="A10" s="999" t="s">
        <v>373</v>
      </c>
      <c r="B10" s="1000">
        <f t="shared" si="0"/>
        <v>21049</v>
      </c>
      <c r="C10" s="1000">
        <v>16891</v>
      </c>
      <c r="D10" s="1001">
        <v>4158</v>
      </c>
      <c r="E10" s="1006">
        <f t="shared" si="1"/>
        <v>1204</v>
      </c>
      <c r="F10" s="1000">
        <v>908</v>
      </c>
      <c r="G10" s="1000">
        <v>296</v>
      </c>
      <c r="H10" s="1000">
        <f t="shared" si="2"/>
        <v>1204</v>
      </c>
      <c r="I10" s="1000">
        <v>96</v>
      </c>
      <c r="J10" s="1000">
        <v>122</v>
      </c>
      <c r="K10" s="1000">
        <v>146</v>
      </c>
      <c r="L10" s="1000">
        <v>387</v>
      </c>
      <c r="M10" s="1000" t="s">
        <v>286</v>
      </c>
      <c r="N10" s="1000">
        <v>201</v>
      </c>
      <c r="O10" s="1001">
        <v>252</v>
      </c>
      <c r="P10" s="266"/>
    </row>
    <row r="11" spans="1:19" ht="24.75" customHeight="1">
      <c r="A11" s="999" t="s">
        <v>292</v>
      </c>
      <c r="B11" s="1000">
        <f t="shared" si="0"/>
        <v>18913</v>
      </c>
      <c r="C11" s="1000">
        <v>15296</v>
      </c>
      <c r="D11" s="1001">
        <v>3617</v>
      </c>
      <c r="E11" s="1006">
        <f t="shared" si="1"/>
        <v>1071</v>
      </c>
      <c r="F11" s="1000">
        <v>824</v>
      </c>
      <c r="G11" s="1000">
        <v>247</v>
      </c>
      <c r="H11" s="1000">
        <f t="shared" si="2"/>
        <v>1071</v>
      </c>
      <c r="I11" s="1000">
        <v>72</v>
      </c>
      <c r="J11" s="1000">
        <v>75</v>
      </c>
      <c r="K11" s="1000">
        <v>116</v>
      </c>
      <c r="L11" s="1000">
        <v>383</v>
      </c>
      <c r="M11" s="1000">
        <v>4</v>
      </c>
      <c r="N11" s="1000">
        <v>214</v>
      </c>
      <c r="O11" s="1001">
        <v>207</v>
      </c>
      <c r="P11" s="266"/>
    </row>
    <row r="12" spans="1:19" ht="24.75" customHeight="1">
      <c r="A12" s="999" t="s">
        <v>293</v>
      </c>
      <c r="B12" s="1000">
        <f t="shared" si="0"/>
        <v>19787</v>
      </c>
      <c r="C12" s="1000">
        <v>16522</v>
      </c>
      <c r="D12" s="1001">
        <v>3265</v>
      </c>
      <c r="E12" s="1006">
        <f t="shared" si="1"/>
        <v>934</v>
      </c>
      <c r="F12" s="1000">
        <v>737</v>
      </c>
      <c r="G12" s="1000">
        <v>197</v>
      </c>
      <c r="H12" s="1000">
        <f t="shared" si="2"/>
        <v>934</v>
      </c>
      <c r="I12" s="1000">
        <v>53</v>
      </c>
      <c r="J12" s="1000">
        <v>108</v>
      </c>
      <c r="K12" s="1000">
        <v>102</v>
      </c>
      <c r="L12" s="1000">
        <v>301</v>
      </c>
      <c r="M12" s="1000">
        <v>3</v>
      </c>
      <c r="N12" s="1000">
        <v>161</v>
      </c>
      <c r="O12" s="1001">
        <v>206</v>
      </c>
      <c r="P12" s="266"/>
    </row>
    <row r="13" spans="1:19" ht="24.75" customHeight="1">
      <c r="A13" s="999" t="s">
        <v>294</v>
      </c>
      <c r="B13" s="1000">
        <f t="shared" si="0"/>
        <v>19038</v>
      </c>
      <c r="C13" s="1000">
        <v>15423</v>
      </c>
      <c r="D13" s="1001">
        <v>3615</v>
      </c>
      <c r="E13" s="1006">
        <f t="shared" si="1"/>
        <v>847</v>
      </c>
      <c r="F13" s="1000">
        <v>674</v>
      </c>
      <c r="G13" s="1000">
        <v>173</v>
      </c>
      <c r="H13" s="1000">
        <f t="shared" si="2"/>
        <v>847</v>
      </c>
      <c r="I13" s="1000">
        <v>55</v>
      </c>
      <c r="J13" s="1000">
        <v>93</v>
      </c>
      <c r="K13" s="1000">
        <v>83</v>
      </c>
      <c r="L13" s="1000">
        <v>282</v>
      </c>
      <c r="M13" s="1000" t="s">
        <v>286</v>
      </c>
      <c r="N13" s="1000">
        <v>197</v>
      </c>
      <c r="O13" s="1001">
        <v>137</v>
      </c>
      <c r="P13" s="266"/>
    </row>
    <row r="14" spans="1:19" ht="24.75" customHeight="1">
      <c r="A14" s="1002" t="s">
        <v>295</v>
      </c>
      <c r="B14" s="1003">
        <f t="shared" si="0"/>
        <v>19171</v>
      </c>
      <c r="C14" s="1003">
        <v>14873</v>
      </c>
      <c r="D14" s="1004">
        <v>4298</v>
      </c>
      <c r="E14" s="1007">
        <f t="shared" si="1"/>
        <v>690</v>
      </c>
      <c r="F14" s="1003">
        <v>530</v>
      </c>
      <c r="G14" s="1003">
        <v>160</v>
      </c>
      <c r="H14" s="1003">
        <f t="shared" si="2"/>
        <v>690</v>
      </c>
      <c r="I14" s="1003">
        <v>61</v>
      </c>
      <c r="J14" s="1003">
        <v>79</v>
      </c>
      <c r="K14" s="1003">
        <v>74</v>
      </c>
      <c r="L14" s="1003">
        <v>210</v>
      </c>
      <c r="M14" s="1003" t="s">
        <v>286</v>
      </c>
      <c r="N14" s="1003">
        <v>146</v>
      </c>
      <c r="O14" s="1004">
        <v>120</v>
      </c>
      <c r="P14" s="266"/>
    </row>
    <row r="15" spans="1:19">
      <c r="A15" s="1536" t="s">
        <v>1269</v>
      </c>
      <c r="B15" s="1535"/>
      <c r="C15" s="1535"/>
    </row>
    <row r="16" spans="1:19">
      <c r="A16" s="1535" t="s">
        <v>372</v>
      </c>
      <c r="B16" s="1535"/>
      <c r="C16" s="1535"/>
      <c r="D16" s="1535"/>
      <c r="E16" s="1535"/>
      <c r="F16" s="1535"/>
      <c r="G16" s="1535"/>
      <c r="H16" s="1535"/>
      <c r="I16" s="136"/>
      <c r="J16" s="136"/>
      <c r="K16" s="136"/>
      <c r="L16" s="136"/>
      <c r="M16" s="136"/>
      <c r="N16" s="136"/>
      <c r="O16" s="136"/>
      <c r="P16" s="136"/>
      <c r="Q16" s="136"/>
      <c r="R16" s="136"/>
      <c r="S16" s="136"/>
    </row>
    <row r="17" spans="6:26">
      <c r="I17" s="136"/>
      <c r="J17" s="136"/>
      <c r="K17" s="136"/>
      <c r="L17" s="136"/>
      <c r="M17" s="136"/>
      <c r="N17" s="136"/>
      <c r="O17" s="136"/>
      <c r="P17" s="136"/>
      <c r="Q17" s="136"/>
      <c r="R17" s="136"/>
      <c r="S17" s="136"/>
      <c r="T17" s="136"/>
      <c r="U17" s="136"/>
      <c r="V17" s="136"/>
      <c r="W17" s="136"/>
      <c r="X17" s="136"/>
      <c r="Y17" s="136"/>
      <c r="Z17" s="136"/>
    </row>
    <row r="18" spans="6:26">
      <c r="F18" s="266"/>
      <c r="G18" s="266"/>
      <c r="I18" s="136"/>
      <c r="J18" s="136"/>
      <c r="K18" s="136"/>
      <c r="L18" s="136"/>
      <c r="M18" s="136"/>
      <c r="N18" s="136"/>
      <c r="O18" s="136"/>
      <c r="P18" s="136"/>
      <c r="Q18" s="136"/>
      <c r="R18" s="136"/>
      <c r="S18" s="136"/>
      <c r="T18" s="136"/>
      <c r="U18" s="136"/>
      <c r="V18" s="136"/>
      <c r="W18" s="136"/>
      <c r="X18" s="136"/>
      <c r="Y18" s="136"/>
      <c r="Z18" s="136"/>
    </row>
    <row r="19" spans="6:26">
      <c r="F19" s="266"/>
      <c r="G19" s="266"/>
      <c r="I19" s="136"/>
      <c r="J19" s="136"/>
      <c r="K19" s="136"/>
      <c r="L19" s="136"/>
      <c r="M19" s="136"/>
      <c r="N19" s="136"/>
      <c r="O19" s="136"/>
      <c r="P19" s="136"/>
      <c r="Q19" s="136"/>
      <c r="R19" s="136"/>
      <c r="S19" s="136"/>
      <c r="T19" s="136"/>
      <c r="U19" s="136"/>
      <c r="V19" s="136"/>
      <c r="W19" s="136"/>
      <c r="X19" s="136"/>
      <c r="Y19" s="136"/>
      <c r="Z19" s="136"/>
    </row>
    <row r="20" spans="6:26">
      <c r="F20" s="266"/>
      <c r="G20" s="266"/>
      <c r="I20" s="136"/>
      <c r="J20" s="136"/>
      <c r="K20" s="136"/>
      <c r="L20" s="136"/>
      <c r="M20" s="136"/>
      <c r="N20" s="136"/>
      <c r="O20" s="136"/>
      <c r="P20" s="136"/>
      <c r="Q20" s="136"/>
      <c r="R20" s="136"/>
      <c r="S20" s="136"/>
      <c r="T20" s="136"/>
      <c r="U20" s="136"/>
      <c r="V20" s="136"/>
      <c r="W20" s="136"/>
      <c r="X20" s="136"/>
      <c r="Y20" s="136"/>
      <c r="Z20" s="136"/>
    </row>
    <row r="21" spans="6:26">
      <c r="F21" s="266"/>
      <c r="G21" s="266"/>
      <c r="I21" s="136"/>
      <c r="J21" s="136"/>
      <c r="K21" s="136"/>
      <c r="L21" s="136"/>
      <c r="M21" s="136"/>
      <c r="N21" s="136"/>
      <c r="O21" s="136"/>
      <c r="P21" s="136"/>
      <c r="Q21" s="136"/>
      <c r="R21" s="136"/>
      <c r="S21" s="136"/>
    </row>
    <row r="22" spans="6:26">
      <c r="F22" s="266"/>
      <c r="G22" s="266"/>
    </row>
    <row r="23" spans="6:26">
      <c r="F23" s="266"/>
      <c r="G23" s="266"/>
    </row>
    <row r="24" spans="6:26">
      <c r="F24" s="266"/>
      <c r="G24" s="266"/>
    </row>
    <row r="25" spans="6:26">
      <c r="F25" s="266"/>
      <c r="G25" s="266"/>
    </row>
    <row r="26" spans="6:26">
      <c r="F26" s="266"/>
      <c r="G26" s="266"/>
    </row>
    <row r="27" spans="6:26">
      <c r="F27" s="266"/>
      <c r="G27" s="266"/>
    </row>
  </sheetData>
  <mergeCells count="7">
    <mergeCell ref="A16:H16"/>
    <mergeCell ref="A15:C15"/>
    <mergeCell ref="A1:O1"/>
    <mergeCell ref="A3:A4"/>
    <mergeCell ref="B3:D3"/>
    <mergeCell ref="E3:G3"/>
    <mergeCell ref="H3:O3"/>
  </mergeCells>
  <phoneticPr fontId="6" type="noConversion"/>
  <printOptions horizontalCentered="1" verticalCentered="1"/>
  <pageMargins left="0.39370078740157483" right="0.39370078740157483" top="0.74803149606299213" bottom="0.74803149606299213" header="0.31496062992125984" footer="0.31496062992125984"/>
  <pageSetup paperSize="11" scale="66" orientation="landscape" r:id="rId1"/>
  <headerFooter differentOddEven="1" scaleWithDoc="0">
    <oddHeader>&amp;L&amp;"Times New Roman,標準"&amp;8 108&amp;"標楷體,標準"年犯罪狀況及其分析</oddHeader>
    <evenHeader>&amp;R&amp;"標楷體,標準"&amp;8第二篇　犯罪之處理</evenHead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35">
    <tabColor theme="8" tint="0.59999389629810485"/>
  </sheetPr>
  <dimension ref="A1:M20"/>
  <sheetViews>
    <sheetView showGridLines="0" zoomScaleNormal="100" workbookViewId="0">
      <selection activeCell="O2" sqref="O2"/>
    </sheetView>
  </sheetViews>
  <sheetFormatPr defaultColWidth="10" defaultRowHeight="18.75"/>
  <cols>
    <col min="1" max="1" width="14.25" style="137" customWidth="1"/>
    <col min="2" max="2" width="11.75" style="241" customWidth="1"/>
    <col min="3" max="3" width="11.125" style="241" customWidth="1"/>
    <col min="4" max="4" width="10.875" style="241" customWidth="1"/>
    <col min="5" max="5" width="11.125" style="241" customWidth="1"/>
    <col min="6" max="6" width="10.75" style="241" customWidth="1"/>
    <col min="7" max="7" width="10.875" style="241" customWidth="1"/>
    <col min="8" max="8" width="9.75" style="241" customWidth="1"/>
    <col min="9" max="9" width="10.125" style="241" customWidth="1"/>
    <col min="10" max="10" width="10.5" style="241" customWidth="1"/>
    <col min="11" max="11" width="10.75" style="241" customWidth="1"/>
    <col min="12" max="12" width="9.625" style="241" customWidth="1"/>
    <col min="13" max="13" width="3.375" style="734" customWidth="1"/>
    <col min="14" max="16384" width="10" style="734"/>
  </cols>
  <sheetData>
    <row r="1" spans="1:13" ht="20.25">
      <c r="A1" s="1544" t="s">
        <v>389</v>
      </c>
      <c r="B1" s="1544"/>
      <c r="C1" s="1544"/>
      <c r="D1" s="1544"/>
      <c r="E1" s="1544"/>
      <c r="F1" s="1544"/>
      <c r="G1" s="1544"/>
      <c r="H1" s="1544"/>
      <c r="I1" s="1544"/>
      <c r="J1" s="1544"/>
      <c r="K1" s="1544"/>
      <c r="L1" s="1544"/>
    </row>
    <row r="2" spans="1:13" s="740" customFormat="1" ht="18" customHeight="1">
      <c r="A2" s="743"/>
      <c r="B2" s="270"/>
      <c r="C2" s="270"/>
      <c r="D2" s="270"/>
      <c r="E2" s="270"/>
      <c r="F2" s="270"/>
      <c r="G2" s="270"/>
      <c r="H2" s="742"/>
      <c r="I2" s="742"/>
      <c r="J2" s="270"/>
      <c r="K2" s="270"/>
      <c r="L2" s="741" t="s">
        <v>390</v>
      </c>
    </row>
    <row r="3" spans="1:13" ht="36" customHeight="1">
      <c r="A3" s="1545"/>
      <c r="B3" s="1548" t="s">
        <v>400</v>
      </c>
      <c r="C3" s="239" t="s">
        <v>391</v>
      </c>
      <c r="D3" s="239"/>
      <c r="E3" s="239"/>
      <c r="F3" s="239"/>
      <c r="G3" s="240"/>
      <c r="H3" s="1551" t="s">
        <v>392</v>
      </c>
      <c r="I3" s="1554" t="s">
        <v>393</v>
      </c>
      <c r="J3" s="1554" t="s">
        <v>394</v>
      </c>
      <c r="K3" s="1554" t="s">
        <v>401</v>
      </c>
      <c r="L3" s="1557" t="s">
        <v>395</v>
      </c>
    </row>
    <row r="4" spans="1:13" ht="36" customHeight="1">
      <c r="A4" s="1546"/>
      <c r="B4" s="1549"/>
      <c r="C4" s="1554" t="s">
        <v>396</v>
      </c>
      <c r="D4" s="1560" t="s">
        <v>397</v>
      </c>
      <c r="E4" s="1560" t="s">
        <v>398</v>
      </c>
      <c r="F4" s="1554" t="s">
        <v>399</v>
      </c>
      <c r="G4" s="1554" t="s">
        <v>402</v>
      </c>
      <c r="H4" s="1552"/>
      <c r="I4" s="1555"/>
      <c r="J4" s="1555"/>
      <c r="K4" s="1555"/>
      <c r="L4" s="1558"/>
    </row>
    <row r="5" spans="1:13" ht="47.25" customHeight="1">
      <c r="A5" s="1547"/>
      <c r="B5" s="1550"/>
      <c r="C5" s="1556"/>
      <c r="D5" s="1556"/>
      <c r="E5" s="1556"/>
      <c r="F5" s="1556"/>
      <c r="G5" s="1556"/>
      <c r="H5" s="1553"/>
      <c r="I5" s="1556"/>
      <c r="J5" s="1556"/>
      <c r="K5" s="1556"/>
      <c r="L5" s="1559"/>
    </row>
    <row r="6" spans="1:13" ht="32.25" customHeight="1">
      <c r="A6" s="739" t="s">
        <v>287</v>
      </c>
      <c r="B6" s="1009">
        <f t="shared" ref="B6:B15" si="0">SUM(C6:L6)</f>
        <v>203489</v>
      </c>
      <c r="C6" s="1010">
        <v>4</v>
      </c>
      <c r="D6" s="1010">
        <v>61</v>
      </c>
      <c r="E6" s="1010">
        <v>117622</v>
      </c>
      <c r="F6" s="1011">
        <v>39580</v>
      </c>
      <c r="G6" s="1010">
        <v>22748</v>
      </c>
      <c r="H6" s="1010">
        <v>66</v>
      </c>
      <c r="I6" s="1010">
        <v>8373</v>
      </c>
      <c r="J6" s="1010">
        <v>1136</v>
      </c>
      <c r="K6" s="1011">
        <v>13681</v>
      </c>
      <c r="L6" s="1011">
        <v>218</v>
      </c>
      <c r="M6" s="738"/>
    </row>
    <row r="7" spans="1:13" ht="32.25" customHeight="1">
      <c r="A7" s="739" t="s">
        <v>403</v>
      </c>
      <c r="B7" s="1012">
        <f t="shared" si="0"/>
        <v>198336</v>
      </c>
      <c r="C7" s="1010">
        <v>5</v>
      </c>
      <c r="D7" s="1010">
        <v>45</v>
      </c>
      <c r="E7" s="1010">
        <v>117843</v>
      </c>
      <c r="F7" s="1011">
        <v>35483</v>
      </c>
      <c r="G7" s="1010">
        <v>21867</v>
      </c>
      <c r="H7" s="1010">
        <v>57</v>
      </c>
      <c r="I7" s="1010">
        <v>7127</v>
      </c>
      <c r="J7" s="1010">
        <v>943</v>
      </c>
      <c r="K7" s="1011">
        <v>14766</v>
      </c>
      <c r="L7" s="1011">
        <v>200</v>
      </c>
      <c r="M7" s="738"/>
    </row>
    <row r="8" spans="1:13" ht="32.25" customHeight="1">
      <c r="A8" s="739" t="s">
        <v>404</v>
      </c>
      <c r="B8" s="1012">
        <f t="shared" si="0"/>
        <v>197202</v>
      </c>
      <c r="C8" s="1010">
        <v>1</v>
      </c>
      <c r="D8" s="1010">
        <v>54</v>
      </c>
      <c r="E8" s="1010">
        <v>117212</v>
      </c>
      <c r="F8" s="1011">
        <v>34773</v>
      </c>
      <c r="G8" s="1010">
        <v>21757</v>
      </c>
      <c r="H8" s="1010">
        <v>67</v>
      </c>
      <c r="I8" s="1010">
        <v>7366</v>
      </c>
      <c r="J8" s="1010">
        <v>767</v>
      </c>
      <c r="K8" s="1011">
        <v>15000</v>
      </c>
      <c r="L8" s="1011">
        <v>205</v>
      </c>
      <c r="M8" s="738"/>
    </row>
    <row r="9" spans="1:13" ht="32.25" customHeight="1">
      <c r="A9" s="739" t="s">
        <v>405</v>
      </c>
      <c r="B9" s="1012">
        <f t="shared" si="0"/>
        <v>190469</v>
      </c>
      <c r="C9" s="1010">
        <v>11</v>
      </c>
      <c r="D9" s="1010">
        <v>48</v>
      </c>
      <c r="E9" s="1010">
        <v>122106</v>
      </c>
      <c r="F9" s="1011">
        <v>28862</v>
      </c>
      <c r="G9" s="1010">
        <v>17517</v>
      </c>
      <c r="H9" s="1010">
        <v>51</v>
      </c>
      <c r="I9" s="1010">
        <v>6481</v>
      </c>
      <c r="J9" s="1010">
        <v>700</v>
      </c>
      <c r="K9" s="1011">
        <v>14454</v>
      </c>
      <c r="L9" s="1011">
        <v>239</v>
      </c>
      <c r="M9" s="738"/>
    </row>
    <row r="10" spans="1:13" ht="32.25" customHeight="1">
      <c r="A10" s="739" t="s">
        <v>406</v>
      </c>
      <c r="B10" s="1012">
        <f t="shared" si="0"/>
        <v>211166</v>
      </c>
      <c r="C10" s="1010">
        <v>5</v>
      </c>
      <c r="D10" s="1010">
        <v>31</v>
      </c>
      <c r="E10" s="1010">
        <v>156721</v>
      </c>
      <c r="F10" s="1011">
        <v>22446</v>
      </c>
      <c r="G10" s="1010">
        <v>9269</v>
      </c>
      <c r="H10" s="1010">
        <v>85</v>
      </c>
      <c r="I10" s="1010">
        <v>6357</v>
      </c>
      <c r="J10" s="1010">
        <v>703</v>
      </c>
      <c r="K10" s="1011">
        <v>15264</v>
      </c>
      <c r="L10" s="1011">
        <v>285</v>
      </c>
      <c r="M10" s="738"/>
    </row>
    <row r="11" spans="1:13" ht="32.25" customHeight="1">
      <c r="A11" s="739" t="s">
        <v>407</v>
      </c>
      <c r="B11" s="1012">
        <f t="shared" si="0"/>
        <v>208576</v>
      </c>
      <c r="C11" s="1010">
        <v>6</v>
      </c>
      <c r="D11" s="1010">
        <v>39</v>
      </c>
      <c r="E11" s="1010">
        <v>154075</v>
      </c>
      <c r="F11" s="1011">
        <v>22483</v>
      </c>
      <c r="G11" s="1010">
        <v>8347</v>
      </c>
      <c r="H11" s="1010">
        <v>103</v>
      </c>
      <c r="I11" s="1010">
        <v>6590</v>
      </c>
      <c r="J11" s="1010">
        <v>712</v>
      </c>
      <c r="K11" s="1011">
        <v>15962</v>
      </c>
      <c r="L11" s="1011">
        <v>259</v>
      </c>
      <c r="M11" s="738"/>
    </row>
    <row r="12" spans="1:13" ht="32.25" customHeight="1">
      <c r="A12" s="739" t="s">
        <v>408</v>
      </c>
      <c r="B12" s="1012">
        <f t="shared" si="0"/>
        <v>204062</v>
      </c>
      <c r="C12" s="1010">
        <v>1</v>
      </c>
      <c r="D12" s="1010">
        <v>24</v>
      </c>
      <c r="E12" s="1010">
        <v>150115</v>
      </c>
      <c r="F12" s="1011">
        <v>22742</v>
      </c>
      <c r="G12" s="1010">
        <v>8157</v>
      </c>
      <c r="H12" s="1010">
        <v>93</v>
      </c>
      <c r="I12" s="1010">
        <v>6143</v>
      </c>
      <c r="J12" s="1010">
        <v>650</v>
      </c>
      <c r="K12" s="1011">
        <v>15891</v>
      </c>
      <c r="L12" s="1011">
        <v>246</v>
      </c>
      <c r="M12" s="738"/>
    </row>
    <row r="13" spans="1:13" ht="32.25" customHeight="1">
      <c r="A13" s="739" t="s">
        <v>409</v>
      </c>
      <c r="B13" s="1012">
        <f t="shared" si="0"/>
        <v>217372</v>
      </c>
      <c r="C13" s="1010" t="s">
        <v>286</v>
      </c>
      <c r="D13" s="1010">
        <v>22</v>
      </c>
      <c r="E13" s="1010">
        <v>157180</v>
      </c>
      <c r="F13" s="1011">
        <v>27174</v>
      </c>
      <c r="G13" s="1010">
        <v>8075</v>
      </c>
      <c r="H13" s="1010">
        <v>88</v>
      </c>
      <c r="I13" s="1010">
        <v>6525</v>
      </c>
      <c r="J13" s="1010">
        <v>710</v>
      </c>
      <c r="K13" s="1011">
        <v>17303</v>
      </c>
      <c r="L13" s="1011">
        <v>295</v>
      </c>
      <c r="M13" s="738"/>
    </row>
    <row r="14" spans="1:13" ht="32.25" customHeight="1">
      <c r="A14" s="739" t="s">
        <v>410</v>
      </c>
      <c r="B14" s="1012">
        <f t="shared" si="0"/>
        <v>218162</v>
      </c>
      <c r="C14" s="1010">
        <v>1</v>
      </c>
      <c r="D14" s="1010">
        <v>22</v>
      </c>
      <c r="E14" s="1010">
        <v>155311</v>
      </c>
      <c r="F14" s="1011">
        <v>28888</v>
      </c>
      <c r="G14" s="1010">
        <v>8213</v>
      </c>
      <c r="H14" s="1010">
        <v>120</v>
      </c>
      <c r="I14" s="1010">
        <v>6645</v>
      </c>
      <c r="J14" s="1010">
        <v>706</v>
      </c>
      <c r="K14" s="1011">
        <v>17816</v>
      </c>
      <c r="L14" s="1011">
        <v>440</v>
      </c>
      <c r="M14" s="738"/>
    </row>
    <row r="15" spans="1:13" ht="32.25" customHeight="1">
      <c r="A15" s="739" t="s">
        <v>411</v>
      </c>
      <c r="B15" s="1012">
        <f t="shared" si="0"/>
        <v>209103</v>
      </c>
      <c r="C15" s="1013" t="s">
        <v>286</v>
      </c>
      <c r="D15" s="1013">
        <v>25</v>
      </c>
      <c r="E15" s="1013">
        <v>144862</v>
      </c>
      <c r="F15" s="1014">
        <v>29863</v>
      </c>
      <c r="G15" s="1013">
        <v>8264</v>
      </c>
      <c r="H15" s="1013">
        <v>145</v>
      </c>
      <c r="I15" s="1013">
        <v>6706</v>
      </c>
      <c r="J15" s="1013">
        <v>678</v>
      </c>
      <c r="K15" s="1014">
        <v>18267</v>
      </c>
      <c r="L15" s="1014">
        <v>293</v>
      </c>
      <c r="M15" s="738"/>
    </row>
    <row r="16" spans="1:13" ht="27.75" hidden="1" customHeight="1">
      <c r="A16" s="737"/>
      <c r="B16" s="272"/>
      <c r="C16" s="58"/>
      <c r="D16" s="56"/>
      <c r="E16" s="57"/>
      <c r="F16" s="56"/>
      <c r="G16" s="56"/>
      <c r="H16" s="56"/>
      <c r="I16" s="56"/>
      <c r="J16" s="56"/>
      <c r="K16" s="56"/>
      <c r="L16" s="55"/>
    </row>
    <row r="17" spans="1:12" s="735" customFormat="1" ht="14.25">
      <c r="A17" s="1561" t="s">
        <v>1028</v>
      </c>
      <c r="B17" s="1561"/>
      <c r="C17" s="736"/>
      <c r="D17" s="736"/>
      <c r="E17" s="736"/>
      <c r="F17" s="736"/>
      <c r="G17" s="736"/>
      <c r="H17" s="736"/>
      <c r="I17" s="736"/>
      <c r="J17" s="736"/>
      <c r="K17" s="736"/>
      <c r="L17" s="736"/>
    </row>
    <row r="18" spans="1:12" s="735" customFormat="1" ht="12.75">
      <c r="A18" s="1562" t="s">
        <v>1027</v>
      </c>
      <c r="B18" s="1562"/>
      <c r="C18" s="1562"/>
      <c r="D18" s="1562"/>
      <c r="E18" s="1562"/>
      <c r="F18" s="1562"/>
      <c r="G18" s="1562"/>
      <c r="H18" s="1562"/>
      <c r="I18" s="1562"/>
      <c r="J18" s="1562"/>
      <c r="K18" s="1562"/>
      <c r="L18" s="1562"/>
    </row>
    <row r="19" spans="1:12" s="735" customFormat="1" ht="12.75">
      <c r="A19" s="1562" t="s">
        <v>1026</v>
      </c>
      <c r="B19" s="1562"/>
      <c r="C19" s="1562"/>
      <c r="D19" s="1562"/>
      <c r="E19" s="1562"/>
      <c r="F19" s="1562"/>
      <c r="G19" s="1562"/>
      <c r="H19" s="1562"/>
      <c r="I19" s="1562"/>
      <c r="J19" s="1562"/>
      <c r="K19" s="1562"/>
      <c r="L19" s="1562"/>
    </row>
    <row r="20" spans="1:12" s="735" customFormat="1" ht="15.75" customHeight="1">
      <c r="A20" s="1562" t="s">
        <v>1025</v>
      </c>
      <c r="B20" s="1562"/>
      <c r="C20" s="1562"/>
      <c r="D20" s="1562"/>
      <c r="E20" s="1562"/>
      <c r="F20" s="1562"/>
      <c r="G20" s="1562"/>
      <c r="H20" s="1562"/>
      <c r="I20" s="1562"/>
      <c r="J20" s="1562"/>
      <c r="K20" s="1562"/>
      <c r="L20" s="1562"/>
    </row>
  </sheetData>
  <mergeCells count="17">
    <mergeCell ref="A17:B17"/>
    <mergeCell ref="A19:L19"/>
    <mergeCell ref="A20:L20"/>
    <mergeCell ref="A18:L18"/>
    <mergeCell ref="A1:L1"/>
    <mergeCell ref="A3:A5"/>
    <mergeCell ref="B3:B5"/>
    <mergeCell ref="H3:H5"/>
    <mergeCell ref="I3:I5"/>
    <mergeCell ref="J3:J5"/>
    <mergeCell ref="K3:K5"/>
    <mergeCell ref="L3:L5"/>
    <mergeCell ref="C4:C5"/>
    <mergeCell ref="D4:D5"/>
    <mergeCell ref="E4:E5"/>
    <mergeCell ref="F4:F5"/>
    <mergeCell ref="G4:G5"/>
  </mergeCells>
  <phoneticPr fontId="6" type="noConversion"/>
  <printOptions horizontalCentered="1" verticalCentered="1"/>
  <pageMargins left="0.39370078740157483" right="0.39370078740157483" top="0.74803149606299213" bottom="0.74803149606299213" header="0.31496062992125984" footer="0.31496062992125984"/>
  <pageSetup paperSize="11" scale="66" orientation="landscape" r:id="rId1"/>
  <headerFooter differentOddEven="1" scaleWithDoc="0">
    <oddHeader>&amp;L&amp;"Times New Roman,標準"&amp;8 108&amp;"標楷體,標準"年犯罪狀況及其分析</oddHeader>
    <evenHeader>&amp;R&amp;"標楷體,標準"&amp;8第二篇　犯罪之處理</even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36">
    <tabColor theme="8" tint="0.59999389629810485"/>
  </sheetPr>
  <dimension ref="A1:I17"/>
  <sheetViews>
    <sheetView showGridLines="0" zoomScaleNormal="100" workbookViewId="0">
      <selection activeCell="O2" sqref="O2"/>
    </sheetView>
  </sheetViews>
  <sheetFormatPr defaultColWidth="9" defaultRowHeight="15.75"/>
  <cols>
    <col min="1" max="1" width="12.75" style="141" customWidth="1"/>
    <col min="2" max="8" width="12.625" style="141" customWidth="1"/>
    <col min="9" max="16384" width="9" style="141"/>
  </cols>
  <sheetData>
    <row r="1" spans="1:9" s="138" customFormat="1" ht="20.25">
      <c r="A1" s="1563" t="s">
        <v>421</v>
      </c>
      <c r="B1" s="1563"/>
      <c r="C1" s="1563"/>
      <c r="D1" s="1563"/>
      <c r="E1" s="1563"/>
      <c r="F1" s="1563"/>
      <c r="G1" s="1563"/>
      <c r="H1" s="1563"/>
    </row>
    <row r="2" spans="1:9" s="140" customFormat="1">
      <c r="A2" s="113"/>
      <c r="B2" s="113"/>
      <c r="C2" s="113"/>
      <c r="D2" s="113"/>
      <c r="E2" s="113"/>
      <c r="F2" s="113"/>
      <c r="G2" s="113"/>
      <c r="H2" s="139" t="s">
        <v>356</v>
      </c>
      <c r="I2" s="750"/>
    </row>
    <row r="3" spans="1:9" ht="34.9" customHeight="1">
      <c r="A3" s="1564"/>
      <c r="B3" s="1567" t="s">
        <v>116</v>
      </c>
      <c r="C3" s="1570" t="s">
        <v>422</v>
      </c>
      <c r="D3" s="1573" t="s">
        <v>129</v>
      </c>
      <c r="E3" s="1573" t="s">
        <v>423</v>
      </c>
      <c r="F3" s="1576" t="s">
        <v>424</v>
      </c>
      <c r="G3" s="1573" t="s">
        <v>425</v>
      </c>
      <c r="H3" s="1579" t="s">
        <v>426</v>
      </c>
    </row>
    <row r="4" spans="1:9" ht="34.9" customHeight="1">
      <c r="A4" s="1565"/>
      <c r="B4" s="1568"/>
      <c r="C4" s="1571"/>
      <c r="D4" s="1574"/>
      <c r="E4" s="1574"/>
      <c r="F4" s="1577"/>
      <c r="G4" s="1574"/>
      <c r="H4" s="1580"/>
    </row>
    <row r="5" spans="1:9" ht="71.25" customHeight="1">
      <c r="A5" s="1566"/>
      <c r="B5" s="1569"/>
      <c r="C5" s="1572"/>
      <c r="D5" s="1575"/>
      <c r="E5" s="1575"/>
      <c r="F5" s="1578"/>
      <c r="G5" s="1575"/>
      <c r="H5" s="1581"/>
    </row>
    <row r="6" spans="1:9" ht="24.75" customHeight="1">
      <c r="A6" s="242" t="s">
        <v>287</v>
      </c>
      <c r="B6" s="749">
        <f t="shared" ref="B6:B12" si="0">SUM(C6:H6)</f>
        <v>4</v>
      </c>
      <c r="C6" s="748" t="s">
        <v>14</v>
      </c>
      <c r="D6" s="748">
        <v>2</v>
      </c>
      <c r="E6" s="748" t="s">
        <v>14</v>
      </c>
      <c r="F6" s="748">
        <v>2</v>
      </c>
      <c r="G6" s="748" t="s">
        <v>14</v>
      </c>
      <c r="H6" s="747" t="s">
        <v>14</v>
      </c>
    </row>
    <row r="7" spans="1:9" ht="24.75" customHeight="1">
      <c r="A7" s="242" t="s">
        <v>412</v>
      </c>
      <c r="B7" s="749">
        <f t="shared" si="0"/>
        <v>5</v>
      </c>
      <c r="C7" s="748" t="s">
        <v>14</v>
      </c>
      <c r="D7" s="748">
        <v>1</v>
      </c>
      <c r="E7" s="748">
        <v>4</v>
      </c>
      <c r="F7" s="748" t="s">
        <v>14</v>
      </c>
      <c r="G7" s="748" t="s">
        <v>14</v>
      </c>
      <c r="H7" s="747" t="s">
        <v>14</v>
      </c>
    </row>
    <row r="8" spans="1:9" ht="24.75" customHeight="1">
      <c r="A8" s="242" t="s">
        <v>413</v>
      </c>
      <c r="B8" s="749">
        <f t="shared" si="0"/>
        <v>6</v>
      </c>
      <c r="C8" s="748">
        <v>2</v>
      </c>
      <c r="D8" s="748">
        <v>4</v>
      </c>
      <c r="E8" s="748" t="s">
        <v>14</v>
      </c>
      <c r="F8" s="748" t="s">
        <v>14</v>
      </c>
      <c r="G8" s="748" t="s">
        <v>14</v>
      </c>
      <c r="H8" s="747" t="s">
        <v>14</v>
      </c>
    </row>
    <row r="9" spans="1:9" ht="24.75" customHeight="1">
      <c r="A9" s="242" t="s">
        <v>414</v>
      </c>
      <c r="B9" s="749">
        <f t="shared" si="0"/>
        <v>6</v>
      </c>
      <c r="C9" s="748" t="s">
        <v>14</v>
      </c>
      <c r="D9" s="748">
        <v>4</v>
      </c>
      <c r="E9" s="748">
        <v>2</v>
      </c>
      <c r="F9" s="748" t="s">
        <v>14</v>
      </c>
      <c r="G9" s="748" t="s">
        <v>14</v>
      </c>
      <c r="H9" s="747" t="s">
        <v>14</v>
      </c>
    </row>
    <row r="10" spans="1:9" ht="24.75" customHeight="1">
      <c r="A10" s="242" t="s">
        <v>415</v>
      </c>
      <c r="B10" s="749">
        <f t="shared" si="0"/>
        <v>5</v>
      </c>
      <c r="C10" s="748">
        <v>1</v>
      </c>
      <c r="D10" s="748">
        <v>1</v>
      </c>
      <c r="E10" s="748">
        <v>3</v>
      </c>
      <c r="F10" s="748" t="s">
        <v>14</v>
      </c>
      <c r="G10" s="748" t="s">
        <v>14</v>
      </c>
      <c r="H10" s="747" t="s">
        <v>14</v>
      </c>
    </row>
    <row r="11" spans="1:9" ht="24.75" customHeight="1">
      <c r="A11" s="242" t="s">
        <v>416</v>
      </c>
      <c r="B11" s="749">
        <f t="shared" si="0"/>
        <v>6</v>
      </c>
      <c r="C11" s="748">
        <v>1</v>
      </c>
      <c r="D11" s="748">
        <v>4</v>
      </c>
      <c r="E11" s="748">
        <v>1</v>
      </c>
      <c r="F11" s="748" t="s">
        <v>14</v>
      </c>
      <c r="G11" s="748" t="s">
        <v>14</v>
      </c>
      <c r="H11" s="747" t="s">
        <v>14</v>
      </c>
    </row>
    <row r="12" spans="1:9" ht="24.75" customHeight="1">
      <c r="A12" s="242" t="s">
        <v>417</v>
      </c>
      <c r="B12" s="749">
        <f t="shared" si="0"/>
        <v>1</v>
      </c>
      <c r="C12" s="748" t="s">
        <v>14</v>
      </c>
      <c r="D12" s="748">
        <v>1</v>
      </c>
      <c r="E12" s="748" t="s">
        <v>14</v>
      </c>
      <c r="F12" s="748" t="s">
        <v>14</v>
      </c>
      <c r="G12" s="748" t="s">
        <v>14</v>
      </c>
      <c r="H12" s="747" t="s">
        <v>14</v>
      </c>
    </row>
    <row r="13" spans="1:9" ht="24.75" customHeight="1">
      <c r="A13" s="242" t="s">
        <v>418</v>
      </c>
      <c r="B13" s="749" t="s">
        <v>286</v>
      </c>
      <c r="C13" s="748" t="s">
        <v>14</v>
      </c>
      <c r="D13" s="748" t="s">
        <v>14</v>
      </c>
      <c r="E13" s="748" t="s">
        <v>14</v>
      </c>
      <c r="F13" s="748" t="s">
        <v>14</v>
      </c>
      <c r="G13" s="748" t="s">
        <v>14</v>
      </c>
      <c r="H13" s="747" t="s">
        <v>14</v>
      </c>
    </row>
    <row r="14" spans="1:9" ht="24.75" customHeight="1">
      <c r="A14" s="242" t="s">
        <v>419</v>
      </c>
      <c r="B14" s="749">
        <f>SUM(C14:H14)</f>
        <v>1</v>
      </c>
      <c r="C14" s="748" t="s">
        <v>14</v>
      </c>
      <c r="D14" s="748">
        <v>1</v>
      </c>
      <c r="E14" s="748" t="s">
        <v>14</v>
      </c>
      <c r="F14" s="748" t="s">
        <v>14</v>
      </c>
      <c r="G14" s="748" t="s">
        <v>14</v>
      </c>
      <c r="H14" s="747" t="s">
        <v>14</v>
      </c>
    </row>
    <row r="15" spans="1:9" ht="24.75" customHeight="1">
      <c r="A15" s="546" t="s">
        <v>420</v>
      </c>
      <c r="B15" s="746" t="s">
        <v>286</v>
      </c>
      <c r="C15" s="745" t="s">
        <v>14</v>
      </c>
      <c r="D15" s="745" t="s">
        <v>14</v>
      </c>
      <c r="E15" s="745" t="s">
        <v>14</v>
      </c>
      <c r="F15" s="745" t="s">
        <v>14</v>
      </c>
      <c r="G15" s="745" t="s">
        <v>14</v>
      </c>
      <c r="H15" s="744" t="s">
        <v>14</v>
      </c>
    </row>
    <row r="16" spans="1:9" ht="15" customHeight="1">
      <c r="A16" s="59" t="s">
        <v>57</v>
      </c>
    </row>
    <row r="17" spans="1:1">
      <c r="A17" s="59" t="s">
        <v>1018</v>
      </c>
    </row>
  </sheetData>
  <mergeCells count="9">
    <mergeCell ref="A1:H1"/>
    <mergeCell ref="A3:A5"/>
    <mergeCell ref="B3:B5"/>
    <mergeCell ref="C3:C5"/>
    <mergeCell ref="D3:D5"/>
    <mergeCell ref="E3:E5"/>
    <mergeCell ref="F3:F5"/>
    <mergeCell ref="G3:G5"/>
    <mergeCell ref="H3:H5"/>
  </mergeCells>
  <phoneticPr fontId="6" type="noConversion"/>
  <printOptions horizontalCentered="1" verticalCentered="1"/>
  <pageMargins left="0.39370078740157483" right="0.39370078740157483" top="0.74803149606299213" bottom="0.74803149606299213" header="0.31496062992125984" footer="0.31496062992125984"/>
  <pageSetup paperSize="11" scale="66" orientation="landscape" r:id="rId1"/>
  <headerFooter differentOddEven="1" scaleWithDoc="0">
    <oddHeader>&amp;L&amp;"Times New Roman,標準"&amp;8 108&amp;"標楷體,標準"年犯罪狀況及其分析</oddHeader>
    <evenHeader>&amp;R&amp;"標楷體,標準"&amp;8第二篇　犯罪之處理</even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37">
    <tabColor theme="8" tint="0.59999389629810485"/>
  </sheetPr>
  <dimension ref="A1:M38"/>
  <sheetViews>
    <sheetView showGridLines="0" zoomScaleNormal="100" workbookViewId="0">
      <selection activeCell="O2" sqref="O2"/>
    </sheetView>
  </sheetViews>
  <sheetFormatPr defaultColWidth="9" defaultRowHeight="15.75"/>
  <cols>
    <col min="1" max="1" width="9.25" style="182" customWidth="1"/>
    <col min="2" max="2" width="6.5" style="277" customWidth="1"/>
    <col min="3" max="6" width="20.625" style="33" customWidth="1"/>
    <col min="7" max="16384" width="9" style="33"/>
  </cols>
  <sheetData>
    <row r="1" spans="1:13" ht="30.6" customHeight="1">
      <c r="A1" s="1179" t="s">
        <v>427</v>
      </c>
      <c r="B1" s="1179"/>
      <c r="C1" s="1179"/>
      <c r="D1" s="1179"/>
      <c r="E1" s="1179"/>
      <c r="F1" s="1179"/>
      <c r="G1" s="762"/>
      <c r="H1" s="762"/>
      <c r="I1" s="762"/>
      <c r="J1" s="762"/>
      <c r="K1" s="762"/>
      <c r="L1" s="762"/>
      <c r="M1" s="762"/>
    </row>
    <row r="2" spans="1:13" ht="25.5" customHeight="1">
      <c r="A2" s="1180"/>
      <c r="B2" s="1180"/>
      <c r="C2" s="569" t="s">
        <v>428</v>
      </c>
      <c r="D2" s="527" t="s">
        <v>429</v>
      </c>
      <c r="E2" s="527" t="s">
        <v>430</v>
      </c>
      <c r="F2" s="523" t="s">
        <v>431</v>
      </c>
    </row>
    <row r="3" spans="1:13" ht="19.5" customHeight="1">
      <c r="A3" s="1521" t="s">
        <v>287</v>
      </c>
      <c r="B3" s="668" t="s">
        <v>63</v>
      </c>
      <c r="C3" s="757">
        <f t="shared" ref="C3:C22" si="0">SUM(D3:F3)</f>
        <v>123385</v>
      </c>
      <c r="D3" s="756">
        <v>39</v>
      </c>
      <c r="E3" s="756">
        <v>90189</v>
      </c>
      <c r="F3" s="761">
        <v>33157</v>
      </c>
      <c r="G3" s="754"/>
    </row>
    <row r="4" spans="1:13" ht="19.5" customHeight="1">
      <c r="A4" s="1521"/>
      <c r="B4" s="668" t="s">
        <v>0</v>
      </c>
      <c r="C4" s="760">
        <f t="shared" si="0"/>
        <v>100</v>
      </c>
      <c r="D4" s="759">
        <f>D3/$C3*100</f>
        <v>3.1608380273128824E-2</v>
      </c>
      <c r="E4" s="759">
        <f>E3/$C3*100</f>
        <v>73.095595088543988</v>
      </c>
      <c r="F4" s="758">
        <f>F3/$C3*100</f>
        <v>26.872796531182885</v>
      </c>
    </row>
    <row r="5" spans="1:13" ht="19.5" customHeight="1">
      <c r="A5" s="1521" t="s">
        <v>60</v>
      </c>
      <c r="B5" s="668" t="s">
        <v>63</v>
      </c>
      <c r="C5" s="757">
        <f t="shared" si="0"/>
        <v>120600</v>
      </c>
      <c r="D5" s="756">
        <v>29</v>
      </c>
      <c r="E5" s="756">
        <v>90511</v>
      </c>
      <c r="F5" s="755">
        <v>30060</v>
      </c>
      <c r="G5" s="754"/>
    </row>
    <row r="6" spans="1:13" ht="19.5" customHeight="1">
      <c r="A6" s="1521"/>
      <c r="B6" s="668" t="s">
        <v>0</v>
      </c>
      <c r="C6" s="760">
        <f t="shared" si="0"/>
        <v>100</v>
      </c>
      <c r="D6" s="759">
        <f>D5/$C5*100</f>
        <v>2.404643449419569E-2</v>
      </c>
      <c r="E6" s="759">
        <f>E5/$C5*100</f>
        <v>75.050580431177451</v>
      </c>
      <c r="F6" s="758">
        <f>F5/$C5*100</f>
        <v>24.925373134328357</v>
      </c>
    </row>
    <row r="7" spans="1:13" ht="19.5" customHeight="1">
      <c r="A7" s="1521" t="s">
        <v>61</v>
      </c>
      <c r="B7" s="668" t="s">
        <v>63</v>
      </c>
      <c r="C7" s="757">
        <f t="shared" si="0"/>
        <v>118551</v>
      </c>
      <c r="D7" s="756">
        <v>26</v>
      </c>
      <c r="E7" s="756">
        <v>89807</v>
      </c>
      <c r="F7" s="755">
        <v>28718</v>
      </c>
      <c r="G7" s="754"/>
    </row>
    <row r="8" spans="1:13" ht="19.5" customHeight="1">
      <c r="A8" s="1521"/>
      <c r="B8" s="668" t="s">
        <v>0</v>
      </c>
      <c r="C8" s="760">
        <f t="shared" si="0"/>
        <v>100</v>
      </c>
      <c r="D8" s="759">
        <f>D7/$C7*100</f>
        <v>2.1931489401185986E-2</v>
      </c>
      <c r="E8" s="759">
        <f>E7/$C7*100</f>
        <v>75.753894948165765</v>
      </c>
      <c r="F8" s="758">
        <f>F7/$C7*100</f>
        <v>24.224173562433045</v>
      </c>
    </row>
    <row r="9" spans="1:13" ht="19.5" customHeight="1">
      <c r="A9" s="1521" t="s">
        <v>62</v>
      </c>
      <c r="B9" s="668" t="s">
        <v>63</v>
      </c>
      <c r="C9" s="757">
        <f t="shared" si="0"/>
        <v>118383</v>
      </c>
      <c r="D9" s="756">
        <v>41</v>
      </c>
      <c r="E9" s="756">
        <v>94455</v>
      </c>
      <c r="F9" s="755">
        <v>23887</v>
      </c>
      <c r="G9" s="754"/>
    </row>
    <row r="10" spans="1:13" ht="19.5" customHeight="1">
      <c r="A10" s="1521"/>
      <c r="B10" s="668" t="s">
        <v>0</v>
      </c>
      <c r="C10" s="760">
        <f t="shared" si="0"/>
        <v>100</v>
      </c>
      <c r="D10" s="759">
        <f>D9/$C9*100</f>
        <v>3.4633351072366814E-2</v>
      </c>
      <c r="E10" s="759">
        <f>E9/$C9*100</f>
        <v>79.787638427814798</v>
      </c>
      <c r="F10" s="758">
        <f>F9/$C9*100</f>
        <v>20.177728221112829</v>
      </c>
    </row>
    <row r="11" spans="1:13" ht="19.5" customHeight="1">
      <c r="A11" s="1521" t="s">
        <v>95</v>
      </c>
      <c r="B11" s="668" t="s">
        <v>63</v>
      </c>
      <c r="C11" s="757">
        <f t="shared" si="0"/>
        <v>145108</v>
      </c>
      <c r="D11" s="756">
        <v>23</v>
      </c>
      <c r="E11" s="756">
        <v>128182</v>
      </c>
      <c r="F11" s="755">
        <v>16903</v>
      </c>
      <c r="G11" s="754"/>
    </row>
    <row r="12" spans="1:13" ht="19.5" customHeight="1">
      <c r="A12" s="1521"/>
      <c r="B12" s="668" t="s">
        <v>0</v>
      </c>
      <c r="C12" s="760">
        <f t="shared" si="0"/>
        <v>100</v>
      </c>
      <c r="D12" s="759">
        <f>D11/$C11*100</f>
        <v>1.5850263252198363E-2</v>
      </c>
      <c r="E12" s="759">
        <f>E11/$C11*100</f>
        <v>88.335584530143066</v>
      </c>
      <c r="F12" s="758">
        <f>F11/$C11*100</f>
        <v>11.648565206604736</v>
      </c>
    </row>
    <row r="13" spans="1:13" ht="19.5" customHeight="1">
      <c r="A13" s="1521" t="s">
        <v>96</v>
      </c>
      <c r="B13" s="668" t="s">
        <v>63</v>
      </c>
      <c r="C13" s="757">
        <f t="shared" si="0"/>
        <v>142301</v>
      </c>
      <c r="D13" s="756">
        <v>24</v>
      </c>
      <c r="E13" s="756">
        <v>125668</v>
      </c>
      <c r="F13" s="755">
        <v>16609</v>
      </c>
      <c r="G13" s="754"/>
    </row>
    <row r="14" spans="1:13" ht="19.5" customHeight="1">
      <c r="A14" s="1521"/>
      <c r="B14" s="668" t="s">
        <v>0</v>
      </c>
      <c r="C14" s="760">
        <f t="shared" si="0"/>
        <v>100</v>
      </c>
      <c r="D14" s="759">
        <f>D13/$C13*100</f>
        <v>1.6865658006619769E-2</v>
      </c>
      <c r="E14" s="759">
        <f>E13/$C13*100</f>
        <v>88.311396265662225</v>
      </c>
      <c r="F14" s="758">
        <f>F13/$C13*100</f>
        <v>11.671738076331158</v>
      </c>
    </row>
    <row r="15" spans="1:13" ht="19.5" customHeight="1">
      <c r="A15" s="1521" t="s">
        <v>97</v>
      </c>
      <c r="B15" s="668" t="s">
        <v>63</v>
      </c>
      <c r="C15" s="757">
        <f t="shared" si="0"/>
        <v>142476</v>
      </c>
      <c r="D15" s="756">
        <v>13</v>
      </c>
      <c r="E15" s="756">
        <v>125387</v>
      </c>
      <c r="F15" s="755">
        <v>17076</v>
      </c>
      <c r="G15" s="754"/>
    </row>
    <row r="16" spans="1:13" ht="19.5" customHeight="1">
      <c r="A16" s="1521"/>
      <c r="B16" s="668" t="s">
        <v>0</v>
      </c>
      <c r="C16" s="760">
        <f t="shared" si="0"/>
        <v>100</v>
      </c>
      <c r="D16" s="759">
        <f>D15/$C15*100</f>
        <v>9.1243437491226598E-3</v>
      </c>
      <c r="E16" s="759">
        <f>E15/$C15*100</f>
        <v>88.005699205480227</v>
      </c>
      <c r="F16" s="758">
        <f>F15/$C15*100</f>
        <v>11.985176450770656</v>
      </c>
    </row>
    <row r="17" spans="1:8" ht="19.5" customHeight="1">
      <c r="A17" s="1521" t="s">
        <v>98</v>
      </c>
      <c r="B17" s="668" t="s">
        <v>63</v>
      </c>
      <c r="C17" s="757">
        <f t="shared" si="0"/>
        <v>149509</v>
      </c>
      <c r="D17" s="756">
        <v>12</v>
      </c>
      <c r="E17" s="756">
        <v>129603</v>
      </c>
      <c r="F17" s="755">
        <v>19894</v>
      </c>
      <c r="G17" s="754"/>
    </row>
    <row r="18" spans="1:8" ht="19.5" customHeight="1">
      <c r="A18" s="1521"/>
      <c r="B18" s="668" t="s">
        <v>0</v>
      </c>
      <c r="C18" s="760">
        <f t="shared" si="0"/>
        <v>100</v>
      </c>
      <c r="D18" s="759">
        <f>D17/$C17*100</f>
        <v>8.0262726658595802E-3</v>
      </c>
      <c r="E18" s="759">
        <f>E17/$C17*100</f>
        <v>86.685751359449938</v>
      </c>
      <c r="F18" s="758">
        <f>F17/$C17*100</f>
        <v>13.306222367884207</v>
      </c>
    </row>
    <row r="19" spans="1:8" ht="19.5" customHeight="1">
      <c r="A19" s="1521" t="s">
        <v>99</v>
      </c>
      <c r="B19" s="668" t="s">
        <v>63</v>
      </c>
      <c r="C19" s="757">
        <f t="shared" si="0"/>
        <v>148943</v>
      </c>
      <c r="D19" s="756">
        <v>13</v>
      </c>
      <c r="E19" s="756">
        <v>127349</v>
      </c>
      <c r="F19" s="755">
        <v>21581</v>
      </c>
      <c r="G19" s="754"/>
    </row>
    <row r="20" spans="1:8" ht="19.5" customHeight="1">
      <c r="A20" s="1521"/>
      <c r="B20" s="668" t="s">
        <v>0</v>
      </c>
      <c r="C20" s="760">
        <f t="shared" si="0"/>
        <v>100</v>
      </c>
      <c r="D20" s="759">
        <f>D19/$C19*100</f>
        <v>8.7281711795787649E-3</v>
      </c>
      <c r="E20" s="759">
        <f>E19/$C19*100</f>
        <v>85.501836272936629</v>
      </c>
      <c r="F20" s="758">
        <f>F19/$C19*100</f>
        <v>14.489435555883794</v>
      </c>
    </row>
    <row r="21" spans="1:8" ht="19.5" customHeight="1">
      <c r="A21" s="1583" t="s">
        <v>374</v>
      </c>
      <c r="B21" s="1015" t="s">
        <v>63</v>
      </c>
      <c r="C21" s="757">
        <f t="shared" si="0"/>
        <v>140518</v>
      </c>
      <c r="D21" s="756">
        <v>16</v>
      </c>
      <c r="E21" s="756">
        <v>118533</v>
      </c>
      <c r="F21" s="755">
        <v>21969</v>
      </c>
      <c r="H21" s="754"/>
    </row>
    <row r="22" spans="1:8" ht="19.5" customHeight="1">
      <c r="A22" s="1522"/>
      <c r="B22" s="1016" t="s">
        <v>0</v>
      </c>
      <c r="C22" s="753">
        <f t="shared" si="0"/>
        <v>100</v>
      </c>
      <c r="D22" s="752">
        <f>D21/$C21*100</f>
        <v>1.1386441594671145E-2</v>
      </c>
      <c r="E22" s="752">
        <f>E21/$C21*100</f>
        <v>84.354317596322176</v>
      </c>
      <c r="F22" s="751">
        <f>F21/$C21*100</f>
        <v>15.634295962083151</v>
      </c>
    </row>
    <row r="23" spans="1:8" ht="15.75" customHeight="1">
      <c r="A23" s="1582" t="s">
        <v>371</v>
      </c>
      <c r="B23" s="1582"/>
      <c r="C23" s="1582"/>
    </row>
    <row r="24" spans="1:8" ht="15.75" customHeight="1"/>
    <row r="25" spans="1:8" ht="15.75" customHeight="1"/>
    <row r="26" spans="1:8" ht="15.75" customHeight="1"/>
    <row r="27" spans="1:8" ht="15.75" customHeight="1"/>
    <row r="28" spans="1:8" ht="15.75" customHeight="1"/>
    <row r="29" spans="1:8" ht="15.75" customHeight="1"/>
    <row r="30" spans="1:8" ht="15.75" customHeight="1"/>
    <row r="31" spans="1:8" ht="15.75" customHeight="1"/>
    <row r="32" spans="1:8" ht="15.75" customHeight="1"/>
    <row r="33" ht="15.75" customHeight="1"/>
    <row r="34" ht="15.75" customHeight="1"/>
    <row r="35" ht="15.75" customHeight="1"/>
    <row r="36" ht="15.75" customHeight="1"/>
    <row r="37" ht="15.75" customHeight="1"/>
    <row r="38" ht="15.75" customHeight="1"/>
  </sheetData>
  <mergeCells count="13">
    <mergeCell ref="A1:F1"/>
    <mergeCell ref="A2:B2"/>
    <mergeCell ref="A23:C23"/>
    <mergeCell ref="A3:A4"/>
    <mergeCell ref="A17:A18"/>
    <mergeCell ref="A19:A20"/>
    <mergeCell ref="A21:A22"/>
    <mergeCell ref="A5:A6"/>
    <mergeCell ref="A7:A8"/>
    <mergeCell ref="A9:A10"/>
    <mergeCell ref="A11:A12"/>
    <mergeCell ref="A13:A14"/>
    <mergeCell ref="A15:A16"/>
  </mergeCells>
  <phoneticPr fontId="6" type="noConversion"/>
  <printOptions horizontalCentered="1" verticalCentered="1"/>
  <pageMargins left="0.39370078740157483" right="0.39370078740157483" top="0.74803149606299213" bottom="0.74803149606299213" header="0.31496062992125984" footer="0.31496062992125984"/>
  <pageSetup paperSize="11" scale="66" orientation="landscape" r:id="rId1"/>
  <headerFooter differentOddEven="1" scaleWithDoc="0">
    <oddHeader>&amp;L&amp;"Times New Roman,標準"&amp;8 108&amp;"標楷體,標準"年犯罪狀況及其分析</oddHeader>
    <evenHeader>&amp;R&amp;"標楷體,標準"&amp;8第二篇　犯罪之處理</evenHead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38">
    <tabColor theme="8" tint="0.59999389629810485"/>
  </sheetPr>
  <dimension ref="A1:K17"/>
  <sheetViews>
    <sheetView showGridLines="0" zoomScaleNormal="100" workbookViewId="0">
      <selection activeCell="O2" sqref="O2"/>
    </sheetView>
  </sheetViews>
  <sheetFormatPr defaultColWidth="9" defaultRowHeight="15.75"/>
  <cols>
    <col min="1" max="1" width="20.125" style="49" customWidth="1"/>
    <col min="2" max="2" width="10.375" style="49" customWidth="1"/>
    <col min="3" max="3" width="11.125" style="49" customWidth="1"/>
    <col min="4" max="4" width="10.25" style="49" customWidth="1"/>
    <col min="5" max="5" width="10.75" style="49" customWidth="1"/>
    <col min="6" max="6" width="11.5" style="49" bestFit="1" customWidth="1"/>
    <col min="7" max="7" width="12.75" style="49" bestFit="1" customWidth="1"/>
    <col min="8" max="8" width="11.5" style="49" bestFit="1" customWidth="1"/>
    <col min="9" max="9" width="12.75" style="49" bestFit="1" customWidth="1"/>
    <col min="10" max="10" width="11.5" style="49" bestFit="1" customWidth="1"/>
    <col min="11" max="11" width="12.75" style="49" customWidth="1"/>
    <col min="12" max="16384" width="9" style="49"/>
  </cols>
  <sheetData>
    <row r="1" spans="1:11" ht="30.6" customHeight="1">
      <c r="A1" s="1179" t="s">
        <v>432</v>
      </c>
      <c r="B1" s="1179"/>
      <c r="C1" s="1179"/>
      <c r="D1" s="1179"/>
      <c r="E1" s="1179"/>
      <c r="F1" s="1179"/>
      <c r="G1" s="1179"/>
      <c r="H1" s="1179"/>
      <c r="I1" s="1179"/>
      <c r="J1" s="1179"/>
      <c r="K1" s="1179"/>
    </row>
    <row r="2" spans="1:11" ht="31.9" customHeight="1">
      <c r="A2" s="1178" t="s">
        <v>433</v>
      </c>
      <c r="B2" s="1181" t="s">
        <v>48</v>
      </c>
      <c r="C2" s="1180"/>
      <c r="D2" s="1181" t="s">
        <v>308</v>
      </c>
      <c r="E2" s="1180"/>
      <c r="F2" s="1181" t="s">
        <v>309</v>
      </c>
      <c r="G2" s="1180"/>
      <c r="H2" s="1181" t="s">
        <v>310</v>
      </c>
      <c r="I2" s="1180"/>
      <c r="J2" s="1181" t="s">
        <v>311</v>
      </c>
      <c r="K2" s="1180"/>
    </row>
    <row r="3" spans="1:11" ht="31.9" customHeight="1">
      <c r="A3" s="1523"/>
      <c r="B3" s="527" t="s">
        <v>434</v>
      </c>
      <c r="C3" s="527" t="s">
        <v>4</v>
      </c>
      <c r="D3" s="527" t="s">
        <v>434</v>
      </c>
      <c r="E3" s="527" t="s">
        <v>4</v>
      </c>
      <c r="F3" s="527" t="s">
        <v>434</v>
      </c>
      <c r="G3" s="527" t="s">
        <v>4</v>
      </c>
      <c r="H3" s="527" t="s">
        <v>434</v>
      </c>
      <c r="I3" s="527" t="s">
        <v>4</v>
      </c>
      <c r="J3" s="527" t="s">
        <v>434</v>
      </c>
      <c r="K3" s="522" t="s">
        <v>4</v>
      </c>
    </row>
    <row r="4" spans="1:11" ht="27.6" customHeight="1">
      <c r="A4" s="765" t="s">
        <v>245</v>
      </c>
      <c r="B4" s="1017">
        <f t="shared" ref="B4:K4" si="0">SUM(B5:B15)</f>
        <v>125668</v>
      </c>
      <c r="C4" s="1018">
        <f t="shared" si="0"/>
        <v>100</v>
      </c>
      <c r="D4" s="1017">
        <f t="shared" si="0"/>
        <v>125387</v>
      </c>
      <c r="E4" s="1018">
        <f t="shared" si="0"/>
        <v>100</v>
      </c>
      <c r="F4" s="1017">
        <f t="shared" si="0"/>
        <v>129603</v>
      </c>
      <c r="G4" s="1018">
        <f t="shared" si="0"/>
        <v>99.999999999999986</v>
      </c>
      <c r="H4" s="1017">
        <f t="shared" si="0"/>
        <v>127349</v>
      </c>
      <c r="I4" s="1018">
        <f t="shared" si="0"/>
        <v>100.00000000000001</v>
      </c>
      <c r="J4" s="1017">
        <f t="shared" si="0"/>
        <v>118533</v>
      </c>
      <c r="K4" s="1019">
        <f t="shared" si="0"/>
        <v>100</v>
      </c>
    </row>
    <row r="5" spans="1:11" ht="27.6" customHeight="1">
      <c r="A5" s="764" t="s">
        <v>1038</v>
      </c>
      <c r="B5" s="448">
        <v>56242</v>
      </c>
      <c r="C5" s="1023">
        <f t="shared" ref="C5:C15" si="1">B5/B$4*100</f>
        <v>44.754432313715505</v>
      </c>
      <c r="D5" s="448">
        <v>53908</v>
      </c>
      <c r="E5" s="1023">
        <f t="shared" ref="E5:E15" si="2">D5/D$4*100</f>
        <v>42.993292765597708</v>
      </c>
      <c r="F5" s="448">
        <v>53529</v>
      </c>
      <c r="G5" s="1023">
        <f t="shared" ref="G5:G15" si="3">F5/F$4*100</f>
        <v>41.302284669336359</v>
      </c>
      <c r="H5" s="448">
        <v>51425</v>
      </c>
      <c r="I5" s="1023">
        <f t="shared" ref="I5:I15" si="4">H5/H$4*100</f>
        <v>40.381157292165625</v>
      </c>
      <c r="J5" s="448">
        <v>47729</v>
      </c>
      <c r="K5" s="1024">
        <f t="shared" ref="K5:K15" si="5">J5/J$4*100</f>
        <v>40.2664236963546</v>
      </c>
    </row>
    <row r="6" spans="1:11" ht="27.6" customHeight="1">
      <c r="A6" s="764" t="s">
        <v>1037</v>
      </c>
      <c r="B6" s="448">
        <v>11379</v>
      </c>
      <c r="C6" s="1023">
        <f t="shared" si="1"/>
        <v>9.0548110895375107</v>
      </c>
      <c r="D6" s="448">
        <v>9967</v>
      </c>
      <c r="E6" s="1023">
        <f t="shared" si="2"/>
        <v>7.9489899271854334</v>
      </c>
      <c r="F6" s="448">
        <v>9567</v>
      </c>
      <c r="G6" s="1023">
        <f t="shared" si="3"/>
        <v>7.3817735700562492</v>
      </c>
      <c r="H6" s="448">
        <v>9055</v>
      </c>
      <c r="I6" s="1023">
        <f t="shared" si="4"/>
        <v>7.1103817069627553</v>
      </c>
      <c r="J6" s="448">
        <v>7789</v>
      </c>
      <c r="K6" s="1024">
        <f t="shared" si="5"/>
        <v>6.5711658356744529</v>
      </c>
    </row>
    <row r="7" spans="1:11" ht="27.6" customHeight="1">
      <c r="A7" s="764" t="s">
        <v>1036</v>
      </c>
      <c r="B7" s="448">
        <v>34632</v>
      </c>
      <c r="C7" s="1023">
        <f t="shared" si="1"/>
        <v>27.558328293599004</v>
      </c>
      <c r="D7" s="448">
        <v>37984</v>
      </c>
      <c r="E7" s="1023">
        <f t="shared" si="2"/>
        <v>30.293411597693542</v>
      </c>
      <c r="F7" s="448">
        <v>41120</v>
      </c>
      <c r="G7" s="1023">
        <f t="shared" si="3"/>
        <v>31.727660625139848</v>
      </c>
      <c r="H7" s="448">
        <v>40726</v>
      </c>
      <c r="I7" s="1023">
        <f t="shared" si="4"/>
        <v>31.979834941774183</v>
      </c>
      <c r="J7" s="448">
        <v>38114</v>
      </c>
      <c r="K7" s="1024">
        <f t="shared" si="5"/>
        <v>32.154758590434732</v>
      </c>
    </row>
    <row r="8" spans="1:11" ht="27.6" customHeight="1">
      <c r="A8" s="764" t="s">
        <v>1035</v>
      </c>
      <c r="B8" s="448">
        <v>14346</v>
      </c>
      <c r="C8" s="1023">
        <f t="shared" si="1"/>
        <v>11.415793996880669</v>
      </c>
      <c r="D8" s="448">
        <v>14680</v>
      </c>
      <c r="E8" s="1023">
        <f t="shared" si="2"/>
        <v>11.707752797339436</v>
      </c>
      <c r="F8" s="448">
        <v>15318</v>
      </c>
      <c r="G8" s="1023">
        <f t="shared" si="3"/>
        <v>11.819170852526561</v>
      </c>
      <c r="H8" s="448">
        <v>14729</v>
      </c>
      <c r="I8" s="1023">
        <f t="shared" si="4"/>
        <v>11.56585446293257</v>
      </c>
      <c r="J8" s="448">
        <v>13443</v>
      </c>
      <c r="K8" s="1024">
        <f t="shared" si="5"/>
        <v>11.341145503783757</v>
      </c>
    </row>
    <row r="9" spans="1:11" ht="27.6" customHeight="1">
      <c r="A9" s="764" t="s">
        <v>1034</v>
      </c>
      <c r="B9" s="448">
        <v>3912</v>
      </c>
      <c r="C9" s="1023">
        <f t="shared" si="1"/>
        <v>3.1129643186809686</v>
      </c>
      <c r="D9" s="448">
        <v>4264</v>
      </c>
      <c r="E9" s="1023">
        <f t="shared" si="2"/>
        <v>3.4006715209710734</v>
      </c>
      <c r="F9" s="448">
        <v>4977</v>
      </c>
      <c r="G9" s="1023">
        <f t="shared" si="3"/>
        <v>3.8401888845165622</v>
      </c>
      <c r="H9" s="448">
        <v>5764</v>
      </c>
      <c r="I9" s="1023">
        <f t="shared" si="4"/>
        <v>4.5261446890042318</v>
      </c>
      <c r="J9" s="448">
        <v>5846</v>
      </c>
      <c r="K9" s="1024">
        <f t="shared" si="5"/>
        <v>4.9319598761526331</v>
      </c>
    </row>
    <row r="10" spans="1:11" ht="27.6" customHeight="1">
      <c r="A10" s="764" t="s">
        <v>1033</v>
      </c>
      <c r="B10" s="448">
        <v>993</v>
      </c>
      <c r="C10" s="1023">
        <f t="shared" si="1"/>
        <v>0.79017729254862012</v>
      </c>
      <c r="D10" s="448">
        <v>857</v>
      </c>
      <c r="E10" s="1023">
        <f t="shared" si="2"/>
        <v>0.68348393374113747</v>
      </c>
      <c r="F10" s="448">
        <v>921</v>
      </c>
      <c r="G10" s="1023">
        <f t="shared" si="3"/>
        <v>0.71063169834031625</v>
      </c>
      <c r="H10" s="448">
        <v>1084</v>
      </c>
      <c r="I10" s="1023">
        <f t="shared" si="4"/>
        <v>0.85120417121453651</v>
      </c>
      <c r="J10" s="448">
        <v>1110</v>
      </c>
      <c r="K10" s="1024">
        <f t="shared" si="5"/>
        <v>0.93644807775049999</v>
      </c>
    </row>
    <row r="11" spans="1:11" ht="27.6" customHeight="1">
      <c r="A11" s="764" t="s">
        <v>1032</v>
      </c>
      <c r="B11" s="448">
        <v>2216</v>
      </c>
      <c r="C11" s="1023">
        <f t="shared" si="1"/>
        <v>1.7633765158990355</v>
      </c>
      <c r="D11" s="448">
        <v>2009</v>
      </c>
      <c r="E11" s="1023">
        <f t="shared" si="2"/>
        <v>1.6022394666113711</v>
      </c>
      <c r="F11" s="448">
        <v>2395</v>
      </c>
      <c r="G11" s="1023">
        <f t="shared" si="3"/>
        <v>1.8479510505158059</v>
      </c>
      <c r="H11" s="448">
        <v>2681</v>
      </c>
      <c r="I11" s="1023">
        <f t="shared" si="4"/>
        <v>2.1052383607252509</v>
      </c>
      <c r="J11" s="448">
        <v>2618</v>
      </c>
      <c r="K11" s="1024">
        <f t="shared" si="5"/>
        <v>2.208667628424152</v>
      </c>
    </row>
    <row r="12" spans="1:11" ht="27.6" customHeight="1">
      <c r="A12" s="764" t="s">
        <v>1031</v>
      </c>
      <c r="B12" s="448">
        <v>477</v>
      </c>
      <c r="C12" s="1023">
        <f t="shared" si="1"/>
        <v>0.37957156953241872</v>
      </c>
      <c r="D12" s="448">
        <v>454</v>
      </c>
      <c r="E12" s="1023">
        <f t="shared" si="2"/>
        <v>0.36207900340545668</v>
      </c>
      <c r="F12" s="448">
        <v>448</v>
      </c>
      <c r="G12" s="1023">
        <f t="shared" si="3"/>
        <v>0.34567101070191275</v>
      </c>
      <c r="H12" s="448">
        <v>423</v>
      </c>
      <c r="I12" s="1023">
        <f t="shared" si="4"/>
        <v>0.33215808526176099</v>
      </c>
      <c r="J12" s="448">
        <v>420</v>
      </c>
      <c r="K12" s="1024">
        <f t="shared" si="5"/>
        <v>0.35433170509478373</v>
      </c>
    </row>
    <row r="13" spans="1:11" ht="27.6" customHeight="1">
      <c r="A13" s="764" t="s">
        <v>1030</v>
      </c>
      <c r="B13" s="448">
        <v>1112</v>
      </c>
      <c r="C13" s="1023">
        <f t="shared" si="1"/>
        <v>0.8848712480504185</v>
      </c>
      <c r="D13" s="448">
        <v>983</v>
      </c>
      <c r="E13" s="1023">
        <f t="shared" si="2"/>
        <v>0.7839728201488193</v>
      </c>
      <c r="F13" s="448">
        <v>1090</v>
      </c>
      <c r="G13" s="1023">
        <f t="shared" si="3"/>
        <v>0.84102991443099318</v>
      </c>
      <c r="H13" s="448">
        <v>1170</v>
      </c>
      <c r="I13" s="1023">
        <f t="shared" si="4"/>
        <v>0.91873512944742397</v>
      </c>
      <c r="J13" s="448">
        <v>1204</v>
      </c>
      <c r="K13" s="1024">
        <f t="shared" si="5"/>
        <v>1.0157508879383801</v>
      </c>
    </row>
    <row r="14" spans="1:11" ht="27.6" customHeight="1">
      <c r="A14" s="764" t="s">
        <v>437</v>
      </c>
      <c r="B14" s="448">
        <v>160</v>
      </c>
      <c r="C14" s="1023">
        <f t="shared" si="1"/>
        <v>0.12731960403603146</v>
      </c>
      <c r="D14" s="448">
        <v>113</v>
      </c>
      <c r="E14" s="1023">
        <f t="shared" si="2"/>
        <v>9.0120985429111469E-2</v>
      </c>
      <c r="F14" s="448">
        <v>87</v>
      </c>
      <c r="G14" s="1023">
        <f t="shared" si="3"/>
        <v>6.7128075738987519E-2</v>
      </c>
      <c r="H14" s="448">
        <v>110</v>
      </c>
      <c r="I14" s="1023">
        <f t="shared" si="4"/>
        <v>8.6376807042065504E-2</v>
      </c>
      <c r="J14" s="448">
        <v>103</v>
      </c>
      <c r="K14" s="1024">
        <f t="shared" si="5"/>
        <v>8.6895632439911247E-2</v>
      </c>
    </row>
    <row r="15" spans="1:11" ht="27.6" customHeight="1">
      <c r="A15" s="763" t="s">
        <v>1029</v>
      </c>
      <c r="B15" s="1020">
        <v>199</v>
      </c>
      <c r="C15" s="1021">
        <f t="shared" si="1"/>
        <v>0.15835375751981412</v>
      </c>
      <c r="D15" s="607">
        <v>168</v>
      </c>
      <c r="E15" s="1021">
        <f t="shared" si="2"/>
        <v>0.13398518187690908</v>
      </c>
      <c r="F15" s="607">
        <v>151</v>
      </c>
      <c r="G15" s="1021">
        <f t="shared" si="3"/>
        <v>0.11650964869640364</v>
      </c>
      <c r="H15" s="607">
        <v>182</v>
      </c>
      <c r="I15" s="1021">
        <f t="shared" si="4"/>
        <v>0.1429143534695993</v>
      </c>
      <c r="J15" s="607">
        <v>157</v>
      </c>
      <c r="K15" s="1022">
        <f t="shared" si="5"/>
        <v>0.13245256595209773</v>
      </c>
    </row>
    <row r="16" spans="1:11">
      <c r="A16" s="50" t="s">
        <v>57</v>
      </c>
    </row>
    <row r="17" spans="1:1">
      <c r="A17" s="50" t="s">
        <v>439</v>
      </c>
    </row>
  </sheetData>
  <mergeCells count="7">
    <mergeCell ref="A1:K1"/>
    <mergeCell ref="A2:A3"/>
    <mergeCell ref="B2:C2"/>
    <mergeCell ref="D2:E2"/>
    <mergeCell ref="F2:G2"/>
    <mergeCell ref="H2:I2"/>
    <mergeCell ref="J2:K2"/>
  </mergeCells>
  <phoneticPr fontId="6" type="noConversion"/>
  <printOptions horizontalCentered="1" verticalCentered="1"/>
  <pageMargins left="0.39370078740157483" right="0.39370078740157483" top="0.74803149606299213" bottom="0.74803149606299213" header="0.31496062992125984" footer="0.31496062992125984"/>
  <pageSetup paperSize="11" scale="66" orientation="landscape" r:id="rId1"/>
  <headerFooter differentOddEven="1" scaleWithDoc="0">
    <oddHeader>&amp;L&amp;"Times New Roman,標準"&amp;8 108&amp;"標楷體,標準"年犯罪狀況及其分析</oddHeader>
    <evenHeader>&amp;R&amp;"標楷體,標準"&amp;8第二篇　犯罪之處理</even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39">
    <tabColor theme="8" tint="0.59999389629810485"/>
  </sheetPr>
  <dimension ref="A1:H27"/>
  <sheetViews>
    <sheetView showGridLines="0" zoomScaleNormal="100" workbookViewId="0">
      <selection activeCell="O2" sqref="O2"/>
    </sheetView>
  </sheetViews>
  <sheetFormatPr defaultColWidth="9" defaultRowHeight="15.75"/>
  <cols>
    <col min="1" max="1" width="31.75" style="49" customWidth="1"/>
    <col min="2" max="3" width="19.5" style="49" customWidth="1"/>
    <col min="4" max="6" width="18.625" style="49" customWidth="1"/>
    <col min="7" max="16384" width="9" style="49"/>
  </cols>
  <sheetData>
    <row r="1" spans="1:8" ht="20.25">
      <c r="A1" s="1179" t="s">
        <v>440</v>
      </c>
      <c r="B1" s="1179"/>
      <c r="C1" s="1179"/>
      <c r="D1" s="1179"/>
      <c r="E1" s="1179"/>
      <c r="F1" s="1179"/>
    </row>
    <row r="2" spans="1:8" ht="15.6" customHeight="1">
      <c r="A2" s="768"/>
      <c r="B2" s="768"/>
      <c r="C2" s="768"/>
      <c r="D2" s="768"/>
      <c r="E2" s="768"/>
      <c r="F2" s="530" t="s">
        <v>213</v>
      </c>
      <c r="G2" s="767"/>
    </row>
    <row r="3" spans="1:8" ht="30" customHeight="1">
      <c r="A3" s="1177"/>
      <c r="B3" s="1584" t="s">
        <v>1271</v>
      </c>
      <c r="C3" s="526"/>
      <c r="D3" s="1585" t="s">
        <v>1270</v>
      </c>
      <c r="E3" s="1587" t="s">
        <v>435</v>
      </c>
      <c r="F3" s="1588" t="s">
        <v>436</v>
      </c>
    </row>
    <row r="4" spans="1:8" ht="30" customHeight="1">
      <c r="A4" s="1197"/>
      <c r="B4" s="1197"/>
      <c r="C4" s="527" t="s">
        <v>441</v>
      </c>
      <c r="D4" s="1586"/>
      <c r="E4" s="1586"/>
      <c r="F4" s="1589"/>
    </row>
    <row r="5" spans="1:8" ht="20.45" customHeight="1">
      <c r="A5" s="184" t="s">
        <v>442</v>
      </c>
      <c r="B5" s="1025">
        <f t="shared" ref="B5:B26" si="0">SUM(D5:F5)</f>
        <v>21969</v>
      </c>
      <c r="C5" s="1026">
        <f>SUM(C6:C26)</f>
        <v>100</v>
      </c>
      <c r="D5" s="1025">
        <f>SUM(D6:D26)</f>
        <v>6161</v>
      </c>
      <c r="E5" s="1025">
        <f>SUM(E6:E26)</f>
        <v>14558</v>
      </c>
      <c r="F5" s="1027">
        <f>SUM(F6:F26)</f>
        <v>1250</v>
      </c>
    </row>
    <row r="6" spans="1:8" ht="20.45" customHeight="1">
      <c r="A6" s="184" t="s">
        <v>126</v>
      </c>
      <c r="B6" s="1025">
        <f t="shared" si="0"/>
        <v>5878</v>
      </c>
      <c r="C6" s="1026">
        <f t="shared" ref="C6:C26" si="1">B6/B$5*100</f>
        <v>26.755883290090583</v>
      </c>
      <c r="D6" s="1025">
        <v>3048</v>
      </c>
      <c r="E6" s="1025">
        <v>2550</v>
      </c>
      <c r="F6" s="1027">
        <v>280</v>
      </c>
      <c r="H6" s="733"/>
    </row>
    <row r="7" spans="1:8" ht="20.45" customHeight="1">
      <c r="A7" s="184" t="s">
        <v>124</v>
      </c>
      <c r="B7" s="1025">
        <f t="shared" si="0"/>
        <v>5607</v>
      </c>
      <c r="C7" s="1026">
        <f t="shared" si="1"/>
        <v>25.52232691519869</v>
      </c>
      <c r="D7" s="1025">
        <v>757</v>
      </c>
      <c r="E7" s="1025">
        <v>4500</v>
      </c>
      <c r="F7" s="1027">
        <v>350</v>
      </c>
    </row>
    <row r="8" spans="1:8" ht="20.45" customHeight="1">
      <c r="A8" s="334" t="s">
        <v>443</v>
      </c>
      <c r="B8" s="1025">
        <f t="shared" si="0"/>
        <v>1932</v>
      </c>
      <c r="C8" s="1026">
        <f t="shared" si="1"/>
        <v>8.7942100232145304</v>
      </c>
      <c r="D8" s="1025">
        <v>497</v>
      </c>
      <c r="E8" s="1025">
        <v>1261</v>
      </c>
      <c r="F8" s="1027">
        <v>174</v>
      </c>
    </row>
    <row r="9" spans="1:8" ht="20.45" customHeight="1">
      <c r="A9" s="184" t="s">
        <v>444</v>
      </c>
      <c r="B9" s="1025">
        <f t="shared" si="0"/>
        <v>1891</v>
      </c>
      <c r="C9" s="1026">
        <f t="shared" si="1"/>
        <v>8.6075834129910316</v>
      </c>
      <c r="D9" s="1025">
        <v>348</v>
      </c>
      <c r="E9" s="1025">
        <v>1446</v>
      </c>
      <c r="F9" s="1027">
        <v>97</v>
      </c>
      <c r="H9" s="733"/>
    </row>
    <row r="10" spans="1:8" ht="20.45" customHeight="1">
      <c r="A10" s="184" t="s">
        <v>445</v>
      </c>
      <c r="B10" s="1025">
        <f t="shared" si="0"/>
        <v>1054</v>
      </c>
      <c r="C10" s="1026">
        <f t="shared" si="1"/>
        <v>4.7976694433064768</v>
      </c>
      <c r="D10" s="1025">
        <v>220</v>
      </c>
      <c r="E10" s="1025">
        <v>772</v>
      </c>
      <c r="F10" s="1027">
        <v>62</v>
      </c>
    </row>
    <row r="11" spans="1:8" ht="20.45" customHeight="1">
      <c r="A11" s="184" t="s">
        <v>426</v>
      </c>
      <c r="B11" s="1025">
        <f t="shared" si="0"/>
        <v>992</v>
      </c>
      <c r="C11" s="1026">
        <f t="shared" si="1"/>
        <v>4.5154535937002134</v>
      </c>
      <c r="D11" s="1025">
        <v>324</v>
      </c>
      <c r="E11" s="1025">
        <v>641</v>
      </c>
      <c r="F11" s="1027">
        <v>27</v>
      </c>
    </row>
    <row r="12" spans="1:8" ht="20.45" customHeight="1">
      <c r="A12" s="184" t="s">
        <v>73</v>
      </c>
      <c r="B12" s="1025">
        <f t="shared" si="0"/>
        <v>986</v>
      </c>
      <c r="C12" s="1026">
        <f t="shared" si="1"/>
        <v>4.4881423824479949</v>
      </c>
      <c r="D12" s="1025">
        <v>294</v>
      </c>
      <c r="E12" s="1025">
        <v>617</v>
      </c>
      <c r="F12" s="1027">
        <v>75</v>
      </c>
    </row>
    <row r="13" spans="1:8" ht="20.45" customHeight="1">
      <c r="A13" s="184" t="s">
        <v>446</v>
      </c>
      <c r="B13" s="1025">
        <f t="shared" si="0"/>
        <v>932</v>
      </c>
      <c r="C13" s="1026">
        <f t="shared" si="1"/>
        <v>4.2423414811780233</v>
      </c>
      <c r="D13" s="1025">
        <v>252</v>
      </c>
      <c r="E13" s="1025">
        <v>634</v>
      </c>
      <c r="F13" s="1027">
        <v>46</v>
      </c>
    </row>
    <row r="14" spans="1:8" ht="20.45" customHeight="1">
      <c r="A14" s="184" t="s">
        <v>135</v>
      </c>
      <c r="B14" s="1025">
        <f t="shared" si="0"/>
        <v>725</v>
      </c>
      <c r="C14" s="1026">
        <f t="shared" si="1"/>
        <v>3.3001046929764666</v>
      </c>
      <c r="D14" s="1025">
        <v>141</v>
      </c>
      <c r="E14" s="1025">
        <v>547</v>
      </c>
      <c r="F14" s="1027">
        <v>37</v>
      </c>
    </row>
    <row r="15" spans="1:8" ht="20.45" customHeight="1">
      <c r="A15" s="184" t="s">
        <v>447</v>
      </c>
      <c r="B15" s="1025">
        <f t="shared" si="0"/>
        <v>661</v>
      </c>
      <c r="C15" s="1026">
        <f t="shared" si="1"/>
        <v>3.0087851062861306</v>
      </c>
      <c r="D15" s="1025">
        <v>54</v>
      </c>
      <c r="E15" s="1025">
        <v>565</v>
      </c>
      <c r="F15" s="1027">
        <v>42</v>
      </c>
    </row>
    <row r="16" spans="1:8" s="766" customFormat="1" ht="20.45" customHeight="1">
      <c r="A16" s="184" t="s">
        <v>448</v>
      </c>
      <c r="B16" s="1025">
        <f t="shared" si="0"/>
        <v>188</v>
      </c>
      <c r="C16" s="1026">
        <f t="shared" si="1"/>
        <v>0.85575128590286309</v>
      </c>
      <c r="D16" s="1025">
        <v>3</v>
      </c>
      <c r="E16" s="1025">
        <v>174</v>
      </c>
      <c r="F16" s="1027">
        <v>11</v>
      </c>
    </row>
    <row r="17" spans="1:8" ht="20.45" customHeight="1">
      <c r="A17" s="184" t="s">
        <v>449</v>
      </c>
      <c r="B17" s="1025">
        <f t="shared" si="0"/>
        <v>172</v>
      </c>
      <c r="C17" s="1026">
        <f t="shared" si="1"/>
        <v>0.7829213892302791</v>
      </c>
      <c r="D17" s="1025">
        <v>0</v>
      </c>
      <c r="E17" s="1025">
        <v>171</v>
      </c>
      <c r="F17" s="1027">
        <v>1</v>
      </c>
      <c r="H17" s="733"/>
    </row>
    <row r="18" spans="1:8" ht="20.45" customHeight="1">
      <c r="A18" s="184" t="s">
        <v>133</v>
      </c>
      <c r="B18" s="1025">
        <f t="shared" si="0"/>
        <v>166</v>
      </c>
      <c r="C18" s="1026">
        <f t="shared" si="1"/>
        <v>0.75561017797806007</v>
      </c>
      <c r="D18" s="1025">
        <v>72</v>
      </c>
      <c r="E18" s="1025">
        <v>82</v>
      </c>
      <c r="F18" s="1027">
        <v>12</v>
      </c>
    </row>
    <row r="19" spans="1:8" ht="20.45" customHeight="1">
      <c r="A19" s="184" t="s">
        <v>450</v>
      </c>
      <c r="B19" s="1025">
        <f t="shared" si="0"/>
        <v>130</v>
      </c>
      <c r="C19" s="1026">
        <f t="shared" si="1"/>
        <v>0.5917429104647457</v>
      </c>
      <c r="D19" s="1025">
        <v>69</v>
      </c>
      <c r="E19" s="1025">
        <v>56</v>
      </c>
      <c r="F19" s="1027">
        <v>5</v>
      </c>
    </row>
    <row r="20" spans="1:8" ht="20.45" customHeight="1">
      <c r="A20" s="334" t="s">
        <v>451</v>
      </c>
      <c r="B20" s="1025">
        <f t="shared" si="0"/>
        <v>123</v>
      </c>
      <c r="C20" s="1026">
        <f t="shared" si="1"/>
        <v>0.55987983067049019</v>
      </c>
      <c r="D20" s="1025">
        <v>7</v>
      </c>
      <c r="E20" s="1025">
        <v>113</v>
      </c>
      <c r="F20" s="1027">
        <v>3</v>
      </c>
    </row>
    <row r="21" spans="1:8" ht="20.45" customHeight="1">
      <c r="A21" s="184" t="s">
        <v>132</v>
      </c>
      <c r="B21" s="1025">
        <f t="shared" si="0"/>
        <v>114</v>
      </c>
      <c r="C21" s="1026">
        <f t="shared" si="1"/>
        <v>0.5189130137921617</v>
      </c>
      <c r="D21" s="1025">
        <v>23</v>
      </c>
      <c r="E21" s="1025">
        <v>80</v>
      </c>
      <c r="F21" s="1027">
        <v>11</v>
      </c>
      <c r="H21" s="733"/>
    </row>
    <row r="22" spans="1:8" ht="20.45" customHeight="1">
      <c r="A22" s="184" t="s">
        <v>452</v>
      </c>
      <c r="B22" s="1025">
        <f t="shared" si="0"/>
        <v>110</v>
      </c>
      <c r="C22" s="1026">
        <f t="shared" si="1"/>
        <v>0.50070553962401565</v>
      </c>
      <c r="D22" s="1025">
        <v>22</v>
      </c>
      <c r="E22" s="1025">
        <v>86</v>
      </c>
      <c r="F22" s="1027">
        <v>2</v>
      </c>
    </row>
    <row r="23" spans="1:8" ht="20.45" customHeight="1">
      <c r="A23" s="184" t="s">
        <v>453</v>
      </c>
      <c r="B23" s="1025">
        <f t="shared" si="0"/>
        <v>86</v>
      </c>
      <c r="C23" s="1026">
        <f t="shared" si="1"/>
        <v>0.39146069461513955</v>
      </c>
      <c r="D23" s="1025">
        <v>16</v>
      </c>
      <c r="E23" s="1025">
        <v>65</v>
      </c>
      <c r="F23" s="1027">
        <v>5</v>
      </c>
    </row>
    <row r="24" spans="1:8" ht="20.45" customHeight="1">
      <c r="A24" s="184" t="s">
        <v>454</v>
      </c>
      <c r="B24" s="1025">
        <f t="shared" si="0"/>
        <v>78</v>
      </c>
      <c r="C24" s="1026">
        <f t="shared" si="1"/>
        <v>0.35504574627884744</v>
      </c>
      <c r="D24" s="1025">
        <v>1</v>
      </c>
      <c r="E24" s="1025">
        <v>74</v>
      </c>
      <c r="F24" s="1027">
        <v>3</v>
      </c>
    </row>
    <row r="25" spans="1:8" ht="20.45" customHeight="1">
      <c r="A25" s="184" t="s">
        <v>455</v>
      </c>
      <c r="B25" s="1025">
        <f t="shared" si="0"/>
        <v>75</v>
      </c>
      <c r="C25" s="1026">
        <f t="shared" si="1"/>
        <v>0.34139014065273793</v>
      </c>
      <c r="D25" s="1025">
        <v>12</v>
      </c>
      <c r="E25" s="1025">
        <v>60</v>
      </c>
      <c r="F25" s="1027">
        <v>3</v>
      </c>
    </row>
    <row r="26" spans="1:8" ht="20.45" customHeight="1">
      <c r="A26" s="531" t="s">
        <v>456</v>
      </c>
      <c r="B26" s="1028">
        <f t="shared" si="0"/>
        <v>69</v>
      </c>
      <c r="C26" s="1029">
        <f t="shared" si="1"/>
        <v>0.3140789294005189</v>
      </c>
      <c r="D26" s="1028">
        <v>1</v>
      </c>
      <c r="E26" s="1028">
        <v>64</v>
      </c>
      <c r="F26" s="1030">
        <v>4</v>
      </c>
    </row>
    <row r="27" spans="1:8">
      <c r="A27" s="50" t="s">
        <v>57</v>
      </c>
    </row>
  </sheetData>
  <mergeCells count="6">
    <mergeCell ref="A1:F1"/>
    <mergeCell ref="A3:A4"/>
    <mergeCell ref="B3:B4"/>
    <mergeCell ref="D3:D4"/>
    <mergeCell ref="E3:E4"/>
    <mergeCell ref="F3:F4"/>
  </mergeCells>
  <phoneticPr fontId="6" type="noConversion"/>
  <printOptions horizontalCentered="1" verticalCentered="1"/>
  <pageMargins left="0.39370078740157483" right="0.39370078740157483" top="0.74803149606299213" bottom="0.74803149606299213" header="0.31496062992125984" footer="0.31496062992125984"/>
  <pageSetup paperSize="11" scale="66" orientation="landscape" r:id="rId1"/>
  <headerFooter differentOddEven="1" scaleWithDoc="0">
    <oddHeader>&amp;L&amp;"Times New Roman,標準"&amp;8 108&amp;"標楷體,標準"年犯罪狀況及其分析</oddHeader>
    <evenHeader>&amp;R&amp;"標楷體,標準"&amp;8第二篇　犯罪之處理</even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40">
    <tabColor theme="8" tint="0.59999389629810485"/>
  </sheetPr>
  <dimension ref="A1:G9"/>
  <sheetViews>
    <sheetView showGridLines="0" zoomScaleNormal="100" workbookViewId="0">
      <selection activeCell="O2" sqref="O2"/>
    </sheetView>
  </sheetViews>
  <sheetFormatPr defaultColWidth="9" defaultRowHeight="15.75"/>
  <cols>
    <col min="1" max="1" width="25.75" style="49" customWidth="1"/>
    <col min="2" max="6" width="16.625" style="49" customWidth="1"/>
    <col min="7" max="16384" width="9" style="49"/>
  </cols>
  <sheetData>
    <row r="1" spans="1:7" s="769" customFormat="1" ht="30.6" customHeight="1">
      <c r="A1" s="1179" t="s">
        <v>457</v>
      </c>
      <c r="B1" s="1179"/>
      <c r="C1" s="1179"/>
      <c r="D1" s="1179"/>
      <c r="E1" s="1179"/>
      <c r="F1" s="1179"/>
    </row>
    <row r="2" spans="1:7">
      <c r="D2" s="530"/>
      <c r="E2" s="530"/>
      <c r="F2" s="568" t="s">
        <v>356</v>
      </c>
    </row>
    <row r="3" spans="1:7" ht="49.9" customHeight="1">
      <c r="A3" s="563"/>
      <c r="B3" s="563" t="s">
        <v>48</v>
      </c>
      <c r="C3" s="522" t="s">
        <v>308</v>
      </c>
      <c r="D3" s="522" t="s">
        <v>309</v>
      </c>
      <c r="E3" s="522" t="s">
        <v>310</v>
      </c>
      <c r="F3" s="522" t="s">
        <v>311</v>
      </c>
    </row>
    <row r="4" spans="1:7" ht="49.9" customHeight="1">
      <c r="A4" s="184" t="s">
        <v>116</v>
      </c>
      <c r="B4" s="1150" t="s">
        <v>1326</v>
      </c>
      <c r="C4" s="1150" t="s">
        <v>1330</v>
      </c>
      <c r="D4" s="1150" t="s">
        <v>1337</v>
      </c>
      <c r="E4" s="1150" t="s">
        <v>1338</v>
      </c>
      <c r="F4" s="1150" t="s">
        <v>1344</v>
      </c>
    </row>
    <row r="5" spans="1:7" ht="49.9" customHeight="1">
      <c r="A5" s="184" t="s">
        <v>458</v>
      </c>
      <c r="B5" s="1150" t="s">
        <v>1327</v>
      </c>
      <c r="C5" s="1150" t="s">
        <v>1331</v>
      </c>
      <c r="D5" s="1150" t="s">
        <v>1336</v>
      </c>
      <c r="E5" s="1150" t="s">
        <v>1339</v>
      </c>
      <c r="F5" s="1150" t="s">
        <v>1345</v>
      </c>
    </row>
    <row r="6" spans="1:7" ht="49.9" customHeight="1">
      <c r="A6" s="184" t="s">
        <v>459</v>
      </c>
      <c r="B6" s="1150" t="s">
        <v>1328</v>
      </c>
      <c r="C6" s="1150" t="s">
        <v>1332</v>
      </c>
      <c r="D6" s="1150" t="s">
        <v>1334</v>
      </c>
      <c r="E6" s="1150" t="s">
        <v>1340</v>
      </c>
      <c r="F6" s="1150" t="s">
        <v>1342</v>
      </c>
    </row>
    <row r="7" spans="1:7" ht="49.9" customHeight="1">
      <c r="A7" s="531" t="s">
        <v>436</v>
      </c>
      <c r="B7" s="1151" t="s">
        <v>1329</v>
      </c>
      <c r="C7" s="1151" t="s">
        <v>1333</v>
      </c>
      <c r="D7" s="1151" t="s">
        <v>1335</v>
      </c>
      <c r="E7" s="1151" t="s">
        <v>1341</v>
      </c>
      <c r="F7" s="1151" t="s">
        <v>1343</v>
      </c>
    </row>
    <row r="8" spans="1:7" s="50" customFormat="1" ht="14.25">
      <c r="A8" s="50" t="s">
        <v>57</v>
      </c>
      <c r="B8" s="34"/>
      <c r="C8" s="34"/>
      <c r="D8" s="34"/>
      <c r="E8" s="34"/>
      <c r="F8" s="34"/>
      <c r="G8" s="34"/>
    </row>
    <row r="9" spans="1:7">
      <c r="A9" s="50" t="s">
        <v>439</v>
      </c>
      <c r="B9" s="33"/>
      <c r="C9" s="33"/>
      <c r="D9" s="33"/>
      <c r="E9" s="33"/>
      <c r="F9" s="33"/>
      <c r="G9" s="33"/>
    </row>
  </sheetData>
  <mergeCells count="1">
    <mergeCell ref="A1:F1"/>
  </mergeCells>
  <phoneticPr fontId="6" type="noConversion"/>
  <printOptions horizontalCentered="1" verticalCentered="1"/>
  <pageMargins left="0.39370078740157483" right="0.39370078740157483" top="0.74803149606299213" bottom="0.74803149606299213" header="0.31496062992125984" footer="0.31496062992125984"/>
  <pageSetup paperSize="11" scale="66" orientation="landscape" r:id="rId1"/>
  <headerFooter differentOddEven="1" scaleWithDoc="0">
    <oddHeader>&amp;L&amp;"Times New Roman,標準"&amp;8 108&amp;"標楷體,標準"年犯罪狀況及其分析</oddHeader>
    <evenHeader>&amp;R&amp;"標楷體,標準"&amp;8第二篇　犯罪之處理</even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4">
    <tabColor theme="8" tint="0.59999389629810485"/>
  </sheetPr>
  <dimension ref="A1:M14"/>
  <sheetViews>
    <sheetView showGridLines="0" zoomScaleNormal="100" workbookViewId="0">
      <selection activeCell="O2" sqref="O2"/>
    </sheetView>
  </sheetViews>
  <sheetFormatPr defaultColWidth="8.875" defaultRowHeight="15.75"/>
  <cols>
    <col min="1" max="1" width="14.875" style="122" customWidth="1"/>
    <col min="2" max="2" width="8.875" style="122" customWidth="1"/>
    <col min="3" max="16384" width="8.875" style="122"/>
  </cols>
  <sheetData>
    <row r="1" spans="1:13" s="332" customFormat="1" ht="22.5" customHeight="1">
      <c r="A1" s="1182" t="s">
        <v>733</v>
      </c>
      <c r="B1" s="1182"/>
      <c r="C1" s="1182"/>
      <c r="D1" s="1182"/>
      <c r="E1" s="1182"/>
      <c r="F1" s="1182"/>
      <c r="G1" s="1182"/>
      <c r="H1" s="1182"/>
      <c r="I1" s="1182"/>
      <c r="J1" s="1182"/>
      <c r="K1" s="1182"/>
      <c r="L1" s="1182"/>
      <c r="M1" s="1182"/>
    </row>
    <row r="2" spans="1:13" s="332" customFormat="1" ht="30" customHeight="1">
      <c r="A2" s="954"/>
      <c r="B2" s="1223" t="s">
        <v>734</v>
      </c>
      <c r="C2" s="1221"/>
      <c r="D2" s="1208" t="s">
        <v>735</v>
      </c>
      <c r="E2" s="1224"/>
      <c r="F2" s="1220" t="s">
        <v>258</v>
      </c>
      <c r="G2" s="1221"/>
      <c r="H2" s="1225" t="s">
        <v>264</v>
      </c>
      <c r="I2" s="1226"/>
      <c r="J2" s="1220" t="s">
        <v>736</v>
      </c>
      <c r="K2" s="1221"/>
      <c r="L2" s="1208" t="s">
        <v>737</v>
      </c>
      <c r="M2" s="1222"/>
    </row>
    <row r="3" spans="1:13" s="332" customFormat="1" ht="30" customHeight="1">
      <c r="A3" s="955"/>
      <c r="B3" s="1206" t="s">
        <v>738</v>
      </c>
      <c r="C3" s="1210" t="s">
        <v>739</v>
      </c>
      <c r="D3" s="1210" t="s">
        <v>50</v>
      </c>
      <c r="E3" s="1208" t="s">
        <v>0</v>
      </c>
      <c r="F3" s="1204" t="s">
        <v>738</v>
      </c>
      <c r="G3" s="1210" t="s">
        <v>739</v>
      </c>
      <c r="H3" s="1206" t="s">
        <v>740</v>
      </c>
      <c r="I3" s="1208" t="s">
        <v>0</v>
      </c>
      <c r="J3" s="1204" t="s">
        <v>738</v>
      </c>
      <c r="K3" s="1210" t="s">
        <v>739</v>
      </c>
      <c r="L3" s="1210" t="s">
        <v>740</v>
      </c>
      <c r="M3" s="1208" t="s">
        <v>0</v>
      </c>
    </row>
    <row r="4" spans="1:13" s="332" customFormat="1" ht="30" customHeight="1">
      <c r="A4" s="956"/>
      <c r="B4" s="1207"/>
      <c r="C4" s="1211" t="s">
        <v>0</v>
      </c>
      <c r="D4" s="1211"/>
      <c r="E4" s="1209" t="s">
        <v>0</v>
      </c>
      <c r="F4" s="1205"/>
      <c r="G4" s="1211" t="s">
        <v>0</v>
      </c>
      <c r="H4" s="1207"/>
      <c r="I4" s="1209" t="s">
        <v>0</v>
      </c>
      <c r="J4" s="1205"/>
      <c r="K4" s="1211" t="s">
        <v>0</v>
      </c>
      <c r="L4" s="1211"/>
      <c r="M4" s="1209" t="s">
        <v>0</v>
      </c>
    </row>
    <row r="5" spans="1:13" s="332" customFormat="1" ht="37.5" customHeight="1">
      <c r="A5" s="188" t="s">
        <v>741</v>
      </c>
      <c r="B5" s="573">
        <v>413975</v>
      </c>
      <c r="C5" s="574">
        <v>100</v>
      </c>
      <c r="D5" s="577">
        <v>19627</v>
      </c>
      <c r="E5" s="576">
        <v>4.9770760850822118</v>
      </c>
      <c r="F5" s="578">
        <v>432161</v>
      </c>
      <c r="G5" s="575">
        <v>100</v>
      </c>
      <c r="H5" s="579">
        <v>18186</v>
      </c>
      <c r="I5" s="576">
        <v>4.3930189021076149</v>
      </c>
      <c r="J5" s="578">
        <v>459220</v>
      </c>
      <c r="K5" s="575">
        <v>100</v>
      </c>
      <c r="L5" s="577">
        <v>27059</v>
      </c>
      <c r="M5" s="576">
        <v>6.2613239047484619</v>
      </c>
    </row>
    <row r="6" spans="1:13" s="332" customFormat="1" ht="37.5" customHeight="1">
      <c r="A6" s="188" t="s">
        <v>742</v>
      </c>
      <c r="B6" s="573">
        <v>322588</v>
      </c>
      <c r="C6" s="574">
        <v>77.924512349779576</v>
      </c>
      <c r="D6" s="577">
        <v>22947</v>
      </c>
      <c r="E6" s="576">
        <v>7.6581642699096593</v>
      </c>
      <c r="F6" s="578">
        <v>326468</v>
      </c>
      <c r="G6" s="575">
        <v>75.543142486249337</v>
      </c>
      <c r="H6" s="579">
        <v>3880</v>
      </c>
      <c r="I6" s="576">
        <v>1.2027725767852493</v>
      </c>
      <c r="J6" s="578">
        <v>338538</v>
      </c>
      <c r="K6" s="575">
        <v>73.720221244719312</v>
      </c>
      <c r="L6" s="577">
        <v>12070</v>
      </c>
      <c r="M6" s="576">
        <v>3.6971464278275357</v>
      </c>
    </row>
    <row r="7" spans="1:13" s="332" customFormat="1" ht="37.5" customHeight="1" thickBot="1">
      <c r="A7" s="333" t="s">
        <v>743</v>
      </c>
      <c r="B7" s="601">
        <v>91387</v>
      </c>
      <c r="C7" s="602">
        <v>22.075487650220424</v>
      </c>
      <c r="D7" s="603">
        <v>-3320</v>
      </c>
      <c r="E7" s="604">
        <v>-3.5055486922825132</v>
      </c>
      <c r="F7" s="605">
        <v>105693</v>
      </c>
      <c r="G7" s="602">
        <v>24.456857513750663</v>
      </c>
      <c r="H7" s="606">
        <v>14306</v>
      </c>
      <c r="I7" s="604">
        <v>15.654305316948799</v>
      </c>
      <c r="J7" s="605">
        <v>120682</v>
      </c>
      <c r="K7" s="602">
        <v>26.279778755280692</v>
      </c>
      <c r="L7" s="603">
        <v>14989</v>
      </c>
      <c r="M7" s="604">
        <v>14.181639276016385</v>
      </c>
    </row>
    <row r="8" spans="1:13" s="332" customFormat="1" ht="30" customHeight="1" thickTop="1">
      <c r="A8" s="957"/>
      <c r="B8" s="1212" t="s">
        <v>744</v>
      </c>
      <c r="C8" s="1213"/>
      <c r="D8" s="1214" t="s">
        <v>745</v>
      </c>
      <c r="E8" s="1215"/>
      <c r="F8" s="1217" t="s">
        <v>746</v>
      </c>
      <c r="G8" s="1213"/>
      <c r="H8" s="1218" t="s">
        <v>745</v>
      </c>
      <c r="I8" s="1219"/>
      <c r="J8" s="1217" t="s">
        <v>748</v>
      </c>
      <c r="K8" s="1213"/>
      <c r="L8" s="1214" t="s">
        <v>737</v>
      </c>
      <c r="M8" s="1216"/>
    </row>
    <row r="9" spans="1:13" s="332" customFormat="1" ht="30" customHeight="1">
      <c r="A9" s="955"/>
      <c r="B9" s="1206" t="s">
        <v>740</v>
      </c>
      <c r="C9" s="1210" t="s">
        <v>749</v>
      </c>
      <c r="D9" s="1210" t="s">
        <v>740</v>
      </c>
      <c r="E9" s="1208" t="s">
        <v>0</v>
      </c>
      <c r="F9" s="1204" t="s">
        <v>740</v>
      </c>
      <c r="G9" s="1210" t="s">
        <v>749</v>
      </c>
      <c r="H9" s="1206" t="s">
        <v>740</v>
      </c>
      <c r="I9" s="1208" t="s">
        <v>0</v>
      </c>
      <c r="J9" s="1204" t="s">
        <v>740</v>
      </c>
      <c r="K9" s="1210" t="s">
        <v>739</v>
      </c>
      <c r="L9" s="1206" t="s">
        <v>740</v>
      </c>
      <c r="M9" s="1208" t="s">
        <v>0</v>
      </c>
    </row>
    <row r="10" spans="1:13" s="332" customFormat="1" ht="30" customHeight="1">
      <c r="A10" s="956"/>
      <c r="B10" s="1207"/>
      <c r="C10" s="1211" t="s">
        <v>0</v>
      </c>
      <c r="D10" s="1211"/>
      <c r="E10" s="1209" t="s">
        <v>0</v>
      </c>
      <c r="F10" s="1205"/>
      <c r="G10" s="1211" t="s">
        <v>0</v>
      </c>
      <c r="H10" s="1207"/>
      <c r="I10" s="1209" t="s">
        <v>0</v>
      </c>
      <c r="J10" s="1205"/>
      <c r="K10" s="1211" t="s">
        <v>0</v>
      </c>
      <c r="L10" s="1207"/>
      <c r="M10" s="1209" t="s">
        <v>0</v>
      </c>
    </row>
    <row r="11" spans="1:13" s="332" customFormat="1" ht="37.5" customHeight="1">
      <c r="A11" s="187" t="s">
        <v>750</v>
      </c>
      <c r="B11" s="577">
        <v>482428</v>
      </c>
      <c r="C11" s="574">
        <v>100</v>
      </c>
      <c r="D11" s="577">
        <v>23208</v>
      </c>
      <c r="E11" s="576">
        <v>5.053786855973172</v>
      </c>
      <c r="F11" s="578">
        <v>486772</v>
      </c>
      <c r="G11" s="575">
        <v>100</v>
      </c>
      <c r="H11" s="579">
        <v>4344</v>
      </c>
      <c r="I11" s="576">
        <v>0.90044524778827106</v>
      </c>
      <c r="J11" s="578">
        <v>470896</v>
      </c>
      <c r="K11" s="575">
        <v>100</v>
      </c>
      <c r="L11" s="579">
        <v>-15876</v>
      </c>
      <c r="M11" s="576">
        <v>-3.2614858701815219</v>
      </c>
    </row>
    <row r="12" spans="1:13" s="332" customFormat="1" ht="37.5" customHeight="1">
      <c r="A12" s="187" t="s">
        <v>751</v>
      </c>
      <c r="B12" s="577">
        <v>354192</v>
      </c>
      <c r="C12" s="574">
        <v>73.418624126294503</v>
      </c>
      <c r="D12" s="577">
        <v>15654</v>
      </c>
      <c r="E12" s="576">
        <v>4.6240008507169064</v>
      </c>
      <c r="F12" s="578">
        <v>361100</v>
      </c>
      <c r="G12" s="575">
        <v>74.182574182574186</v>
      </c>
      <c r="H12" s="579">
        <v>6908</v>
      </c>
      <c r="I12" s="576">
        <v>1.9503546099290781</v>
      </c>
      <c r="J12" s="578">
        <v>361436</v>
      </c>
      <c r="K12" s="575">
        <v>76.754952261221163</v>
      </c>
      <c r="L12" s="579">
        <v>336</v>
      </c>
      <c r="M12" s="576">
        <v>9.3049016892827477E-2</v>
      </c>
    </row>
    <row r="13" spans="1:13" s="332" customFormat="1" ht="37.5" customHeight="1">
      <c r="A13" s="275" t="s">
        <v>743</v>
      </c>
      <c r="B13" s="582">
        <v>128236</v>
      </c>
      <c r="C13" s="598">
        <v>26.581375873705504</v>
      </c>
      <c r="D13" s="582">
        <v>7554</v>
      </c>
      <c r="E13" s="599">
        <v>6.2594255978522071</v>
      </c>
      <c r="F13" s="600">
        <v>125672</v>
      </c>
      <c r="G13" s="598">
        <v>25.817425817425814</v>
      </c>
      <c r="H13" s="594">
        <v>-2564</v>
      </c>
      <c r="I13" s="599">
        <v>-1.9994385352007236</v>
      </c>
      <c r="J13" s="600">
        <v>109460</v>
      </c>
      <c r="K13" s="598">
        <v>23.245047738778837</v>
      </c>
      <c r="L13" s="594">
        <v>-16212</v>
      </c>
      <c r="M13" s="599">
        <v>-12.900248265325608</v>
      </c>
    </row>
    <row r="14" spans="1:13" s="332" customFormat="1">
      <c r="A14" s="4" t="s">
        <v>57</v>
      </c>
      <c r="B14" s="4"/>
      <c r="C14" s="4"/>
      <c r="D14" s="4"/>
      <c r="E14" s="4"/>
      <c r="F14" s="4"/>
      <c r="G14" s="4"/>
      <c r="H14" s="4"/>
      <c r="I14" s="4"/>
      <c r="J14" s="4"/>
      <c r="K14" s="4"/>
      <c r="L14" s="4"/>
      <c r="M14" s="4"/>
    </row>
  </sheetData>
  <mergeCells count="37">
    <mergeCell ref="J2:K2"/>
    <mergeCell ref="L2:M2"/>
    <mergeCell ref="L3:L4"/>
    <mergeCell ref="M3:M4"/>
    <mergeCell ref="A1:M1"/>
    <mergeCell ref="B2:C2"/>
    <mergeCell ref="D2:E2"/>
    <mergeCell ref="F2:G2"/>
    <mergeCell ref="H2:I2"/>
    <mergeCell ref="D3:D4"/>
    <mergeCell ref="E3:E4"/>
    <mergeCell ref="B3:B4"/>
    <mergeCell ref="C3:C4"/>
    <mergeCell ref="L8:M8"/>
    <mergeCell ref="G3:G4"/>
    <mergeCell ref="H3:H4"/>
    <mergeCell ref="I3:I4"/>
    <mergeCell ref="J3:J4"/>
    <mergeCell ref="K3:K4"/>
    <mergeCell ref="F8:G8"/>
    <mergeCell ref="H8:I8"/>
    <mergeCell ref="J8:K8"/>
    <mergeCell ref="F3:F4"/>
    <mergeCell ref="B9:B10"/>
    <mergeCell ref="C9:C10"/>
    <mergeCell ref="D9:D10"/>
    <mergeCell ref="E9:E10"/>
    <mergeCell ref="B8:C8"/>
    <mergeCell ref="D8:E8"/>
    <mergeCell ref="F9:F10"/>
    <mergeCell ref="L9:L10"/>
    <mergeCell ref="M9:M10"/>
    <mergeCell ref="G9:G10"/>
    <mergeCell ref="H9:H10"/>
    <mergeCell ref="I9:I10"/>
    <mergeCell ref="J9:J10"/>
    <mergeCell ref="K9:K10"/>
  </mergeCells>
  <phoneticPr fontId="6" type="noConversion"/>
  <printOptions horizontalCentered="1" verticalCentered="1"/>
  <pageMargins left="0.39370078740157483" right="0.39370078740157483" top="0.74803149606299213" bottom="0.74803149606299213" header="0.31496062992125984" footer="0.31496062992125984"/>
  <pageSetup paperSize="11" scale="66" orientation="landscape" r:id="rId1"/>
  <headerFooter differentOddEven="1" scaleWithDoc="0">
    <oddHeader>&amp;L&amp;"Times New Roman,標準"&amp;8 108&amp;"標楷體,標準"年犯罪狀況及其分析</oddHeader>
    <evenHeader>&amp;R&amp;"標楷體,標準"&amp;8第二篇　犯罪之處理</evenHead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41">
    <tabColor theme="8" tint="0.59999389629810485"/>
  </sheetPr>
  <dimension ref="A1:I25"/>
  <sheetViews>
    <sheetView showGridLines="0" zoomScaleNormal="100" workbookViewId="0">
      <selection activeCell="O2" sqref="O2"/>
    </sheetView>
  </sheetViews>
  <sheetFormatPr defaultColWidth="9" defaultRowHeight="15.75"/>
  <cols>
    <col min="1" max="1" width="6" style="33" customWidth="1"/>
    <col min="2" max="2" width="5" style="182" customWidth="1"/>
    <col min="3" max="9" width="13.625" style="33" customWidth="1"/>
    <col min="10" max="16384" width="9" style="33"/>
  </cols>
  <sheetData>
    <row r="1" spans="1:9" s="769" customFormat="1" ht="29.25" customHeight="1">
      <c r="A1" s="1179" t="s">
        <v>460</v>
      </c>
      <c r="B1" s="1179"/>
      <c r="C1" s="1179"/>
      <c r="D1" s="1179"/>
      <c r="E1" s="1179"/>
      <c r="F1" s="1179"/>
      <c r="G1" s="1179"/>
      <c r="H1" s="1179"/>
      <c r="I1" s="1179"/>
    </row>
    <row r="2" spans="1:9" ht="27.95" customHeight="1">
      <c r="A2" s="1180"/>
      <c r="B2" s="1180"/>
      <c r="C2" s="569" t="s">
        <v>461</v>
      </c>
      <c r="D2" s="428" t="s">
        <v>708</v>
      </c>
      <c r="E2" s="1031" t="s">
        <v>1273</v>
      </c>
      <c r="F2" s="428" t="s">
        <v>709</v>
      </c>
      <c r="G2" s="428" t="s">
        <v>710</v>
      </c>
      <c r="H2" s="428" t="s">
        <v>711</v>
      </c>
      <c r="I2" s="429" t="s">
        <v>712</v>
      </c>
    </row>
    <row r="3" spans="1:9" ht="18" customHeight="1">
      <c r="A3" s="1590" t="s">
        <v>287</v>
      </c>
      <c r="B3" s="1032" t="s">
        <v>63</v>
      </c>
      <c r="C3" s="1033">
        <f t="shared" ref="C3:C22" si="0">SUM(D3:I3)</f>
        <v>5890</v>
      </c>
      <c r="D3" s="1033">
        <v>5161</v>
      </c>
      <c r="E3" s="1033">
        <v>189</v>
      </c>
      <c r="F3" s="1033">
        <v>156</v>
      </c>
      <c r="G3" s="1033">
        <v>216</v>
      </c>
      <c r="H3" s="1033">
        <v>42</v>
      </c>
      <c r="I3" s="1034">
        <v>126</v>
      </c>
    </row>
    <row r="4" spans="1:9" ht="18" customHeight="1">
      <c r="A4" s="1590"/>
      <c r="B4" s="1032" t="s">
        <v>0</v>
      </c>
      <c r="C4" s="1035">
        <f t="shared" si="0"/>
        <v>99.999999999999986</v>
      </c>
      <c r="D4" s="1036">
        <f t="shared" ref="D4:I4" si="1">D3/$C3*100</f>
        <v>87.623089983022069</v>
      </c>
      <c r="E4" s="1036">
        <f t="shared" si="1"/>
        <v>3.208828522920204</v>
      </c>
      <c r="F4" s="1036">
        <f t="shared" si="1"/>
        <v>2.6485568760611207</v>
      </c>
      <c r="G4" s="1036">
        <f t="shared" si="1"/>
        <v>3.66723259762309</v>
      </c>
      <c r="H4" s="1036">
        <f t="shared" si="1"/>
        <v>0.71307300509337856</v>
      </c>
      <c r="I4" s="1037">
        <f t="shared" si="1"/>
        <v>2.1392190152801356</v>
      </c>
    </row>
    <row r="5" spans="1:9" ht="18" customHeight="1">
      <c r="A5" s="1590" t="s">
        <v>303</v>
      </c>
      <c r="B5" s="1032" t="s">
        <v>63</v>
      </c>
      <c r="C5" s="1033">
        <f t="shared" si="0"/>
        <v>5547</v>
      </c>
      <c r="D5" s="1033">
        <v>4757</v>
      </c>
      <c r="E5" s="1033">
        <v>263</v>
      </c>
      <c r="F5" s="1033">
        <v>176</v>
      </c>
      <c r="G5" s="1033">
        <v>226</v>
      </c>
      <c r="H5" s="1033">
        <v>44</v>
      </c>
      <c r="I5" s="1038">
        <v>81</v>
      </c>
    </row>
    <row r="6" spans="1:9" ht="18" customHeight="1">
      <c r="A6" s="1590"/>
      <c r="B6" s="1032" t="s">
        <v>0</v>
      </c>
      <c r="C6" s="1035">
        <f t="shared" si="0"/>
        <v>100.00000000000001</v>
      </c>
      <c r="D6" s="1036">
        <f t="shared" ref="D6:I6" si="2">D5/$C5*100</f>
        <v>85.758067423832713</v>
      </c>
      <c r="E6" s="1036">
        <f t="shared" si="2"/>
        <v>4.7413016044708849</v>
      </c>
      <c r="F6" s="1036">
        <f t="shared" si="2"/>
        <v>3.1728862448170183</v>
      </c>
      <c r="G6" s="1036">
        <f t="shared" si="2"/>
        <v>4.0742743825491257</v>
      </c>
      <c r="H6" s="1036">
        <f t="shared" si="2"/>
        <v>0.79322156120425458</v>
      </c>
      <c r="I6" s="1037">
        <f t="shared" si="2"/>
        <v>1.4602487831260142</v>
      </c>
    </row>
    <row r="7" spans="1:9" ht="18" customHeight="1">
      <c r="A7" s="1590" t="s">
        <v>304</v>
      </c>
      <c r="B7" s="1032" t="s">
        <v>63</v>
      </c>
      <c r="C7" s="1033">
        <f t="shared" si="0"/>
        <v>5414</v>
      </c>
      <c r="D7" s="1033">
        <v>4644</v>
      </c>
      <c r="E7" s="1033">
        <v>255</v>
      </c>
      <c r="F7" s="1033">
        <v>186</v>
      </c>
      <c r="G7" s="1033">
        <v>205</v>
      </c>
      <c r="H7" s="1033">
        <v>64</v>
      </c>
      <c r="I7" s="1038">
        <v>60</v>
      </c>
    </row>
    <row r="8" spans="1:9" ht="18" customHeight="1">
      <c r="A8" s="1590"/>
      <c r="B8" s="1032" t="s">
        <v>0</v>
      </c>
      <c r="C8" s="1035">
        <f t="shared" si="0"/>
        <v>100.00000000000001</v>
      </c>
      <c r="D8" s="1036">
        <f t="shared" ref="D8:I8" si="3">D7/$C7*100</f>
        <v>85.777613594384931</v>
      </c>
      <c r="E8" s="1036">
        <f t="shared" si="3"/>
        <v>4.7100110823790171</v>
      </c>
      <c r="F8" s="1036">
        <f t="shared" si="3"/>
        <v>3.4355374953823423</v>
      </c>
      <c r="G8" s="1036">
        <f t="shared" si="3"/>
        <v>3.7864794975988181</v>
      </c>
      <c r="H8" s="1036">
        <f t="shared" si="3"/>
        <v>1.1821204285186553</v>
      </c>
      <c r="I8" s="1037">
        <f t="shared" si="3"/>
        <v>1.1082379017362394</v>
      </c>
    </row>
    <row r="9" spans="1:9" ht="18" customHeight="1">
      <c r="A9" s="1590" t="s">
        <v>305</v>
      </c>
      <c r="B9" s="1032" t="s">
        <v>1274</v>
      </c>
      <c r="C9" s="1033">
        <f t="shared" si="0"/>
        <v>5395</v>
      </c>
      <c r="D9" s="1033">
        <v>4719</v>
      </c>
      <c r="E9" s="1033">
        <v>188</v>
      </c>
      <c r="F9" s="1033">
        <v>196</v>
      </c>
      <c r="G9" s="1033">
        <v>168</v>
      </c>
      <c r="H9" s="1033">
        <v>66</v>
      </c>
      <c r="I9" s="1038">
        <v>58</v>
      </c>
    </row>
    <row r="10" spans="1:9" ht="18" customHeight="1">
      <c r="A10" s="1590"/>
      <c r="B10" s="1032" t="s">
        <v>0</v>
      </c>
      <c r="C10" s="1035">
        <f t="shared" si="0"/>
        <v>100</v>
      </c>
      <c r="D10" s="1036">
        <f t="shared" ref="D10:I10" si="4">D9/$C9*100</f>
        <v>87.46987951807229</v>
      </c>
      <c r="E10" s="1036">
        <f t="shared" si="4"/>
        <v>3.4847080630213161</v>
      </c>
      <c r="F10" s="1036">
        <f t="shared" si="4"/>
        <v>3.6329935125115851</v>
      </c>
      <c r="G10" s="1036">
        <f t="shared" si="4"/>
        <v>3.1139944392956442</v>
      </c>
      <c r="H10" s="1036">
        <f t="shared" si="4"/>
        <v>1.2233549582947174</v>
      </c>
      <c r="I10" s="1037">
        <f t="shared" si="4"/>
        <v>1.0750695088044486</v>
      </c>
    </row>
    <row r="11" spans="1:9" ht="18" customHeight="1">
      <c r="A11" s="1590" t="s">
        <v>306</v>
      </c>
      <c r="B11" s="1032" t="s">
        <v>63</v>
      </c>
      <c r="C11" s="1033">
        <f t="shared" si="0"/>
        <v>5829</v>
      </c>
      <c r="D11" s="1033">
        <v>5191</v>
      </c>
      <c r="E11" s="1033">
        <v>234</v>
      </c>
      <c r="F11" s="1033">
        <v>205</v>
      </c>
      <c r="G11" s="1033">
        <v>120</v>
      </c>
      <c r="H11" s="1033">
        <v>51</v>
      </c>
      <c r="I11" s="1038">
        <v>28</v>
      </c>
    </row>
    <row r="12" spans="1:9" ht="18" customHeight="1">
      <c r="A12" s="1590"/>
      <c r="B12" s="1032" t="s">
        <v>0</v>
      </c>
      <c r="C12" s="1035">
        <f t="shared" si="0"/>
        <v>100</v>
      </c>
      <c r="D12" s="1036">
        <f t="shared" ref="D12:I12" si="5">D11/$C11*100</f>
        <v>89.054726368159209</v>
      </c>
      <c r="E12" s="1036">
        <f t="shared" si="5"/>
        <v>4.014410705095214</v>
      </c>
      <c r="F12" s="1036">
        <f t="shared" si="5"/>
        <v>3.5168982672842688</v>
      </c>
      <c r="G12" s="1036">
        <f t="shared" si="5"/>
        <v>2.058672156459084</v>
      </c>
      <c r="H12" s="1036">
        <f t="shared" si="5"/>
        <v>0.87493566649511056</v>
      </c>
      <c r="I12" s="1037">
        <f t="shared" si="5"/>
        <v>0.48035683650711958</v>
      </c>
    </row>
    <row r="13" spans="1:9" ht="18" customHeight="1">
      <c r="A13" s="1590" t="s">
        <v>307</v>
      </c>
      <c r="B13" s="1032" t="s">
        <v>1275</v>
      </c>
      <c r="C13" s="1033">
        <f t="shared" si="0"/>
        <v>6405</v>
      </c>
      <c r="D13" s="1033">
        <v>5843</v>
      </c>
      <c r="E13" s="1033">
        <v>219</v>
      </c>
      <c r="F13" s="1033">
        <v>198</v>
      </c>
      <c r="G13" s="1033">
        <v>81</v>
      </c>
      <c r="H13" s="1033">
        <v>54</v>
      </c>
      <c r="I13" s="1038">
        <v>10</v>
      </c>
    </row>
    <row r="14" spans="1:9" ht="18" customHeight="1">
      <c r="A14" s="1590"/>
      <c r="B14" s="1032" t="s">
        <v>0</v>
      </c>
      <c r="C14" s="1035">
        <f t="shared" si="0"/>
        <v>99.999999999999986</v>
      </c>
      <c r="D14" s="1036">
        <f t="shared" ref="D14:I14" si="6">D13/$C13*100</f>
        <v>91.225604996096791</v>
      </c>
      <c r="E14" s="1036">
        <f t="shared" si="6"/>
        <v>3.4192037470725993</v>
      </c>
      <c r="F14" s="1036">
        <f t="shared" si="6"/>
        <v>3.0913348946135835</v>
      </c>
      <c r="G14" s="1036">
        <f t="shared" si="6"/>
        <v>1.2646370023419204</v>
      </c>
      <c r="H14" s="1036">
        <f t="shared" si="6"/>
        <v>0.84309133489461363</v>
      </c>
      <c r="I14" s="1037">
        <f t="shared" si="6"/>
        <v>0.156128024980484</v>
      </c>
    </row>
    <row r="15" spans="1:9" ht="18" customHeight="1">
      <c r="A15" s="1590" t="s">
        <v>308</v>
      </c>
      <c r="B15" s="1032" t="s">
        <v>1276</v>
      </c>
      <c r="C15" s="1033">
        <f t="shared" si="0"/>
        <v>5872</v>
      </c>
      <c r="D15" s="1033">
        <v>5321</v>
      </c>
      <c r="E15" s="1033">
        <v>244</v>
      </c>
      <c r="F15" s="1033">
        <v>213</v>
      </c>
      <c r="G15" s="1033">
        <v>54</v>
      </c>
      <c r="H15" s="1033">
        <v>24</v>
      </c>
      <c r="I15" s="1038">
        <v>16</v>
      </c>
    </row>
    <row r="16" spans="1:9" ht="18" customHeight="1">
      <c r="A16" s="1590"/>
      <c r="B16" s="1032" t="s">
        <v>0</v>
      </c>
      <c r="C16" s="1035">
        <f t="shared" si="0"/>
        <v>100</v>
      </c>
      <c r="D16" s="1036">
        <f t="shared" ref="D16:I16" si="7">D15/$C15*100</f>
        <v>90.616485013623986</v>
      </c>
      <c r="E16" s="1036">
        <f t="shared" si="7"/>
        <v>4.1553133514986378</v>
      </c>
      <c r="F16" s="1036">
        <f t="shared" si="7"/>
        <v>3.6273841961852864</v>
      </c>
      <c r="G16" s="1036">
        <f t="shared" si="7"/>
        <v>0.91961852861035431</v>
      </c>
      <c r="H16" s="1036">
        <f t="shared" si="7"/>
        <v>0.40871934604904631</v>
      </c>
      <c r="I16" s="1037">
        <f t="shared" si="7"/>
        <v>0.27247956403269752</v>
      </c>
    </row>
    <row r="17" spans="1:9" ht="18" customHeight="1">
      <c r="A17" s="1590" t="s">
        <v>309</v>
      </c>
      <c r="B17" s="1032" t="s">
        <v>1277</v>
      </c>
      <c r="C17" s="1033">
        <f t="shared" si="0"/>
        <v>5964</v>
      </c>
      <c r="D17" s="1033">
        <v>5332</v>
      </c>
      <c r="E17" s="1033">
        <v>315</v>
      </c>
      <c r="F17" s="1033">
        <v>217</v>
      </c>
      <c r="G17" s="1033">
        <v>46</v>
      </c>
      <c r="H17" s="1033">
        <v>37</v>
      </c>
      <c r="I17" s="1038">
        <v>17</v>
      </c>
    </row>
    <row r="18" spans="1:9" ht="18" customHeight="1">
      <c r="A18" s="1590"/>
      <c r="B18" s="1032" t="s">
        <v>0</v>
      </c>
      <c r="C18" s="1035">
        <f t="shared" si="0"/>
        <v>99.999999999999986</v>
      </c>
      <c r="D18" s="1036">
        <f t="shared" ref="D18:I18" si="8">D17/$C17*100</f>
        <v>89.403085177733061</v>
      </c>
      <c r="E18" s="1036">
        <f t="shared" si="8"/>
        <v>5.28169014084507</v>
      </c>
      <c r="F18" s="1036">
        <f t="shared" si="8"/>
        <v>3.6384976525821595</v>
      </c>
      <c r="G18" s="1036">
        <f t="shared" si="8"/>
        <v>0.77129443326626423</v>
      </c>
      <c r="H18" s="1036">
        <f t="shared" si="8"/>
        <v>0.6203890006706908</v>
      </c>
      <c r="I18" s="1037">
        <f t="shared" si="8"/>
        <v>0.28504359490274983</v>
      </c>
    </row>
    <row r="19" spans="1:9" ht="18" customHeight="1">
      <c r="A19" s="1590" t="s">
        <v>310</v>
      </c>
      <c r="B19" s="1032" t="s">
        <v>1278</v>
      </c>
      <c r="C19" s="1033">
        <f t="shared" si="0"/>
        <v>5808</v>
      </c>
      <c r="D19" s="1033">
        <v>5161</v>
      </c>
      <c r="E19" s="1033">
        <v>302</v>
      </c>
      <c r="F19" s="1033">
        <v>188</v>
      </c>
      <c r="G19" s="1033">
        <v>86</v>
      </c>
      <c r="H19" s="1033">
        <v>57</v>
      </c>
      <c r="I19" s="1038">
        <v>14</v>
      </c>
    </row>
    <row r="20" spans="1:9" ht="18" customHeight="1">
      <c r="A20" s="1590"/>
      <c r="B20" s="1032" t="s">
        <v>0</v>
      </c>
      <c r="C20" s="1035">
        <f t="shared" si="0"/>
        <v>100</v>
      </c>
      <c r="D20" s="1036">
        <f t="shared" ref="D20:I20" si="9">D19/$C19*100</f>
        <v>88.860192837465561</v>
      </c>
      <c r="E20" s="1036">
        <f t="shared" si="9"/>
        <v>5.1997245179063363</v>
      </c>
      <c r="F20" s="1036">
        <f t="shared" si="9"/>
        <v>3.2369146005509641</v>
      </c>
      <c r="G20" s="1036">
        <f t="shared" si="9"/>
        <v>1.4807162534435263</v>
      </c>
      <c r="H20" s="1036">
        <f t="shared" si="9"/>
        <v>0.98140495867768596</v>
      </c>
      <c r="I20" s="1037">
        <f t="shared" si="9"/>
        <v>0.24104683195592286</v>
      </c>
    </row>
    <row r="21" spans="1:9" ht="18" customHeight="1">
      <c r="A21" s="1590" t="s">
        <v>311</v>
      </c>
      <c r="B21" s="1032" t="s">
        <v>1277</v>
      </c>
      <c r="C21" s="1033">
        <f t="shared" si="0"/>
        <v>6261</v>
      </c>
      <c r="D21" s="1033">
        <v>5582</v>
      </c>
      <c r="E21" s="1033">
        <v>353</v>
      </c>
      <c r="F21" s="1033">
        <v>195</v>
      </c>
      <c r="G21" s="1033">
        <v>89</v>
      </c>
      <c r="H21" s="1033">
        <v>39</v>
      </c>
      <c r="I21" s="1038">
        <v>3</v>
      </c>
    </row>
    <row r="22" spans="1:9" ht="18" customHeight="1">
      <c r="A22" s="1593"/>
      <c r="B22" s="1039" t="s">
        <v>0</v>
      </c>
      <c r="C22" s="1040">
        <f t="shared" si="0"/>
        <v>100</v>
      </c>
      <c r="D22" s="1041">
        <f t="shared" ref="D22:I22" si="10">D21/$C21*100</f>
        <v>89.155087046797632</v>
      </c>
      <c r="E22" s="1041">
        <f t="shared" si="10"/>
        <v>5.6380769845072667</v>
      </c>
      <c r="F22" s="1041">
        <f t="shared" si="10"/>
        <v>3.1145184475323431</v>
      </c>
      <c r="G22" s="1041">
        <f t="shared" si="10"/>
        <v>1.4214981632327104</v>
      </c>
      <c r="H22" s="1041">
        <f t="shared" si="10"/>
        <v>0.62290368950646857</v>
      </c>
      <c r="I22" s="1042">
        <f t="shared" si="10"/>
        <v>4.791566842357451E-2</v>
      </c>
    </row>
    <row r="23" spans="1:9" s="34" customFormat="1" ht="14.25">
      <c r="A23" s="233" t="s">
        <v>57</v>
      </c>
      <c r="B23" s="669"/>
    </row>
    <row r="24" spans="1:9" s="34" customFormat="1" ht="12.75">
      <c r="A24" s="1591" t="s">
        <v>1272</v>
      </c>
      <c r="B24" s="1592"/>
      <c r="C24" s="1592"/>
      <c r="D24" s="1592"/>
      <c r="E24" s="1592"/>
      <c r="F24" s="1592"/>
    </row>
    <row r="25" spans="1:9">
      <c r="A25" s="667"/>
      <c r="B25" s="668"/>
    </row>
  </sheetData>
  <mergeCells count="13">
    <mergeCell ref="A11:A12"/>
    <mergeCell ref="A13:A14"/>
    <mergeCell ref="A15:A16"/>
    <mergeCell ref="A24:F24"/>
    <mergeCell ref="A1:I1"/>
    <mergeCell ref="A2:B2"/>
    <mergeCell ref="A3:A4"/>
    <mergeCell ref="A17:A18"/>
    <mergeCell ref="A19:A20"/>
    <mergeCell ref="A21:A22"/>
    <mergeCell ref="A5:A6"/>
    <mergeCell ref="A7:A8"/>
    <mergeCell ref="A9:A10"/>
  </mergeCells>
  <phoneticPr fontId="6" type="noConversion"/>
  <printOptions horizontalCentered="1" verticalCentered="1"/>
  <pageMargins left="0.39370078740157483" right="0.39370078740157483" top="0.74803149606299213" bottom="0.74803149606299213" header="0.31496062992125984" footer="0.31496062992125984"/>
  <pageSetup paperSize="11" scale="66" orientation="landscape" r:id="rId1"/>
  <headerFooter differentOddEven="1" scaleWithDoc="0">
    <oddHeader>&amp;L&amp;"Times New Roman,標準"&amp;8 108&amp;"標楷體,標準"年犯罪狀況及其分析</oddHeader>
    <evenHeader>&amp;R&amp;"標楷體,標準"&amp;8第二篇　犯罪之處理</evenHead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42">
    <tabColor theme="8" tint="0.59999389629810485"/>
  </sheetPr>
  <dimension ref="A1:V36"/>
  <sheetViews>
    <sheetView showGridLines="0" tabSelected="1" topLeftCell="A13" zoomScale="110" zoomScaleNormal="110" workbookViewId="0">
      <selection activeCell="O24" sqref="O24"/>
    </sheetView>
  </sheetViews>
  <sheetFormatPr defaultColWidth="13" defaultRowHeight="15.75"/>
  <cols>
    <col min="1" max="1" width="22.25" style="33" bestFit="1" customWidth="1"/>
    <col min="2" max="9" width="11.625" style="33" customWidth="1"/>
    <col min="10" max="79" width="13" style="33" customWidth="1"/>
    <col min="80" max="16384" width="13" style="33"/>
  </cols>
  <sheetData>
    <row r="1" spans="1:22" s="144" customFormat="1" ht="20.25">
      <c r="A1" s="1393" t="s">
        <v>462</v>
      </c>
      <c r="B1" s="1393"/>
      <c r="C1" s="1393"/>
      <c r="D1" s="1393"/>
      <c r="E1" s="1393"/>
      <c r="F1" s="1393"/>
      <c r="G1" s="1393"/>
      <c r="H1" s="1393"/>
      <c r="I1" s="1393"/>
      <c r="J1" s="1393"/>
      <c r="K1" s="1393"/>
      <c r="L1" s="1393"/>
      <c r="M1" s="1393"/>
      <c r="N1" s="1043"/>
      <c r="O1" s="1043"/>
      <c r="P1" s="1043"/>
      <c r="Q1" s="1043"/>
      <c r="R1" s="1043"/>
      <c r="S1" s="1043"/>
      <c r="T1" s="1043"/>
      <c r="U1" s="1043"/>
      <c r="V1" s="1043"/>
    </row>
    <row r="2" spans="1:22" s="144" customFormat="1" ht="17.25" customHeight="1">
      <c r="A2" s="570"/>
      <c r="B2" s="570"/>
      <c r="C2" s="570"/>
      <c r="D2" s="570"/>
      <c r="E2" s="570"/>
      <c r="F2" s="570"/>
      <c r="G2" s="570"/>
      <c r="H2" s="570"/>
      <c r="I2" s="570"/>
      <c r="J2" s="570"/>
      <c r="K2" s="570"/>
      <c r="L2" s="1594" t="s">
        <v>1290</v>
      </c>
      <c r="M2" s="1594"/>
      <c r="N2" s="1043"/>
      <c r="O2" s="1043"/>
      <c r="P2" s="1043"/>
      <c r="Q2" s="1043"/>
      <c r="R2" s="1043"/>
      <c r="S2" s="1043"/>
      <c r="T2" s="1043"/>
      <c r="U2" s="1043"/>
      <c r="V2" s="1043"/>
    </row>
    <row r="3" spans="1:22" ht="16.5">
      <c r="A3" s="571"/>
      <c r="B3" s="1595" t="s">
        <v>287</v>
      </c>
      <c r="C3" s="1595" t="s">
        <v>303</v>
      </c>
      <c r="D3" s="1595" t="s">
        <v>304</v>
      </c>
      <c r="E3" s="1595" t="s">
        <v>305</v>
      </c>
      <c r="F3" s="1595" t="s">
        <v>306</v>
      </c>
      <c r="G3" s="1595" t="s">
        <v>307</v>
      </c>
      <c r="H3" s="1595" t="s">
        <v>308</v>
      </c>
      <c r="I3" s="1595" t="s">
        <v>309</v>
      </c>
      <c r="J3" s="1595" t="s">
        <v>310</v>
      </c>
      <c r="K3" s="1595" t="s">
        <v>311</v>
      </c>
      <c r="L3" s="1595"/>
      <c r="M3" s="1595"/>
    </row>
    <row r="4" spans="1:22" ht="16.5">
      <c r="A4" s="572"/>
      <c r="B4" s="1335"/>
      <c r="C4" s="1335"/>
      <c r="D4" s="1335"/>
      <c r="E4" s="1335"/>
      <c r="F4" s="1335"/>
      <c r="G4" s="1335"/>
      <c r="H4" s="1335"/>
      <c r="I4" s="1335"/>
      <c r="J4" s="1335"/>
      <c r="K4" s="1044" t="s">
        <v>1291</v>
      </c>
      <c r="L4" s="1045" t="s">
        <v>479</v>
      </c>
      <c r="M4" s="1045" t="s">
        <v>480</v>
      </c>
    </row>
    <row r="5" spans="1:22" s="152" customFormat="1" ht="20.100000000000001" customHeight="1">
      <c r="A5" s="484" t="s">
        <v>1281</v>
      </c>
      <c r="B5" s="1046">
        <v>100519.3471</v>
      </c>
      <c r="C5" s="1046">
        <v>33298.040500000003</v>
      </c>
      <c r="D5" s="1046">
        <v>145094.40160000001</v>
      </c>
      <c r="E5" s="1046">
        <v>86204.092699999994</v>
      </c>
      <c r="F5" s="1046">
        <v>248287.9755</v>
      </c>
      <c r="G5" s="1046">
        <v>48464.499900000003</v>
      </c>
      <c r="H5" s="1046">
        <v>175493.49479999999</v>
      </c>
      <c r="I5" s="1046">
        <v>868355.60060000001</v>
      </c>
      <c r="J5" s="1046">
        <v>1121150.5009000001</v>
      </c>
      <c r="K5" s="1046">
        <v>1652238.297</v>
      </c>
      <c r="L5" s="1046">
        <v>1435449.6677000001</v>
      </c>
      <c r="M5" s="1047">
        <v>216788.6293</v>
      </c>
    </row>
    <row r="6" spans="1:22" s="152" customFormat="1" ht="20.100000000000001" customHeight="1">
      <c r="A6" s="484" t="s">
        <v>466</v>
      </c>
      <c r="B6" s="1048">
        <v>4140.2484999999997</v>
      </c>
      <c r="C6" s="1048">
        <v>1552.7048</v>
      </c>
      <c r="D6" s="1048">
        <v>2681.0513000000001</v>
      </c>
      <c r="E6" s="1048">
        <v>2078.7242000000001</v>
      </c>
      <c r="F6" s="1048">
        <v>1362.8393000000001</v>
      </c>
      <c r="G6" s="1048">
        <v>3290.3818999999999</v>
      </c>
      <c r="H6" s="1048">
        <v>1595.7430999999999</v>
      </c>
      <c r="I6" s="1048">
        <v>64824.917600000001</v>
      </c>
      <c r="J6" s="1048">
        <v>339341.86859999999</v>
      </c>
      <c r="K6" s="1048">
        <v>434493.09509999998</v>
      </c>
      <c r="L6" s="1048">
        <v>409433.74729999999</v>
      </c>
      <c r="M6" s="1047">
        <v>25059.3478</v>
      </c>
    </row>
    <row r="7" spans="1:22" s="152" customFormat="1" ht="20.100000000000001" customHeight="1">
      <c r="A7" s="484" t="s">
        <v>471</v>
      </c>
      <c r="B7" s="1048">
        <v>2146.3771999999999</v>
      </c>
      <c r="C7" s="1048">
        <v>2244.4890999999998</v>
      </c>
      <c r="D7" s="1048">
        <v>86609.216400000005</v>
      </c>
      <c r="E7" s="1048">
        <v>3433.4333999999999</v>
      </c>
      <c r="F7" s="1048">
        <v>50728.887699999999</v>
      </c>
      <c r="G7" s="1048">
        <v>7745.2936</v>
      </c>
      <c r="H7" s="1048">
        <v>14143.4899</v>
      </c>
      <c r="I7" s="1048">
        <v>175013.6943</v>
      </c>
      <c r="J7" s="1048">
        <v>27897.673500000001</v>
      </c>
      <c r="K7" s="1048">
        <v>413590.90720000002</v>
      </c>
      <c r="L7" s="1048">
        <v>254452.0386</v>
      </c>
      <c r="M7" s="1047">
        <v>159138.86859999999</v>
      </c>
    </row>
    <row r="8" spans="1:22" s="152" customFormat="1" ht="20.100000000000001" customHeight="1">
      <c r="A8" s="484" t="s">
        <v>443</v>
      </c>
      <c r="B8" s="1048">
        <v>696.21699999999998</v>
      </c>
      <c r="C8" s="1048">
        <v>203.22640000000001</v>
      </c>
      <c r="D8" s="1048">
        <v>3321.8993</v>
      </c>
      <c r="E8" s="1048">
        <v>791.82830000000001</v>
      </c>
      <c r="F8" s="1048">
        <v>867.96870000000001</v>
      </c>
      <c r="G8" s="1048">
        <v>249.73859999999999</v>
      </c>
      <c r="H8" s="1048">
        <v>85562.128299999997</v>
      </c>
      <c r="I8" s="1048">
        <v>224436.19899999999</v>
      </c>
      <c r="J8" s="1048">
        <v>309647.77649999998</v>
      </c>
      <c r="K8" s="1048">
        <v>266670.9621</v>
      </c>
      <c r="L8" s="1048">
        <v>261002.55600000001</v>
      </c>
      <c r="M8" s="1047">
        <v>5668.4061000000002</v>
      </c>
    </row>
    <row r="9" spans="1:22" s="152" customFormat="1" ht="20.100000000000001" customHeight="1">
      <c r="A9" s="484" t="s">
        <v>451</v>
      </c>
      <c r="B9" s="1048">
        <v>187.7</v>
      </c>
      <c r="C9" s="1048">
        <v>333.41430000000003</v>
      </c>
      <c r="D9" s="1048">
        <v>394.99</v>
      </c>
      <c r="E9" s="1048">
        <v>459.89100000000002</v>
      </c>
      <c r="F9" s="1048">
        <v>266.0523</v>
      </c>
      <c r="G9" s="1048">
        <v>71.260000000000005</v>
      </c>
      <c r="H9" s="1048">
        <v>1642.3452</v>
      </c>
      <c r="I9" s="1048">
        <v>22107.076700000001</v>
      </c>
      <c r="J9" s="1048">
        <v>31414.439900000001</v>
      </c>
      <c r="K9" s="1048">
        <v>93467.642699999997</v>
      </c>
      <c r="L9" s="1048">
        <v>93467.642699999997</v>
      </c>
      <c r="M9" s="1047">
        <v>0</v>
      </c>
    </row>
    <row r="10" spans="1:22" s="152" customFormat="1" ht="20.100000000000001" customHeight="1">
      <c r="A10" s="1051" t="s">
        <v>1284</v>
      </c>
      <c r="B10" s="1048">
        <v>54.515999999999998</v>
      </c>
      <c r="C10" s="1048">
        <v>60.060899999999997</v>
      </c>
      <c r="D10" s="1048">
        <v>20.373999999999999</v>
      </c>
      <c r="E10" s="1048">
        <v>27.648499999999999</v>
      </c>
      <c r="F10" s="1048">
        <v>185.43870000000001</v>
      </c>
      <c r="G10" s="1048">
        <v>2.4900000000000002</v>
      </c>
      <c r="H10" s="1048">
        <v>3808.6959999999999</v>
      </c>
      <c r="I10" s="1048">
        <v>47015.727500000001</v>
      </c>
      <c r="J10" s="1048">
        <v>148763.5252</v>
      </c>
      <c r="K10" s="1048">
        <v>81184.991200000004</v>
      </c>
      <c r="L10" s="1048">
        <v>81117.190400000007</v>
      </c>
      <c r="M10" s="1047">
        <v>67.800799999999995</v>
      </c>
    </row>
    <row r="11" spans="1:22" s="152" customFormat="1" ht="20.100000000000001" customHeight="1">
      <c r="A11" s="484" t="s">
        <v>133</v>
      </c>
      <c r="B11" s="1048">
        <v>371.8</v>
      </c>
      <c r="C11" s="1048">
        <v>9.75</v>
      </c>
      <c r="D11" s="1048">
        <v>0.25800000000000001</v>
      </c>
      <c r="E11" s="1048">
        <v>140</v>
      </c>
      <c r="F11" s="1048">
        <v>14.58</v>
      </c>
      <c r="G11" s="1048">
        <v>0</v>
      </c>
      <c r="H11" s="1048">
        <v>12803.444</v>
      </c>
      <c r="I11" s="1048">
        <v>61488.909299999999</v>
      </c>
      <c r="J11" s="1048">
        <v>69725.836800000005</v>
      </c>
      <c r="K11" s="1048">
        <v>73371.657600000006</v>
      </c>
      <c r="L11" s="1048">
        <v>73346.890499999994</v>
      </c>
      <c r="M11" s="1047">
        <v>24.767099999999999</v>
      </c>
    </row>
    <row r="12" spans="1:22" s="152" customFormat="1" ht="20.100000000000001" customHeight="1">
      <c r="A12" s="1051" t="s">
        <v>1286</v>
      </c>
      <c r="B12" s="1048">
        <v>45490.849600000001</v>
      </c>
      <c r="C12" s="1048">
        <v>12522.3197</v>
      </c>
      <c r="D12" s="1048">
        <v>25985.713299999999</v>
      </c>
      <c r="E12" s="1048">
        <v>37307.193500000001</v>
      </c>
      <c r="F12" s="1048">
        <v>148495.53649999999</v>
      </c>
      <c r="G12" s="1048">
        <v>14330.3372</v>
      </c>
      <c r="H12" s="1048">
        <v>23827.079900000001</v>
      </c>
      <c r="I12" s="1048">
        <v>30403.64</v>
      </c>
      <c r="J12" s="1048">
        <v>26084.335200000001</v>
      </c>
      <c r="K12" s="1048">
        <v>65859.330900000001</v>
      </c>
      <c r="L12" s="1048">
        <v>62572.2163</v>
      </c>
      <c r="M12" s="1047">
        <v>3287.1145999999999</v>
      </c>
    </row>
    <row r="13" spans="1:22" s="152" customFormat="1" ht="20.100000000000001" customHeight="1">
      <c r="A13" s="484" t="s">
        <v>470</v>
      </c>
      <c r="B13" s="1048">
        <v>3.7199999999999997E-2</v>
      </c>
      <c r="C13" s="1048">
        <v>0.1</v>
      </c>
      <c r="D13" s="1048">
        <v>0</v>
      </c>
      <c r="E13" s="1048">
        <v>0</v>
      </c>
      <c r="F13" s="1048">
        <v>0</v>
      </c>
      <c r="G13" s="1048">
        <v>0</v>
      </c>
      <c r="H13" s="1048">
        <v>88.896600000000007</v>
      </c>
      <c r="I13" s="1048">
        <v>401.99</v>
      </c>
      <c r="J13" s="1048">
        <v>15.025</v>
      </c>
      <c r="K13" s="1048">
        <v>47581.656199999998</v>
      </c>
      <c r="L13" s="1048">
        <v>47581.656199999998</v>
      </c>
      <c r="M13" s="1047">
        <v>0</v>
      </c>
    </row>
    <row r="14" spans="1:22" s="152" customFormat="1" ht="20.100000000000001" customHeight="1">
      <c r="A14" s="1050" t="s">
        <v>1282</v>
      </c>
      <c r="B14" s="1048">
        <v>85.98</v>
      </c>
      <c r="C14" s="1048">
        <v>50.574399999999997</v>
      </c>
      <c r="D14" s="1048">
        <v>2.6</v>
      </c>
      <c r="E14" s="1048">
        <v>0</v>
      </c>
      <c r="F14" s="1048">
        <v>0.05</v>
      </c>
      <c r="G14" s="1048">
        <v>87.74</v>
      </c>
      <c r="H14" s="1048">
        <v>873.76149999999996</v>
      </c>
      <c r="I14" s="1048">
        <v>30512.325099999998</v>
      </c>
      <c r="J14" s="1048">
        <v>15050.2047</v>
      </c>
      <c r="K14" s="1048">
        <v>28939.173999999999</v>
      </c>
      <c r="L14" s="1048">
        <v>28226.438399999999</v>
      </c>
      <c r="M14" s="1047">
        <v>712.73559999999998</v>
      </c>
    </row>
    <row r="15" spans="1:22" s="152" customFormat="1" ht="20.100000000000001" customHeight="1">
      <c r="A15" s="484" t="s">
        <v>463</v>
      </c>
      <c r="B15" s="1048">
        <v>1818.2981</v>
      </c>
      <c r="C15" s="1048">
        <v>2049.6296000000002</v>
      </c>
      <c r="D15" s="1048">
        <v>4310.3154000000004</v>
      </c>
      <c r="E15" s="1048">
        <v>4061.4810000000002</v>
      </c>
      <c r="F15" s="1048">
        <v>6989.8534</v>
      </c>
      <c r="G15" s="1048">
        <v>5162.1787999999997</v>
      </c>
      <c r="H15" s="1048">
        <v>12649.921899999999</v>
      </c>
      <c r="I15" s="1048">
        <v>38087.498699999996</v>
      </c>
      <c r="J15" s="1048">
        <v>34259.494500000001</v>
      </c>
      <c r="K15" s="1048">
        <v>28669.460299999999</v>
      </c>
      <c r="L15" s="1048">
        <v>27320.988399999998</v>
      </c>
      <c r="M15" s="1047">
        <v>1348.4719</v>
      </c>
    </row>
    <row r="16" spans="1:22" s="152" customFormat="1" ht="20.100000000000001" customHeight="1">
      <c r="A16" s="1051" t="s">
        <v>1288</v>
      </c>
      <c r="B16" s="1048">
        <v>0</v>
      </c>
      <c r="C16" s="1048">
        <v>0</v>
      </c>
      <c r="D16" s="1048">
        <v>0</v>
      </c>
      <c r="E16" s="1048">
        <v>0</v>
      </c>
      <c r="F16" s="1048">
        <v>0</v>
      </c>
      <c r="G16" s="1048">
        <v>72.97</v>
      </c>
      <c r="H16" s="1048">
        <v>761.96259999999995</v>
      </c>
      <c r="I16" s="1048">
        <v>9730.4686000000002</v>
      </c>
      <c r="J16" s="1048">
        <v>10874.0162</v>
      </c>
      <c r="K16" s="1048">
        <v>15052.548000000001</v>
      </c>
      <c r="L16" s="1048">
        <v>15052.548000000001</v>
      </c>
      <c r="M16" s="1047">
        <v>0</v>
      </c>
    </row>
    <row r="17" spans="1:13" s="152" customFormat="1" ht="20.100000000000001" customHeight="1">
      <c r="A17" s="484" t="s">
        <v>126</v>
      </c>
      <c r="B17" s="1048">
        <v>14.402699999999999</v>
      </c>
      <c r="C17" s="1048">
        <v>1.8431</v>
      </c>
      <c r="D17" s="1048">
        <v>8.4550000000000001</v>
      </c>
      <c r="E17" s="1048">
        <v>77.816999999999993</v>
      </c>
      <c r="F17" s="1048">
        <v>1.37</v>
      </c>
      <c r="G17" s="1048">
        <v>2.0609999999999999</v>
      </c>
      <c r="H17" s="1048">
        <v>2197.5720000000001</v>
      </c>
      <c r="I17" s="1048">
        <v>30995.869500000001</v>
      </c>
      <c r="J17" s="1048">
        <v>17694.347000000002</v>
      </c>
      <c r="K17" s="1048">
        <v>13922.9527</v>
      </c>
      <c r="L17" s="1048">
        <v>13922.4355</v>
      </c>
      <c r="M17" s="1047">
        <v>0.51719999999999999</v>
      </c>
    </row>
    <row r="18" spans="1:13" s="152" customFormat="1" ht="20.100000000000001" customHeight="1">
      <c r="A18" s="484" t="s">
        <v>473</v>
      </c>
      <c r="B18" s="1048">
        <v>0</v>
      </c>
      <c r="C18" s="1048">
        <v>40</v>
      </c>
      <c r="D18" s="1048">
        <v>0.92600000000000005</v>
      </c>
      <c r="E18" s="1048">
        <v>14.957599999999999</v>
      </c>
      <c r="F18" s="1048">
        <v>0</v>
      </c>
      <c r="G18" s="1048">
        <v>26.696400000000001</v>
      </c>
      <c r="H18" s="1048">
        <v>36.050400000000003</v>
      </c>
      <c r="I18" s="1048">
        <v>5498.2232999999997</v>
      </c>
      <c r="J18" s="1048">
        <v>3850.1406000000002</v>
      </c>
      <c r="K18" s="1048">
        <v>8364.48</v>
      </c>
      <c r="L18" s="1048">
        <v>8364.48</v>
      </c>
      <c r="M18" s="1047">
        <v>0</v>
      </c>
    </row>
    <row r="19" spans="1:13" s="152" customFormat="1" ht="20.100000000000001" customHeight="1">
      <c r="A19" s="484" t="s">
        <v>475</v>
      </c>
      <c r="B19" s="1048">
        <v>0</v>
      </c>
      <c r="C19" s="1048">
        <v>0</v>
      </c>
      <c r="D19" s="1048">
        <v>0</v>
      </c>
      <c r="E19" s="1048">
        <v>0</v>
      </c>
      <c r="F19" s="1048">
        <v>0</v>
      </c>
      <c r="G19" s="1048">
        <v>0</v>
      </c>
      <c r="H19" s="1048">
        <v>4.8464999999999998</v>
      </c>
      <c r="I19" s="1048">
        <v>1132.2170000000001</v>
      </c>
      <c r="J19" s="1048">
        <v>0</v>
      </c>
      <c r="K19" s="1048">
        <v>7986.4791999999998</v>
      </c>
      <c r="L19" s="1048">
        <v>7986.4791999999998</v>
      </c>
      <c r="M19" s="1047">
        <v>0</v>
      </c>
    </row>
    <row r="20" spans="1:13" s="152" customFormat="1" ht="20.100000000000001" customHeight="1">
      <c r="A20" s="484" t="s">
        <v>455</v>
      </c>
      <c r="B20" s="1048">
        <v>281.52969999999999</v>
      </c>
      <c r="C20" s="1048">
        <v>182.28819999999999</v>
      </c>
      <c r="D20" s="1048">
        <v>562.7097</v>
      </c>
      <c r="E20" s="1048">
        <v>285.81200000000001</v>
      </c>
      <c r="F20" s="1048">
        <v>493.09829999999999</v>
      </c>
      <c r="G20" s="1048">
        <v>945.41430000000003</v>
      </c>
      <c r="H20" s="1048">
        <v>561.83870000000002</v>
      </c>
      <c r="I20" s="1048">
        <v>2975.5302000000001</v>
      </c>
      <c r="J20" s="1048">
        <v>4444.5237999999999</v>
      </c>
      <c r="K20" s="1048">
        <v>7828.2452999999996</v>
      </c>
      <c r="L20" s="1048">
        <v>7828.2452999999996</v>
      </c>
      <c r="M20" s="1047">
        <v>0</v>
      </c>
    </row>
    <row r="21" spans="1:13" s="152" customFormat="1" ht="20.100000000000001" customHeight="1">
      <c r="A21" s="1051" t="s">
        <v>1287</v>
      </c>
      <c r="B21" s="1048">
        <v>27101.8194</v>
      </c>
      <c r="C21" s="1048">
        <v>10276.9645</v>
      </c>
      <c r="D21" s="1048">
        <v>14285.1085</v>
      </c>
      <c r="E21" s="1048">
        <v>16417.381399999998</v>
      </c>
      <c r="F21" s="1048">
        <v>11718.6549</v>
      </c>
      <c r="G21" s="1048">
        <v>6290.6401999999998</v>
      </c>
      <c r="H21" s="1048">
        <v>8842.5282000000007</v>
      </c>
      <c r="I21" s="1048">
        <v>5268.6126000000004</v>
      </c>
      <c r="J21" s="1048">
        <v>7719.1126000000004</v>
      </c>
      <c r="K21" s="1048">
        <v>6420.3258999999998</v>
      </c>
      <c r="L21" s="1048">
        <v>6420.3258999999998</v>
      </c>
      <c r="M21" s="1047">
        <v>0</v>
      </c>
    </row>
    <row r="22" spans="1:13" s="152" customFormat="1" ht="20.100000000000001" customHeight="1">
      <c r="A22" s="484" t="s">
        <v>464</v>
      </c>
      <c r="B22" s="1048">
        <v>476</v>
      </c>
      <c r="C22" s="1048">
        <v>0</v>
      </c>
      <c r="D22" s="1048">
        <v>0</v>
      </c>
      <c r="E22" s="1048">
        <v>3260</v>
      </c>
      <c r="F22" s="1048">
        <v>0</v>
      </c>
      <c r="G22" s="1048">
        <v>162.22</v>
      </c>
      <c r="H22" s="1048">
        <v>1214.069</v>
      </c>
      <c r="I22" s="1048">
        <v>2806.6873999999998</v>
      </c>
      <c r="J22" s="1048">
        <v>2562.9088000000002</v>
      </c>
      <c r="K22" s="1048">
        <v>5069.7071999999998</v>
      </c>
      <c r="L22" s="1048">
        <v>4743.4517999999998</v>
      </c>
      <c r="M22" s="1047">
        <v>326.25540000000001</v>
      </c>
    </row>
    <row r="23" spans="1:13" s="152" customFormat="1" ht="20.100000000000001" customHeight="1">
      <c r="A23" s="484" t="s">
        <v>476</v>
      </c>
      <c r="B23" s="1048">
        <v>0</v>
      </c>
      <c r="C23" s="1048">
        <v>0</v>
      </c>
      <c r="D23" s="1048">
        <v>0.43890000000000001</v>
      </c>
      <c r="E23" s="1048">
        <v>300</v>
      </c>
      <c r="F23" s="1048">
        <v>71.899000000000001</v>
      </c>
      <c r="G23" s="1048">
        <v>0</v>
      </c>
      <c r="H23" s="1048">
        <v>194.0839</v>
      </c>
      <c r="I23" s="1048">
        <v>12555.3518</v>
      </c>
      <c r="J23" s="1048">
        <v>9964.3282999999992</v>
      </c>
      <c r="K23" s="1048">
        <v>3730.1482999999998</v>
      </c>
      <c r="L23" s="1048">
        <v>3687.2483000000002</v>
      </c>
      <c r="M23" s="1047">
        <v>42.9</v>
      </c>
    </row>
    <row r="24" spans="1:13" s="152" customFormat="1" ht="20.100000000000001" customHeight="1">
      <c r="A24" s="1174" t="s">
        <v>1289</v>
      </c>
      <c r="B24" s="1048">
        <v>0</v>
      </c>
      <c r="C24" s="1048">
        <v>0</v>
      </c>
      <c r="D24" s="1048">
        <v>0</v>
      </c>
      <c r="E24" s="1048">
        <v>0</v>
      </c>
      <c r="F24" s="1048">
        <v>0</v>
      </c>
      <c r="G24" s="1048">
        <v>0</v>
      </c>
      <c r="H24" s="1048">
        <v>0</v>
      </c>
      <c r="I24" s="1048">
        <v>1363.9122</v>
      </c>
      <c r="J24" s="1048">
        <v>696.30539999999996</v>
      </c>
      <c r="K24" s="1048">
        <v>1800</v>
      </c>
      <c r="L24" s="1048">
        <v>1800</v>
      </c>
      <c r="M24" s="1047">
        <v>0</v>
      </c>
    </row>
    <row r="25" spans="1:13" s="152" customFormat="1" ht="20.100000000000001" customHeight="1">
      <c r="A25" s="1175" t="s">
        <v>472</v>
      </c>
      <c r="B25" s="1048">
        <v>0</v>
      </c>
      <c r="C25" s="1048">
        <v>0</v>
      </c>
      <c r="D25" s="1048">
        <v>0</v>
      </c>
      <c r="E25" s="1048">
        <v>0</v>
      </c>
      <c r="F25" s="1048">
        <v>0</v>
      </c>
      <c r="G25" s="1048">
        <v>0</v>
      </c>
      <c r="H25" s="1048">
        <v>112.3904</v>
      </c>
      <c r="I25" s="1048">
        <v>69953.248399999997</v>
      </c>
      <c r="J25" s="1048">
        <v>554.03</v>
      </c>
      <c r="K25" s="1048">
        <v>1766.1138000000001</v>
      </c>
      <c r="L25" s="1048">
        <v>1766.1138000000001</v>
      </c>
      <c r="M25" s="1047">
        <v>0</v>
      </c>
    </row>
    <row r="26" spans="1:13" s="152" customFormat="1" ht="20.100000000000001" customHeight="1">
      <c r="A26" s="1175" t="s">
        <v>474</v>
      </c>
      <c r="B26" s="1048">
        <v>0</v>
      </c>
      <c r="C26" s="1048">
        <v>0</v>
      </c>
      <c r="D26" s="1048">
        <v>0</v>
      </c>
      <c r="E26" s="1048">
        <v>0</v>
      </c>
      <c r="F26" s="1048">
        <v>0</v>
      </c>
      <c r="G26" s="1048">
        <v>0</v>
      </c>
      <c r="H26" s="1048">
        <v>5.1570999999999998</v>
      </c>
      <c r="I26" s="1048">
        <v>27.333100000000002</v>
      </c>
      <c r="J26" s="1048">
        <v>666.61699999999996</v>
      </c>
      <c r="K26" s="1048">
        <v>1739.4185</v>
      </c>
      <c r="L26" s="1048">
        <v>1739.4185</v>
      </c>
      <c r="M26" s="1047">
        <v>0</v>
      </c>
    </row>
    <row r="27" spans="1:13" s="152" customFormat="1" ht="20.100000000000001" customHeight="1">
      <c r="A27" s="1174" t="s">
        <v>1285</v>
      </c>
      <c r="B27" s="1048">
        <v>2.88</v>
      </c>
      <c r="C27" s="1048">
        <v>45.18</v>
      </c>
      <c r="D27" s="1048">
        <v>0.9042</v>
      </c>
      <c r="E27" s="1048">
        <v>0</v>
      </c>
      <c r="F27" s="1048">
        <v>2.85</v>
      </c>
      <c r="G27" s="1048">
        <v>0.05</v>
      </c>
      <c r="H27" s="1048">
        <v>89.501199999999997</v>
      </c>
      <c r="I27" s="1048">
        <v>1296.1709000000001</v>
      </c>
      <c r="J27" s="1048">
        <v>1532.6593</v>
      </c>
      <c r="K27" s="1048">
        <v>1692.999</v>
      </c>
      <c r="L27" s="1048">
        <v>1692.999</v>
      </c>
      <c r="M27" s="1047">
        <v>0</v>
      </c>
    </row>
    <row r="28" spans="1:13" s="152" customFormat="1" ht="20.100000000000001" customHeight="1">
      <c r="A28" s="1175" t="s">
        <v>469</v>
      </c>
      <c r="B28" s="1048">
        <v>0</v>
      </c>
      <c r="C28" s="1048">
        <v>0</v>
      </c>
      <c r="D28" s="1048">
        <v>0</v>
      </c>
      <c r="E28" s="1048">
        <v>0</v>
      </c>
      <c r="F28" s="1048">
        <v>0</v>
      </c>
      <c r="G28" s="1048">
        <v>0</v>
      </c>
      <c r="H28" s="1048">
        <v>0</v>
      </c>
      <c r="I28" s="1048">
        <v>0.99</v>
      </c>
      <c r="J28" s="1048">
        <v>0</v>
      </c>
      <c r="K28" s="1048">
        <v>1627.2891999999999</v>
      </c>
      <c r="L28" s="1048">
        <v>1627.2891999999999</v>
      </c>
      <c r="M28" s="1047">
        <v>0</v>
      </c>
    </row>
    <row r="29" spans="1:13" s="152" customFormat="1" ht="20.100000000000001" customHeight="1">
      <c r="A29" s="1175" t="s">
        <v>468</v>
      </c>
      <c r="B29" s="1048">
        <v>0.86</v>
      </c>
      <c r="C29" s="1048">
        <v>2.6120000000000001</v>
      </c>
      <c r="D29" s="1048">
        <v>456.59829999999999</v>
      </c>
      <c r="E29" s="1048">
        <v>111.37179999999999</v>
      </c>
      <c r="F29" s="1048">
        <v>14</v>
      </c>
      <c r="G29" s="1048">
        <v>26.635000000000002</v>
      </c>
      <c r="H29" s="1048">
        <v>262.05500000000001</v>
      </c>
      <c r="I29" s="1048">
        <v>2405.7292000000002</v>
      </c>
      <c r="J29" s="1048">
        <v>7091.3852999999999</v>
      </c>
      <c r="K29" s="1048">
        <v>1240.7474</v>
      </c>
      <c r="L29" s="1048">
        <v>1240.7474</v>
      </c>
      <c r="M29" s="1047">
        <v>0</v>
      </c>
    </row>
    <row r="30" spans="1:13" s="152" customFormat="1" ht="20.100000000000001" customHeight="1">
      <c r="A30" s="1175" t="s">
        <v>465</v>
      </c>
      <c r="B30" s="1048">
        <v>3</v>
      </c>
      <c r="C30" s="1048">
        <v>0</v>
      </c>
      <c r="D30" s="1048">
        <v>0.5</v>
      </c>
      <c r="E30" s="1048">
        <v>8.8000000000000007</v>
      </c>
      <c r="F30" s="1048">
        <v>120</v>
      </c>
      <c r="G30" s="1048">
        <v>4</v>
      </c>
      <c r="H30" s="1048">
        <v>168.36539999999999</v>
      </c>
      <c r="I30" s="1048">
        <v>545.1499</v>
      </c>
      <c r="J30" s="1048">
        <v>511.97210000000001</v>
      </c>
      <c r="K30" s="1048">
        <v>1040.1692</v>
      </c>
      <c r="L30" s="1048">
        <v>1040.1692</v>
      </c>
      <c r="M30" s="1047">
        <v>0</v>
      </c>
    </row>
    <row r="31" spans="1:13" ht="20.100000000000001" customHeight="1">
      <c r="A31" s="484" t="s">
        <v>467</v>
      </c>
      <c r="B31" s="1048">
        <v>14679.9532</v>
      </c>
      <c r="C31" s="1048">
        <v>0.3</v>
      </c>
      <c r="D31" s="1048">
        <v>2658.7365</v>
      </c>
      <c r="E31" s="1048">
        <v>14682.906999999999</v>
      </c>
      <c r="F31" s="1048">
        <v>21632.6047</v>
      </c>
      <c r="G31" s="1048">
        <v>6875.4204</v>
      </c>
      <c r="H31" s="1048">
        <v>0</v>
      </c>
      <c r="I31" s="1048">
        <v>63.438299999999998</v>
      </c>
      <c r="J31" s="1048">
        <v>1526.4634000000001</v>
      </c>
      <c r="K31" s="1048">
        <v>235.4349</v>
      </c>
      <c r="L31" s="1048">
        <v>235.4349</v>
      </c>
      <c r="M31" s="1047">
        <v>0</v>
      </c>
    </row>
    <row r="32" spans="1:13" ht="20.100000000000001" customHeight="1">
      <c r="A32" s="659" t="s">
        <v>135</v>
      </c>
      <c r="B32" s="1049">
        <v>2966.878499999988</v>
      </c>
      <c r="C32" s="1049">
        <v>3722.5835000000075</v>
      </c>
      <c r="D32" s="1049">
        <v>3793.6068000000109</v>
      </c>
      <c r="E32" s="1049">
        <v>2744.8460000000009</v>
      </c>
      <c r="F32" s="1049">
        <v>5322.2920000000331</v>
      </c>
      <c r="G32" s="1049">
        <v>3118.9725000000049</v>
      </c>
      <c r="H32" s="1049">
        <v>4047.5680000000102</v>
      </c>
      <c r="I32" s="1049">
        <v>27444.689999999977</v>
      </c>
      <c r="J32" s="1049">
        <v>49261.511200000234</v>
      </c>
      <c r="K32" s="1049">
        <v>38892.361100000162</v>
      </c>
      <c r="L32" s="1049">
        <v>17780.9169000002</v>
      </c>
      <c r="M32" s="1049">
        <v>21111.444200000049</v>
      </c>
    </row>
    <row r="33" spans="1:1">
      <c r="A33" s="34" t="s">
        <v>57</v>
      </c>
    </row>
    <row r="34" spans="1:1">
      <c r="A34" s="243" t="s">
        <v>481</v>
      </c>
    </row>
    <row r="36" spans="1:1" ht="14.25" customHeight="1"/>
  </sheetData>
  <sortState ref="A6:M31">
    <sortCondition descending="1" ref="K6:K31"/>
  </sortState>
  <mergeCells count="12">
    <mergeCell ref="A1:M1"/>
    <mergeCell ref="L2:M2"/>
    <mergeCell ref="J3:J4"/>
    <mergeCell ref="I3:I4"/>
    <mergeCell ref="H3:H4"/>
    <mergeCell ref="G3:G4"/>
    <mergeCell ref="F3:F4"/>
    <mergeCell ref="E3:E4"/>
    <mergeCell ref="D3:D4"/>
    <mergeCell ref="C3:C4"/>
    <mergeCell ref="B3:B4"/>
    <mergeCell ref="K3:M3"/>
  </mergeCells>
  <phoneticPr fontId="6" type="noConversion"/>
  <printOptions horizontalCentered="1" verticalCentered="1"/>
  <pageMargins left="0.39370078740157483" right="0.39370078740157483" top="0.74803149606299213" bottom="0.74803149606299213" header="0.31496062992125984" footer="0.31496062992125984"/>
  <pageSetup paperSize="11" scale="66" orientation="landscape" r:id="rId1"/>
  <headerFooter differentOddEven="1" scaleWithDoc="0">
    <oddHeader>&amp;L&amp;"Times New Roman,標準"&amp;8 108&amp;"標楷體,標準"年犯罪狀況及其分析</oddHeader>
    <evenHeader>&amp;R&amp;"標楷體,標準"&amp;8第二篇　犯罪之處理</evenHead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43">
    <tabColor theme="8" tint="0.59999389629810485"/>
  </sheetPr>
  <dimension ref="A1:Q469"/>
  <sheetViews>
    <sheetView showGridLines="0" zoomScaleNormal="100" workbookViewId="0">
      <selection activeCell="O2" sqref="O2"/>
    </sheetView>
  </sheetViews>
  <sheetFormatPr defaultColWidth="8.875" defaultRowHeight="15.75"/>
  <cols>
    <col min="1" max="1" width="6" style="109" customWidth="1"/>
    <col min="2" max="2" width="6" style="60" customWidth="1"/>
    <col min="3" max="3" width="10.875" style="60" customWidth="1"/>
    <col min="4" max="4" width="8.5" style="60" bestFit="1" customWidth="1"/>
    <col min="5" max="5" width="9.125" style="60" bestFit="1" customWidth="1"/>
    <col min="6" max="6" width="6.875" style="60" customWidth="1"/>
    <col min="7" max="10" width="9.625" style="60" customWidth="1"/>
    <col min="11" max="13" width="8.125" style="60" customWidth="1"/>
    <col min="14" max="15" width="9.625" style="60" customWidth="1"/>
    <col min="16" max="16" width="9.5" style="60" bestFit="1" customWidth="1"/>
    <col min="17" max="17" width="7.125" style="175" customWidth="1"/>
    <col min="18" max="16384" width="8.875" style="60"/>
  </cols>
  <sheetData>
    <row r="1" spans="1:17" ht="20.25">
      <c r="A1" s="1609" t="s">
        <v>487</v>
      </c>
      <c r="B1" s="1609"/>
      <c r="C1" s="1609"/>
      <c r="D1" s="1609"/>
      <c r="E1" s="1609"/>
      <c r="F1" s="1609"/>
      <c r="G1" s="1609"/>
      <c r="H1" s="1609"/>
      <c r="I1" s="1609"/>
      <c r="J1" s="1609"/>
      <c r="K1" s="1609"/>
      <c r="L1" s="1609"/>
      <c r="M1" s="1609"/>
      <c r="N1" s="1609"/>
      <c r="O1" s="1609"/>
      <c r="P1" s="1609"/>
      <c r="Q1" s="1609"/>
    </row>
    <row r="2" spans="1:17" ht="18.600000000000001" customHeight="1">
      <c r="P2" s="1608" t="s">
        <v>488</v>
      </c>
      <c r="Q2" s="1608"/>
    </row>
    <row r="3" spans="1:17" ht="10.5" customHeight="1">
      <c r="A3" s="1610"/>
      <c r="B3" s="1610"/>
      <c r="C3" s="1613" t="s">
        <v>489</v>
      </c>
      <c r="D3" s="1616" t="s">
        <v>490</v>
      </c>
      <c r="E3" s="1617"/>
      <c r="F3" s="1618"/>
      <c r="G3" s="1602" t="s">
        <v>491</v>
      </c>
      <c r="H3" s="1622" t="s">
        <v>492</v>
      </c>
      <c r="I3" s="1602" t="s">
        <v>493</v>
      </c>
      <c r="J3" s="1625" t="s">
        <v>494</v>
      </c>
      <c r="K3" s="1636" t="s">
        <v>495</v>
      </c>
      <c r="L3" s="1617"/>
      <c r="M3" s="1618"/>
      <c r="N3" s="1637" t="s">
        <v>496</v>
      </c>
      <c r="O3" s="1631" t="s">
        <v>497</v>
      </c>
      <c r="P3" s="1634" t="s">
        <v>498</v>
      </c>
      <c r="Q3" s="1634"/>
    </row>
    <row r="4" spans="1:17" ht="15.75" customHeight="1">
      <c r="A4" s="1611"/>
      <c r="B4" s="1611"/>
      <c r="C4" s="1614"/>
      <c r="D4" s="1619"/>
      <c r="E4" s="1620"/>
      <c r="F4" s="1621"/>
      <c r="G4" s="1603"/>
      <c r="H4" s="1623"/>
      <c r="I4" s="1603"/>
      <c r="J4" s="1626"/>
      <c r="K4" s="1619"/>
      <c r="L4" s="1620"/>
      <c r="M4" s="1621"/>
      <c r="N4" s="1638"/>
      <c r="O4" s="1632"/>
      <c r="P4" s="1635"/>
      <c r="Q4" s="1635"/>
    </row>
    <row r="5" spans="1:17" ht="15" customHeight="1">
      <c r="A5" s="1611"/>
      <c r="B5" s="1611"/>
      <c r="C5" s="1614"/>
      <c r="D5" s="1602" t="s">
        <v>313</v>
      </c>
      <c r="E5" s="1602" t="s">
        <v>499</v>
      </c>
      <c r="F5" s="1605" t="s">
        <v>500</v>
      </c>
      <c r="G5" s="1603"/>
      <c r="H5" s="1623"/>
      <c r="I5" s="1603"/>
      <c r="J5" s="1626"/>
      <c r="K5" s="1602" t="s">
        <v>313</v>
      </c>
      <c r="L5" s="1641" t="s">
        <v>501</v>
      </c>
      <c r="M5" s="1641" t="s">
        <v>502</v>
      </c>
      <c r="N5" s="1639"/>
      <c r="O5" s="1632"/>
      <c r="P5" s="1635"/>
      <c r="Q5" s="1635"/>
    </row>
    <row r="6" spans="1:17" ht="28.15" customHeight="1">
      <c r="A6" s="1611"/>
      <c r="B6" s="1611"/>
      <c r="C6" s="1614"/>
      <c r="D6" s="1603"/>
      <c r="E6" s="1603"/>
      <c r="F6" s="1606"/>
      <c r="G6" s="1603"/>
      <c r="H6" s="1623"/>
      <c r="I6" s="1603"/>
      <c r="J6" s="1626"/>
      <c r="K6" s="1603"/>
      <c r="L6" s="1603"/>
      <c r="M6" s="1603"/>
      <c r="N6" s="1639"/>
      <c r="O6" s="1632"/>
      <c r="P6" s="1602" t="s">
        <v>216</v>
      </c>
      <c r="Q6" s="1628" t="s">
        <v>268</v>
      </c>
    </row>
    <row r="7" spans="1:17" ht="33" customHeight="1">
      <c r="A7" s="1611"/>
      <c r="B7" s="1611"/>
      <c r="C7" s="1614"/>
      <c r="D7" s="1603"/>
      <c r="E7" s="1603"/>
      <c r="F7" s="1606"/>
      <c r="G7" s="1603"/>
      <c r="H7" s="1623"/>
      <c r="I7" s="1603"/>
      <c r="J7" s="1626"/>
      <c r="K7" s="1603"/>
      <c r="L7" s="1603"/>
      <c r="M7" s="1603"/>
      <c r="N7" s="1639"/>
      <c r="O7" s="1632"/>
      <c r="P7" s="1603"/>
      <c r="Q7" s="1629"/>
    </row>
    <row r="8" spans="1:17" ht="18" customHeight="1">
      <c r="A8" s="1612"/>
      <c r="B8" s="1612"/>
      <c r="C8" s="1615"/>
      <c r="D8" s="1604"/>
      <c r="E8" s="1604"/>
      <c r="F8" s="1607"/>
      <c r="G8" s="1604"/>
      <c r="H8" s="1624"/>
      <c r="I8" s="1604"/>
      <c r="J8" s="1627"/>
      <c r="K8" s="1604"/>
      <c r="L8" s="1604"/>
      <c r="M8" s="1604"/>
      <c r="N8" s="1640"/>
      <c r="O8" s="1633"/>
      <c r="P8" s="1604"/>
      <c r="Q8" s="1630"/>
    </row>
    <row r="9" spans="1:17" ht="19.350000000000001" customHeight="1">
      <c r="A9" s="1596" t="s">
        <v>26</v>
      </c>
      <c r="B9" s="1597"/>
      <c r="C9" s="780">
        <f t="shared" ref="C9:C18" si="0">SUM(D9,G9,H9,I9,J9,K9,N9)</f>
        <v>65311</v>
      </c>
      <c r="D9" s="777">
        <f t="shared" ref="D9:D18" si="1">SUM(E9,F9)</f>
        <v>57769</v>
      </c>
      <c r="E9" s="777">
        <v>57088</v>
      </c>
      <c r="F9" s="777">
        <v>681</v>
      </c>
      <c r="G9" s="777">
        <v>544</v>
      </c>
      <c r="H9" s="777">
        <v>972</v>
      </c>
      <c r="I9" s="777">
        <v>3501</v>
      </c>
      <c r="J9" s="777">
        <v>395</v>
      </c>
      <c r="K9" s="777">
        <f t="shared" ref="K9:K18" si="2">SUM(L9,M9)</f>
        <v>1119</v>
      </c>
      <c r="L9" s="777">
        <v>1100</v>
      </c>
      <c r="M9" s="779">
        <v>19</v>
      </c>
      <c r="N9" s="777">
        <v>1011</v>
      </c>
      <c r="O9" s="778">
        <v>54593</v>
      </c>
      <c r="P9" s="777">
        <v>10718</v>
      </c>
      <c r="Q9" s="776">
        <f t="shared" ref="Q9:Q18" si="3">P9/O9*100</f>
        <v>19.632553624091003</v>
      </c>
    </row>
    <row r="10" spans="1:17" ht="19.350000000000001" customHeight="1">
      <c r="A10" s="1596" t="s">
        <v>22</v>
      </c>
      <c r="B10" s="1597"/>
      <c r="C10" s="780">
        <f t="shared" si="0"/>
        <v>64864</v>
      </c>
      <c r="D10" s="777">
        <f t="shared" si="1"/>
        <v>58119</v>
      </c>
      <c r="E10" s="777">
        <v>57479</v>
      </c>
      <c r="F10" s="777">
        <v>640</v>
      </c>
      <c r="G10" s="777">
        <v>456</v>
      </c>
      <c r="H10" s="777">
        <v>1097</v>
      </c>
      <c r="I10" s="777">
        <v>3128</v>
      </c>
      <c r="J10" s="777">
        <v>447</v>
      </c>
      <c r="K10" s="777">
        <f t="shared" si="2"/>
        <v>883</v>
      </c>
      <c r="L10" s="777">
        <v>871</v>
      </c>
      <c r="M10" s="779">
        <v>12</v>
      </c>
      <c r="N10" s="777">
        <v>734</v>
      </c>
      <c r="O10" s="778">
        <v>54593</v>
      </c>
      <c r="P10" s="777">
        <v>10271</v>
      </c>
      <c r="Q10" s="776">
        <f t="shared" si="3"/>
        <v>18.813767332808233</v>
      </c>
    </row>
    <row r="11" spans="1:17" ht="19.350000000000001" customHeight="1">
      <c r="A11" s="1596" t="s">
        <v>21</v>
      </c>
      <c r="B11" s="1597"/>
      <c r="C11" s="780">
        <f t="shared" si="0"/>
        <v>66106</v>
      </c>
      <c r="D11" s="777">
        <f t="shared" si="1"/>
        <v>59315</v>
      </c>
      <c r="E11" s="777">
        <v>58674</v>
      </c>
      <c r="F11" s="777">
        <v>641</v>
      </c>
      <c r="G11" s="777">
        <v>405</v>
      </c>
      <c r="H11" s="777">
        <v>1217</v>
      </c>
      <c r="I11" s="777">
        <v>3271</v>
      </c>
      <c r="J11" s="777">
        <v>503</v>
      </c>
      <c r="K11" s="777">
        <f t="shared" si="2"/>
        <v>823</v>
      </c>
      <c r="L11" s="777">
        <v>805</v>
      </c>
      <c r="M11" s="779">
        <v>18</v>
      </c>
      <c r="N11" s="777">
        <v>572</v>
      </c>
      <c r="O11" s="778">
        <v>54593</v>
      </c>
      <c r="P11" s="777">
        <v>11513</v>
      </c>
      <c r="Q11" s="776">
        <f t="shared" si="3"/>
        <v>21.088784276372429</v>
      </c>
    </row>
    <row r="12" spans="1:17" ht="19.350000000000001" customHeight="1">
      <c r="A12" s="1596" t="s">
        <v>20</v>
      </c>
      <c r="B12" s="1597"/>
      <c r="C12" s="780">
        <f t="shared" si="0"/>
        <v>64797</v>
      </c>
      <c r="D12" s="777">
        <f t="shared" si="1"/>
        <v>59066</v>
      </c>
      <c r="E12" s="777">
        <v>58565</v>
      </c>
      <c r="F12" s="777">
        <v>501</v>
      </c>
      <c r="G12" s="777">
        <v>345</v>
      </c>
      <c r="H12" s="777">
        <v>1270</v>
      </c>
      <c r="I12" s="777">
        <v>2528</v>
      </c>
      <c r="J12" s="777">
        <v>387</v>
      </c>
      <c r="K12" s="777">
        <f t="shared" si="2"/>
        <v>727</v>
      </c>
      <c r="L12" s="777">
        <v>717</v>
      </c>
      <c r="M12" s="779">
        <v>10</v>
      </c>
      <c r="N12" s="777">
        <v>474</v>
      </c>
      <c r="O12" s="778">
        <v>54593</v>
      </c>
      <c r="P12" s="777">
        <v>10204</v>
      </c>
      <c r="Q12" s="776">
        <f t="shared" si="3"/>
        <v>18.691040975949296</v>
      </c>
    </row>
    <row r="13" spans="1:17" ht="19.350000000000001" customHeight="1">
      <c r="A13" s="1596" t="s">
        <v>19</v>
      </c>
      <c r="B13" s="1597"/>
      <c r="C13" s="780">
        <f t="shared" si="0"/>
        <v>63452</v>
      </c>
      <c r="D13" s="777">
        <f t="shared" si="1"/>
        <v>58167</v>
      </c>
      <c r="E13" s="777">
        <v>57633</v>
      </c>
      <c r="F13" s="777">
        <v>534</v>
      </c>
      <c r="G13" s="777">
        <v>285</v>
      </c>
      <c r="H13" s="777">
        <v>1104</v>
      </c>
      <c r="I13" s="777">
        <v>2349</v>
      </c>
      <c r="J13" s="777">
        <v>400</v>
      </c>
      <c r="K13" s="777">
        <f t="shared" si="2"/>
        <v>717</v>
      </c>
      <c r="L13" s="777">
        <v>711</v>
      </c>
      <c r="M13" s="779">
        <v>6</v>
      </c>
      <c r="N13" s="777">
        <v>430</v>
      </c>
      <c r="O13" s="778">
        <v>54593</v>
      </c>
      <c r="P13" s="777">
        <v>8859</v>
      </c>
      <c r="Q13" s="776">
        <f t="shared" si="3"/>
        <v>16.227355155422856</v>
      </c>
    </row>
    <row r="14" spans="1:17" ht="19.350000000000001" customHeight="1">
      <c r="A14" s="1596" t="s">
        <v>18</v>
      </c>
      <c r="B14" s="1597"/>
      <c r="C14" s="780">
        <f t="shared" si="0"/>
        <v>62899</v>
      </c>
      <c r="D14" s="777">
        <f t="shared" si="1"/>
        <v>57458</v>
      </c>
      <c r="E14" s="777">
        <v>56948</v>
      </c>
      <c r="F14" s="777">
        <v>510</v>
      </c>
      <c r="G14" s="777">
        <v>219</v>
      </c>
      <c r="H14" s="777">
        <v>1092</v>
      </c>
      <c r="I14" s="777">
        <v>2285</v>
      </c>
      <c r="J14" s="777">
        <v>484</v>
      </c>
      <c r="K14" s="777">
        <f t="shared" si="2"/>
        <v>922</v>
      </c>
      <c r="L14" s="777">
        <v>912</v>
      </c>
      <c r="M14" s="779">
        <v>10</v>
      </c>
      <c r="N14" s="777">
        <v>439</v>
      </c>
      <c r="O14" s="778">
        <v>55676</v>
      </c>
      <c r="P14" s="777">
        <v>7223</v>
      </c>
      <c r="Q14" s="776">
        <f t="shared" si="3"/>
        <v>12.973273942093542</v>
      </c>
    </row>
    <row r="15" spans="1:17" ht="19.350000000000001" customHeight="1">
      <c r="A15" s="1596" t="s">
        <v>17</v>
      </c>
      <c r="B15" s="1597"/>
      <c r="C15" s="780">
        <f t="shared" si="0"/>
        <v>62398</v>
      </c>
      <c r="D15" s="777">
        <f t="shared" si="1"/>
        <v>56551</v>
      </c>
      <c r="E15" s="777">
        <v>56066</v>
      </c>
      <c r="F15" s="777">
        <v>485</v>
      </c>
      <c r="G15" s="777">
        <v>153</v>
      </c>
      <c r="H15" s="777">
        <v>1124</v>
      </c>
      <c r="I15" s="777">
        <v>2671</v>
      </c>
      <c r="J15" s="777">
        <v>427</v>
      </c>
      <c r="K15" s="777">
        <f t="shared" si="2"/>
        <v>949</v>
      </c>
      <c r="L15" s="777">
        <v>939</v>
      </c>
      <c r="M15" s="779">
        <v>10</v>
      </c>
      <c r="N15" s="777">
        <v>523</v>
      </c>
      <c r="O15" s="778">
        <v>56877</v>
      </c>
      <c r="P15" s="777">
        <v>5521</v>
      </c>
      <c r="Q15" s="776">
        <f t="shared" si="3"/>
        <v>9.7069114053132193</v>
      </c>
    </row>
    <row r="16" spans="1:17" ht="19.350000000000001" customHeight="1">
      <c r="A16" s="1596" t="s">
        <v>16</v>
      </c>
      <c r="B16" s="1597"/>
      <c r="C16" s="780">
        <f t="shared" si="0"/>
        <v>62315</v>
      </c>
      <c r="D16" s="777">
        <f t="shared" si="1"/>
        <v>57184</v>
      </c>
      <c r="E16" s="777">
        <v>56560</v>
      </c>
      <c r="F16" s="777">
        <v>624</v>
      </c>
      <c r="G16" s="777">
        <v>113</v>
      </c>
      <c r="H16" s="777">
        <v>1064</v>
      </c>
      <c r="I16" s="777">
        <v>2497</v>
      </c>
      <c r="J16" s="777">
        <v>332</v>
      </c>
      <c r="K16" s="777">
        <f t="shared" si="2"/>
        <v>702</v>
      </c>
      <c r="L16" s="777">
        <v>695</v>
      </c>
      <c r="M16" s="779">
        <v>7</v>
      </c>
      <c r="N16" s="777">
        <v>423</v>
      </c>
      <c r="O16" s="778">
        <v>56877</v>
      </c>
      <c r="P16" s="777">
        <v>5438</v>
      </c>
      <c r="Q16" s="776">
        <f t="shared" si="3"/>
        <v>9.560982470946076</v>
      </c>
    </row>
    <row r="17" spans="1:17" ht="19.350000000000001" customHeight="1">
      <c r="A17" s="1596" t="s">
        <v>43</v>
      </c>
      <c r="B17" s="1597"/>
      <c r="C17" s="780">
        <f t="shared" si="0"/>
        <v>63317</v>
      </c>
      <c r="D17" s="777">
        <f t="shared" si="1"/>
        <v>58734</v>
      </c>
      <c r="E17" s="777">
        <v>58059</v>
      </c>
      <c r="F17" s="777">
        <v>675</v>
      </c>
      <c r="G17" s="777">
        <v>119</v>
      </c>
      <c r="H17" s="777">
        <v>791</v>
      </c>
      <c r="I17" s="777">
        <v>2536</v>
      </c>
      <c r="J17" s="777">
        <v>302</v>
      </c>
      <c r="K17" s="777">
        <f t="shared" si="2"/>
        <v>494</v>
      </c>
      <c r="L17" s="777">
        <v>494</v>
      </c>
      <c r="M17" s="779" t="s">
        <v>14</v>
      </c>
      <c r="N17" s="777">
        <v>341</v>
      </c>
      <c r="O17" s="778">
        <v>57573</v>
      </c>
      <c r="P17" s="777">
        <v>5744</v>
      </c>
      <c r="Q17" s="776">
        <f t="shared" si="3"/>
        <v>9.9768988935785874</v>
      </c>
    </row>
    <row r="18" spans="1:17" ht="19.350000000000001" customHeight="1">
      <c r="A18" s="1600" t="s">
        <v>486</v>
      </c>
      <c r="B18" s="1601"/>
      <c r="C18" s="775">
        <f t="shared" si="0"/>
        <v>60956</v>
      </c>
      <c r="D18" s="772">
        <f t="shared" si="1"/>
        <v>56843</v>
      </c>
      <c r="E18" s="772">
        <v>56289</v>
      </c>
      <c r="F18" s="772">
        <v>554</v>
      </c>
      <c r="G18" s="772">
        <v>133</v>
      </c>
      <c r="H18" s="772">
        <v>662</v>
      </c>
      <c r="I18" s="772">
        <v>2374</v>
      </c>
      <c r="J18" s="772">
        <v>303</v>
      </c>
      <c r="K18" s="772">
        <f t="shared" si="2"/>
        <v>369</v>
      </c>
      <c r="L18" s="772">
        <v>369</v>
      </c>
      <c r="M18" s="774" t="s">
        <v>14</v>
      </c>
      <c r="N18" s="772">
        <v>272</v>
      </c>
      <c r="O18" s="773">
        <v>57573</v>
      </c>
      <c r="P18" s="772">
        <v>3383</v>
      </c>
      <c r="Q18" s="771">
        <f t="shared" si="3"/>
        <v>5.8760182724541021</v>
      </c>
    </row>
    <row r="19" spans="1:17" s="61" customFormat="1" ht="13.5" customHeight="1">
      <c r="A19" s="76" t="s">
        <v>227</v>
      </c>
      <c r="B19" s="536"/>
      <c r="H19" s="62"/>
      <c r="Q19" s="176"/>
    </row>
    <row r="20" spans="1:17" ht="13.5" customHeight="1">
      <c r="A20" s="1598" t="s">
        <v>1039</v>
      </c>
      <c r="B20" s="1599"/>
      <c r="C20" s="1599"/>
      <c r="D20" s="1599"/>
      <c r="E20" s="1599"/>
      <c r="F20" s="1599"/>
      <c r="G20" s="1599"/>
      <c r="H20" s="1599"/>
      <c r="I20" s="1599"/>
    </row>
    <row r="21" spans="1:17" ht="13.5" customHeight="1">
      <c r="A21" s="1599"/>
      <c r="B21" s="1599"/>
      <c r="C21" s="1599"/>
      <c r="D21" s="1599"/>
      <c r="E21" s="1599"/>
      <c r="F21" s="1599"/>
      <c r="G21" s="1599"/>
      <c r="H21" s="1599"/>
      <c r="I21" s="1599"/>
      <c r="J21" s="61"/>
      <c r="K21" s="61"/>
      <c r="L21" s="61"/>
      <c r="M21" s="61"/>
      <c r="N21" s="61"/>
      <c r="O21" s="61"/>
      <c r="P21" s="61"/>
      <c r="Q21" s="176"/>
    </row>
    <row r="22" spans="1:17" ht="13.5" customHeight="1">
      <c r="B22" s="61"/>
      <c r="C22" s="61"/>
      <c r="D22" s="61"/>
      <c r="E22" s="61"/>
      <c r="F22" s="61"/>
      <c r="G22" s="61"/>
      <c r="H22" s="61"/>
      <c r="I22" s="61"/>
      <c r="J22" s="61"/>
      <c r="K22" s="61"/>
      <c r="L22" s="61"/>
      <c r="M22" s="61"/>
      <c r="N22" s="61"/>
      <c r="O22" s="61"/>
      <c r="P22" s="61"/>
      <c r="Q22" s="176"/>
    </row>
    <row r="23" spans="1:17" ht="13.5" customHeight="1"/>
    <row r="24" spans="1:17" ht="13.5" customHeight="1">
      <c r="A24" s="770"/>
    </row>
    <row r="25" spans="1:17" ht="13.5" customHeight="1"/>
    <row r="26" spans="1:17" ht="13.5" customHeight="1"/>
    <row r="27" spans="1:17" ht="13.5" customHeight="1"/>
    <row r="28" spans="1:17" ht="13.5" customHeight="1"/>
    <row r="29" spans="1:17" ht="13.5" customHeight="1"/>
    <row r="30" spans="1:17" ht="13.5" customHeight="1"/>
    <row r="31" spans="1:17" ht="13.5" customHeight="1"/>
    <row r="32" spans="1:17"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spans="3:5" ht="13.5" customHeight="1"/>
    <row r="50" spans="3:5" ht="13.5" customHeight="1"/>
    <row r="51" spans="3:5" ht="13.5" customHeight="1">
      <c r="C51" s="177"/>
      <c r="D51" s="177"/>
      <c r="E51" s="177"/>
    </row>
    <row r="52" spans="3:5" ht="13.5" customHeight="1"/>
    <row r="53" spans="3:5" ht="13.5" customHeight="1"/>
    <row r="54" spans="3:5" ht="13.5" customHeight="1"/>
    <row r="55" spans="3:5" ht="13.5" customHeight="1"/>
    <row r="56" spans="3:5" ht="13.5" customHeight="1"/>
    <row r="57" spans="3:5" ht="13.5" customHeight="1"/>
    <row r="58" spans="3:5" ht="13.5" customHeight="1"/>
    <row r="59" spans="3:5" ht="13.5" customHeight="1"/>
    <row r="60" spans="3:5" ht="13.5" customHeight="1"/>
    <row r="61" spans="3:5" ht="13.5" customHeight="1"/>
    <row r="62" spans="3:5" ht="13.5" customHeight="1"/>
    <row r="63" spans="3:5" ht="13.5" customHeight="1"/>
    <row r="64" spans="3:5"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2.95" customHeight="1"/>
    <row r="330" ht="12.95" customHeight="1"/>
    <row r="331" ht="12.95" customHeight="1"/>
    <row r="332" ht="12.95" customHeight="1"/>
    <row r="333" ht="12.95" customHeight="1"/>
    <row r="334" ht="12.95" customHeight="1"/>
    <row r="335" ht="12.95" customHeight="1"/>
    <row r="336" ht="12.95" customHeight="1"/>
    <row r="337" ht="12.95" customHeight="1"/>
    <row r="338" ht="12.95" customHeight="1"/>
    <row r="339" ht="12.95" customHeight="1"/>
    <row r="340" ht="12.95" customHeight="1"/>
    <row r="341" ht="12.95" customHeight="1"/>
    <row r="342" ht="12.95" customHeight="1"/>
    <row r="343" ht="12.95" customHeight="1"/>
    <row r="344" ht="12.95" customHeight="1"/>
    <row r="345" ht="12.95" customHeight="1"/>
    <row r="346" ht="12.95" customHeight="1"/>
    <row r="347" ht="12.95" customHeight="1"/>
    <row r="348" ht="12.95" customHeight="1"/>
    <row r="349" ht="12.95" customHeight="1"/>
    <row r="350" ht="12.95" customHeight="1"/>
    <row r="351" ht="12.95" customHeight="1"/>
    <row r="352" ht="12.95" customHeight="1"/>
    <row r="353" ht="12.95" customHeight="1"/>
    <row r="354" ht="12.95" customHeight="1"/>
    <row r="355" ht="12.95" customHeight="1"/>
    <row r="356" ht="12.95" customHeight="1"/>
    <row r="357" ht="12.95" customHeight="1"/>
    <row r="358" ht="12.95" customHeight="1"/>
    <row r="359" ht="12.95" customHeight="1"/>
    <row r="360" ht="12.95" customHeight="1"/>
    <row r="361" ht="12.95" customHeight="1"/>
    <row r="362" ht="12.95" customHeight="1"/>
    <row r="363" ht="12.95" customHeight="1"/>
    <row r="364" ht="12.95" customHeight="1"/>
    <row r="365" ht="12.95" customHeight="1"/>
    <row r="366" ht="12.95" customHeight="1"/>
    <row r="367" ht="12.95" customHeight="1"/>
    <row r="368" ht="12.95" customHeight="1"/>
    <row r="369" ht="12.95" customHeight="1"/>
    <row r="370" ht="12.95" customHeight="1"/>
    <row r="371" ht="12.95" customHeight="1"/>
    <row r="372" ht="12.95" customHeight="1"/>
    <row r="373" ht="12.95" customHeight="1"/>
    <row r="374" ht="12.95" customHeight="1"/>
    <row r="375" ht="12.95" customHeight="1"/>
    <row r="376" ht="12.95" customHeight="1"/>
    <row r="377" ht="12.95" customHeight="1"/>
    <row r="378" ht="12.95" customHeight="1"/>
    <row r="379" ht="12.95" customHeight="1"/>
    <row r="380" ht="12.95" customHeight="1"/>
    <row r="381" ht="12.95" customHeight="1"/>
    <row r="382" ht="12.95" customHeight="1"/>
    <row r="383" ht="12.95" customHeight="1"/>
    <row r="384" ht="12.95" customHeight="1"/>
    <row r="385" ht="12.95" customHeight="1"/>
    <row r="386" ht="12.95" customHeight="1"/>
    <row r="387" ht="12.95" customHeight="1"/>
    <row r="388" ht="12.95" customHeight="1"/>
    <row r="389" ht="12.95" customHeight="1"/>
    <row r="390" ht="12.95" customHeight="1"/>
    <row r="391" ht="12.95" customHeight="1"/>
    <row r="392" ht="12.95" customHeight="1"/>
    <row r="393" ht="12.95" customHeight="1"/>
    <row r="394" ht="12.95" customHeight="1"/>
    <row r="395" ht="12.95" customHeight="1"/>
    <row r="396" ht="12.95" customHeight="1"/>
    <row r="397" ht="12.95" customHeight="1"/>
    <row r="398" ht="12.95" customHeight="1"/>
    <row r="399" ht="12.95" customHeight="1"/>
    <row r="400" ht="12.95" customHeight="1"/>
    <row r="401" ht="12.95" customHeight="1"/>
    <row r="402" ht="12.95" customHeight="1"/>
    <row r="403" ht="12.95" customHeight="1"/>
    <row r="404" ht="12.95" customHeight="1"/>
    <row r="405" ht="12.95" customHeight="1"/>
    <row r="406" ht="12.95" customHeight="1"/>
    <row r="407" ht="12.95" customHeight="1"/>
    <row r="408" ht="12.95" customHeight="1"/>
    <row r="409" ht="12.95" customHeight="1"/>
    <row r="410" ht="12.95" customHeight="1"/>
    <row r="411" ht="12.95" customHeight="1"/>
    <row r="412" ht="12.95" customHeight="1"/>
    <row r="413" ht="12.95" customHeight="1"/>
    <row r="414" ht="12.95" customHeight="1"/>
    <row r="415" ht="12.95" customHeight="1"/>
    <row r="416" ht="12.95" customHeight="1"/>
    <row r="417" ht="12.95" customHeight="1"/>
    <row r="418" ht="12.95" customHeight="1"/>
    <row r="419" ht="12.95" customHeight="1"/>
    <row r="420" ht="12.95" customHeight="1"/>
    <row r="421" ht="12.95" customHeight="1"/>
    <row r="422" ht="12.95" customHeight="1"/>
    <row r="423" ht="12.95" customHeight="1"/>
    <row r="424" ht="12.95" customHeight="1"/>
    <row r="425" ht="12.95" customHeight="1"/>
    <row r="426" ht="12.95" customHeight="1"/>
    <row r="427" ht="12.95" customHeight="1"/>
    <row r="428" ht="12.95" customHeight="1"/>
    <row r="429" ht="12.95" customHeight="1"/>
    <row r="430" ht="12.95" customHeight="1"/>
    <row r="431" ht="12.95" customHeight="1"/>
    <row r="432" ht="12.95" customHeight="1"/>
    <row r="433" ht="12.95" customHeight="1"/>
    <row r="434" ht="12.95" customHeight="1"/>
    <row r="435" ht="12.95" customHeight="1"/>
    <row r="436" ht="12.95" customHeight="1"/>
    <row r="437" ht="12.95" customHeight="1"/>
    <row r="438" ht="12.95" customHeight="1"/>
    <row r="439" ht="12.95" customHeight="1"/>
    <row r="440" ht="12.95" customHeight="1"/>
    <row r="441" ht="12.95" customHeight="1"/>
    <row r="442" ht="12.95" customHeight="1"/>
    <row r="443" ht="12.95" customHeight="1"/>
    <row r="444" ht="12.95" customHeight="1"/>
    <row r="445" ht="12.95" customHeight="1"/>
    <row r="446" ht="12.95" customHeight="1"/>
    <row r="447" ht="12.95" customHeight="1"/>
    <row r="448" ht="12.95" customHeight="1"/>
    <row r="449" ht="12.95" customHeight="1"/>
    <row r="450" ht="12.95" customHeight="1"/>
    <row r="451" ht="12.95" customHeight="1"/>
    <row r="452" ht="12.95" customHeight="1"/>
    <row r="453" ht="12.95" customHeight="1"/>
    <row r="454" ht="12.95" customHeight="1"/>
    <row r="455" ht="12.95" customHeight="1"/>
    <row r="456" ht="12.95" customHeight="1"/>
    <row r="457" ht="12.95" customHeight="1"/>
    <row r="458" ht="12.95" customHeight="1"/>
    <row r="459" ht="12.95" customHeight="1"/>
    <row r="460" ht="12.95" customHeight="1"/>
    <row r="461" ht="12.95" customHeight="1"/>
    <row r="462" ht="12.95" customHeight="1"/>
    <row r="463" ht="12.95" customHeight="1"/>
    <row r="464" ht="12.95" customHeight="1"/>
    <row r="465" ht="12.95" customHeight="1"/>
    <row r="466" ht="12.95" customHeight="1"/>
    <row r="467" ht="12.95" customHeight="1"/>
    <row r="468" ht="12.95" customHeight="1"/>
    <row r="469" ht="12.95" customHeight="1"/>
  </sheetData>
  <mergeCells count="32">
    <mergeCell ref="P6:P8"/>
    <mergeCell ref="P2:Q2"/>
    <mergeCell ref="A1:Q1"/>
    <mergeCell ref="A3:B8"/>
    <mergeCell ref="C3:C8"/>
    <mergeCell ref="D3:F4"/>
    <mergeCell ref="H3:H8"/>
    <mergeCell ref="J3:J8"/>
    <mergeCell ref="Q6:Q8"/>
    <mergeCell ref="O3:O8"/>
    <mergeCell ref="P3:Q5"/>
    <mergeCell ref="K3:M4"/>
    <mergeCell ref="N3:N8"/>
    <mergeCell ref="K5:K8"/>
    <mergeCell ref="L5:L8"/>
    <mergeCell ref="M5:M8"/>
    <mergeCell ref="I3:I8"/>
    <mergeCell ref="A9:B9"/>
    <mergeCell ref="D5:D8"/>
    <mergeCell ref="E5:E8"/>
    <mergeCell ref="F5:F8"/>
    <mergeCell ref="G3:G8"/>
    <mergeCell ref="A20:I21"/>
    <mergeCell ref="A15:B15"/>
    <mergeCell ref="A16:B16"/>
    <mergeCell ref="A17:B17"/>
    <mergeCell ref="A18:B18"/>
    <mergeCell ref="A10:B10"/>
    <mergeCell ref="A11:B11"/>
    <mergeCell ref="A12:B12"/>
    <mergeCell ref="A13:B13"/>
    <mergeCell ref="A14:B14"/>
  </mergeCells>
  <phoneticPr fontId="6" type="noConversion"/>
  <printOptions horizontalCentered="1" verticalCentered="1"/>
  <pageMargins left="0.39370078740157483" right="0.39370078740157483" top="0.74803149606299213" bottom="0.74803149606299213" header="0.31496062992125984" footer="0.31496062992125984"/>
  <pageSetup paperSize="11" scale="66" orientation="landscape" r:id="rId1"/>
  <headerFooter differentOddEven="1" scaleWithDoc="0">
    <oddHeader>&amp;L&amp;"Times New Roman,標準"&amp;8 108&amp;"標楷體,標準"年犯罪狀況及其分析</oddHeader>
    <evenHeader>&amp;R&amp;"標楷體,標準"&amp;8第二篇　犯罪之處理</evenHeader>
  </headerFooter>
  <colBreaks count="1" manualBreakCount="1">
    <brk id="7" max="20" man="1"/>
  </col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44">
    <tabColor theme="8" tint="0.59999389629810485"/>
  </sheetPr>
  <dimension ref="A1:P78"/>
  <sheetViews>
    <sheetView showGridLines="0" zoomScaleNormal="100" workbookViewId="0">
      <selection activeCell="O2" sqref="O2"/>
    </sheetView>
  </sheetViews>
  <sheetFormatPr defaultColWidth="8.75" defaultRowHeight="15.75"/>
  <cols>
    <col min="1" max="1" width="12.25" style="781" customWidth="1"/>
    <col min="2" max="16" width="7.625" style="781" customWidth="1"/>
    <col min="17" max="16384" width="8.75" style="781"/>
  </cols>
  <sheetData>
    <row r="1" spans="1:16" s="178" customFormat="1" ht="20.25">
      <c r="A1" s="1648" t="s">
        <v>505</v>
      </c>
      <c r="B1" s="1648"/>
      <c r="C1" s="1648"/>
      <c r="D1" s="1648"/>
      <c r="E1" s="1648"/>
      <c r="F1" s="1648"/>
      <c r="G1" s="1648"/>
      <c r="H1" s="1648"/>
      <c r="I1" s="1648"/>
      <c r="J1" s="1648"/>
      <c r="K1" s="1648"/>
      <c r="L1" s="1648"/>
      <c r="M1" s="1648"/>
      <c r="N1" s="1648"/>
      <c r="O1" s="1648"/>
      <c r="P1" s="1648"/>
    </row>
    <row r="2" spans="1:16" s="245" customFormat="1" ht="18.600000000000001" customHeight="1">
      <c r="A2" s="365" t="s">
        <v>503</v>
      </c>
      <c r="B2" s="244"/>
      <c r="C2" s="244"/>
      <c r="D2" s="244"/>
      <c r="E2" s="244"/>
      <c r="F2" s="244"/>
      <c r="P2" s="67"/>
    </row>
    <row r="3" spans="1:16" ht="32.450000000000003" customHeight="1">
      <c r="A3" s="1645" t="s">
        <v>506</v>
      </c>
      <c r="B3" s="1649" t="s">
        <v>503</v>
      </c>
      <c r="C3" s="1650"/>
      <c r="D3" s="1651"/>
      <c r="E3" s="1649" t="s">
        <v>22</v>
      </c>
      <c r="F3" s="1650"/>
      <c r="G3" s="1651"/>
      <c r="H3" s="1649" t="s">
        <v>21</v>
      </c>
      <c r="I3" s="1650"/>
      <c r="J3" s="1651"/>
      <c r="K3" s="1649" t="s">
        <v>20</v>
      </c>
      <c r="L3" s="1650"/>
      <c r="M3" s="1651"/>
      <c r="N3" s="1649" t="s">
        <v>19</v>
      </c>
      <c r="O3" s="1650"/>
      <c r="P3" s="1651"/>
    </row>
    <row r="4" spans="1:16" ht="32.450000000000003" customHeight="1">
      <c r="A4" s="1646"/>
      <c r="B4" s="786" t="s">
        <v>114</v>
      </c>
      <c r="C4" s="786" t="s">
        <v>0</v>
      </c>
      <c r="D4" s="786" t="s">
        <v>507</v>
      </c>
      <c r="E4" s="786" t="s">
        <v>114</v>
      </c>
      <c r="F4" s="786" t="s">
        <v>4</v>
      </c>
      <c r="G4" s="786" t="s">
        <v>507</v>
      </c>
      <c r="H4" s="786" t="s">
        <v>114</v>
      </c>
      <c r="I4" s="786" t="s">
        <v>4</v>
      </c>
      <c r="J4" s="786" t="s">
        <v>507</v>
      </c>
      <c r="K4" s="786" t="s">
        <v>114</v>
      </c>
      <c r="L4" s="786" t="s">
        <v>4</v>
      </c>
      <c r="M4" s="786" t="s">
        <v>507</v>
      </c>
      <c r="N4" s="786" t="s">
        <v>114</v>
      </c>
      <c r="O4" s="786" t="s">
        <v>4</v>
      </c>
      <c r="P4" s="785" t="s">
        <v>507</v>
      </c>
    </row>
    <row r="5" spans="1:16" ht="32.450000000000003" customHeight="1">
      <c r="A5" s="784" t="s">
        <v>101</v>
      </c>
      <c r="B5" s="1052">
        <f>B6+B7</f>
        <v>37179</v>
      </c>
      <c r="C5" s="1055">
        <f>C6+C7</f>
        <v>100</v>
      </c>
      <c r="D5" s="1053">
        <v>100</v>
      </c>
      <c r="E5" s="1052">
        <f>E6+E7</f>
        <v>36479</v>
      </c>
      <c r="F5" s="1055">
        <f>F6+F7</f>
        <v>100</v>
      </c>
      <c r="G5" s="1053">
        <f>E5/B5*100</f>
        <v>98.117216708356864</v>
      </c>
      <c r="H5" s="1052">
        <f>H6+H7</f>
        <v>35356</v>
      </c>
      <c r="I5" s="1055">
        <f>I6+I7</f>
        <v>100</v>
      </c>
      <c r="J5" s="1053">
        <f>H5/B5*100</f>
        <v>95.096694370477962</v>
      </c>
      <c r="K5" s="1052">
        <f>K6+K7</f>
        <v>34193</v>
      </c>
      <c r="L5" s="1055">
        <f>L6+L7</f>
        <v>100</v>
      </c>
      <c r="M5" s="1053">
        <f>K5/B5*100</f>
        <v>91.968584415933734</v>
      </c>
      <c r="N5" s="1052">
        <f>N6+N7</f>
        <v>34446</v>
      </c>
      <c r="O5" s="1055">
        <f>O6+O7</f>
        <v>100</v>
      </c>
      <c r="P5" s="1053">
        <f>N5/B5*100</f>
        <v>92.649076091341882</v>
      </c>
    </row>
    <row r="6" spans="1:16" ht="32.450000000000003" customHeight="1">
      <c r="A6" s="784" t="s">
        <v>508</v>
      </c>
      <c r="B6" s="1053">
        <v>33640</v>
      </c>
      <c r="C6" s="1056">
        <f>B6/B$5*100</f>
        <v>90.481185615535651</v>
      </c>
      <c r="D6" s="1053">
        <v>100</v>
      </c>
      <c r="E6" s="1053">
        <v>32935</v>
      </c>
      <c r="F6" s="1056">
        <f>E6/E$5*100</f>
        <v>90.28482140409551</v>
      </c>
      <c r="G6" s="1053">
        <f>E6/B6*100</f>
        <v>97.904280618311532</v>
      </c>
      <c r="H6" s="1052">
        <v>31906</v>
      </c>
      <c r="I6" s="1056">
        <f>H6/H$5*100</f>
        <v>90.242108835841165</v>
      </c>
      <c r="J6" s="1053">
        <f>H6/B6*100</f>
        <v>94.845422116527942</v>
      </c>
      <c r="K6" s="1053">
        <v>31044</v>
      </c>
      <c r="L6" s="1056">
        <f>K6/K5*100</f>
        <v>90.790512678033522</v>
      </c>
      <c r="M6" s="1053">
        <f>K6/B6*100</f>
        <v>92.282996432818081</v>
      </c>
      <c r="N6" s="1053">
        <v>31526</v>
      </c>
      <c r="O6" s="1056">
        <f>N6/N5*100</f>
        <v>91.522963479068693</v>
      </c>
      <c r="P6" s="1053">
        <f>N6/B6*100</f>
        <v>93.715814506539829</v>
      </c>
    </row>
    <row r="7" spans="1:16" ht="32.450000000000003" customHeight="1">
      <c r="A7" s="784" t="s">
        <v>509</v>
      </c>
      <c r="B7" s="1053">
        <v>3539</v>
      </c>
      <c r="C7" s="1056">
        <f>B7/B$5*100</f>
        <v>9.5188143844643491</v>
      </c>
      <c r="D7" s="1053">
        <v>100</v>
      </c>
      <c r="E7" s="1053">
        <v>3544</v>
      </c>
      <c r="F7" s="1056">
        <f>E7/E$5*100</f>
        <v>9.7151785959044936</v>
      </c>
      <c r="G7" s="1053">
        <f>E7/B7*100</f>
        <v>100.14128284826222</v>
      </c>
      <c r="H7" s="1052">
        <v>3450</v>
      </c>
      <c r="I7" s="1056">
        <f>H7/H$5*100</f>
        <v>9.7578911641588419</v>
      </c>
      <c r="J7" s="1053">
        <f>H7/B7*100</f>
        <v>97.485165300932465</v>
      </c>
      <c r="K7" s="1053">
        <v>3149</v>
      </c>
      <c r="L7" s="1056">
        <f>K7/K5*100</f>
        <v>9.2094873219664848</v>
      </c>
      <c r="M7" s="1053">
        <f>K7/B7*100</f>
        <v>88.979937835546764</v>
      </c>
      <c r="N7" s="1053">
        <v>2920</v>
      </c>
      <c r="O7" s="1056">
        <f>N7/N5*100</f>
        <v>8.4770365209313123</v>
      </c>
      <c r="P7" s="1053">
        <f>N7/B7*100</f>
        <v>82.509183385137035</v>
      </c>
    </row>
    <row r="8" spans="1:16" ht="4.7" customHeight="1" thickBot="1">
      <c r="A8" s="784"/>
      <c r="B8" s="789"/>
      <c r="C8" s="788"/>
      <c r="D8" s="787"/>
      <c r="E8" s="789"/>
      <c r="F8" s="788"/>
      <c r="G8" s="787"/>
      <c r="H8" s="790"/>
      <c r="I8" s="788"/>
      <c r="J8" s="787"/>
      <c r="K8" s="789"/>
      <c r="L8" s="788"/>
      <c r="M8" s="787"/>
      <c r="N8" s="789"/>
      <c r="O8" s="788"/>
      <c r="P8" s="787"/>
    </row>
    <row r="9" spans="1:16" s="179" customFormat="1" ht="32.450000000000003" customHeight="1" thickTop="1">
      <c r="A9" s="1647" t="s">
        <v>506</v>
      </c>
      <c r="B9" s="1642" t="s">
        <v>504</v>
      </c>
      <c r="C9" s="1643"/>
      <c r="D9" s="1644"/>
      <c r="E9" s="1642" t="s">
        <v>17</v>
      </c>
      <c r="F9" s="1643"/>
      <c r="G9" s="1644"/>
      <c r="H9" s="1642" t="s">
        <v>16</v>
      </c>
      <c r="I9" s="1643"/>
      <c r="J9" s="1644"/>
      <c r="K9" s="1642" t="s">
        <v>43</v>
      </c>
      <c r="L9" s="1643"/>
      <c r="M9" s="1644"/>
      <c r="N9" s="1642" t="s">
        <v>486</v>
      </c>
      <c r="O9" s="1643"/>
      <c r="P9" s="1644"/>
    </row>
    <row r="10" spans="1:16" ht="32.450000000000003" customHeight="1">
      <c r="A10" s="1646"/>
      <c r="B10" s="786" t="s">
        <v>114</v>
      </c>
      <c r="C10" s="786" t="s">
        <v>4</v>
      </c>
      <c r="D10" s="786" t="s">
        <v>507</v>
      </c>
      <c r="E10" s="786" t="s">
        <v>114</v>
      </c>
      <c r="F10" s="786" t="s">
        <v>4</v>
      </c>
      <c r="G10" s="786" t="s">
        <v>507</v>
      </c>
      <c r="H10" s="786" t="s">
        <v>114</v>
      </c>
      <c r="I10" s="786" t="s">
        <v>4</v>
      </c>
      <c r="J10" s="786" t="s">
        <v>507</v>
      </c>
      <c r="K10" s="786" t="s">
        <v>114</v>
      </c>
      <c r="L10" s="786" t="s">
        <v>4</v>
      </c>
      <c r="M10" s="786" t="s">
        <v>507</v>
      </c>
      <c r="N10" s="786" t="s">
        <v>114</v>
      </c>
      <c r="O10" s="786" t="s">
        <v>4</v>
      </c>
      <c r="P10" s="785" t="s">
        <v>507</v>
      </c>
    </row>
    <row r="11" spans="1:16" ht="32.450000000000003" customHeight="1">
      <c r="A11" s="784" t="s">
        <v>101</v>
      </c>
      <c r="B11" s="1052">
        <f>B12+B13</f>
        <v>33951</v>
      </c>
      <c r="C11" s="1055">
        <f>C12+C13</f>
        <v>100</v>
      </c>
      <c r="D11" s="1053">
        <f>B11/B5*100</f>
        <v>91.317679335108522</v>
      </c>
      <c r="E11" s="1052">
        <f>E12+E13</f>
        <v>34586</v>
      </c>
      <c r="F11" s="1055">
        <f>F12+F13</f>
        <v>99.999999999999986</v>
      </c>
      <c r="G11" s="1053">
        <f>E11/B5*100</f>
        <v>93.025632749670521</v>
      </c>
      <c r="H11" s="1052">
        <f>H12+H13</f>
        <v>36298</v>
      </c>
      <c r="I11" s="1055">
        <f>I12+I13</f>
        <v>100</v>
      </c>
      <c r="J11" s="1053">
        <f>H11/B5*100</f>
        <v>97.630382742946281</v>
      </c>
      <c r="K11" s="1052">
        <f>K12+K13</f>
        <v>36161</v>
      </c>
      <c r="L11" s="1055">
        <f>L12+L13</f>
        <v>100</v>
      </c>
      <c r="M11" s="1053">
        <f>K11/B5*100</f>
        <v>97.261895155867563</v>
      </c>
      <c r="N11" s="1052">
        <f>N12+N13</f>
        <v>34771</v>
      </c>
      <c r="O11" s="1055">
        <f>O12+O13</f>
        <v>100</v>
      </c>
      <c r="P11" s="1053">
        <f>N11/B5*100</f>
        <v>93.523225476747626</v>
      </c>
    </row>
    <row r="12" spans="1:16" ht="32.450000000000003" customHeight="1">
      <c r="A12" s="784" t="s">
        <v>508</v>
      </c>
      <c r="B12" s="1053">
        <v>31036</v>
      </c>
      <c r="C12" s="1056">
        <f>B12/B11*100</f>
        <v>91.414096786545315</v>
      </c>
      <c r="D12" s="1053">
        <f>B12/B6*100</f>
        <v>92.259215219976227</v>
      </c>
      <c r="E12" s="1053">
        <v>31492</v>
      </c>
      <c r="F12" s="1056">
        <f>E12/E11*100</f>
        <v>91.05418377378129</v>
      </c>
      <c r="G12" s="1053">
        <f>E12/B6*100</f>
        <v>93.61474435196196</v>
      </c>
      <c r="H12" s="1053">
        <v>32901</v>
      </c>
      <c r="I12" s="1056">
        <f>H12/H11*100</f>
        <v>90.641357650559257</v>
      </c>
      <c r="J12" s="1053">
        <f>H12/B6*100</f>
        <v>97.803210463733649</v>
      </c>
      <c r="K12" s="1053">
        <v>32692</v>
      </c>
      <c r="L12" s="1056">
        <f>K12/K11*100</f>
        <v>90.406791847570588</v>
      </c>
      <c r="M12" s="1053">
        <f>K12/B6*100</f>
        <v>97.181926278240198</v>
      </c>
      <c r="N12" s="1053">
        <v>31428</v>
      </c>
      <c r="O12" s="1056">
        <f>N12/N11*100</f>
        <v>90.385666216099622</v>
      </c>
      <c r="P12" s="1053">
        <f>N12/B6*100</f>
        <v>93.424494649227114</v>
      </c>
    </row>
    <row r="13" spans="1:16" ht="32.450000000000003" customHeight="1">
      <c r="A13" s="783" t="s">
        <v>509</v>
      </c>
      <c r="B13" s="1054">
        <v>2915</v>
      </c>
      <c r="C13" s="1057">
        <f>B13/B11*100</f>
        <v>8.5859032134546851</v>
      </c>
      <c r="D13" s="1054">
        <f>B13/B7*100</f>
        <v>82.367900536874828</v>
      </c>
      <c r="E13" s="1054">
        <v>3094</v>
      </c>
      <c r="F13" s="1057">
        <f>E13/E11*100</f>
        <v>8.9458162262187013</v>
      </c>
      <c r="G13" s="1054">
        <f>E13/B7*100</f>
        <v>87.425826504662325</v>
      </c>
      <c r="H13" s="1054">
        <v>3397</v>
      </c>
      <c r="I13" s="1057">
        <f>H13/H11*100</f>
        <v>9.3586423494407409</v>
      </c>
      <c r="J13" s="1054">
        <f>H13/B7*100</f>
        <v>95.987567109352923</v>
      </c>
      <c r="K13" s="1054">
        <v>3469</v>
      </c>
      <c r="L13" s="1057">
        <f>K13/K11*100</f>
        <v>9.5932081524294119</v>
      </c>
      <c r="M13" s="1054">
        <f>K13/B7*100</f>
        <v>98.022040124328896</v>
      </c>
      <c r="N13" s="1054">
        <v>3343</v>
      </c>
      <c r="O13" s="1057">
        <f>N13/N11*100</f>
        <v>9.614333783900376</v>
      </c>
      <c r="P13" s="1054">
        <f>N13/B7*100</f>
        <v>94.46171234812094</v>
      </c>
    </row>
    <row r="14" spans="1:16" s="76" customFormat="1" ht="15.75" customHeight="1">
      <c r="A14" s="76" t="s">
        <v>510</v>
      </c>
      <c r="C14" s="782"/>
      <c r="F14" s="782"/>
    </row>
    <row r="15" spans="1:16" ht="15.75" customHeight="1">
      <c r="A15" s="76"/>
    </row>
    <row r="16" spans="1: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sheetData>
  <mergeCells count="13">
    <mergeCell ref="A1:P1"/>
    <mergeCell ref="B3:D3"/>
    <mergeCell ref="E3:G3"/>
    <mergeCell ref="H3:J3"/>
    <mergeCell ref="K3:M3"/>
    <mergeCell ref="N3:P3"/>
    <mergeCell ref="H9:J9"/>
    <mergeCell ref="K9:M9"/>
    <mergeCell ref="N9:P9"/>
    <mergeCell ref="A3:A4"/>
    <mergeCell ref="A9:A10"/>
    <mergeCell ref="B9:D9"/>
    <mergeCell ref="E9:G9"/>
  </mergeCells>
  <phoneticPr fontId="6" type="noConversion"/>
  <printOptions horizontalCentered="1" verticalCentered="1"/>
  <pageMargins left="0.39370078740157483" right="0.39370078740157483" top="0.74803149606299213" bottom="0.74803149606299213" header="0.31496062992125984" footer="0.31496062992125984"/>
  <pageSetup paperSize="11" scale="66" orientation="landscape" r:id="rId1"/>
  <headerFooter differentOddEven="1" scaleWithDoc="0">
    <oddHeader>&amp;L&amp;"Times New Roman,標準"&amp;8 108&amp;"標楷體,標準"年犯罪狀況及其分析</oddHeader>
    <evenHeader>&amp;R&amp;"標楷體,標準"&amp;8第二篇　犯罪之處理</evenHead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45">
    <tabColor theme="8" tint="0.59999389629810485"/>
  </sheetPr>
  <dimension ref="A1:Z28"/>
  <sheetViews>
    <sheetView showGridLines="0" zoomScaleNormal="100" workbookViewId="0">
      <selection activeCell="O2" sqref="O2"/>
    </sheetView>
  </sheetViews>
  <sheetFormatPr defaultColWidth="8.75" defaultRowHeight="15.75"/>
  <cols>
    <col min="1" max="1" width="5.875" style="791" customWidth="1"/>
    <col min="2" max="2" width="4.5" style="791" customWidth="1"/>
    <col min="3" max="26" width="7.625" style="791" customWidth="1"/>
    <col min="27" max="16384" width="8.75" style="791"/>
  </cols>
  <sheetData>
    <row r="1" spans="1:26" s="370" customFormat="1" ht="20.25">
      <c r="A1" s="1652" t="s">
        <v>511</v>
      </c>
      <c r="B1" s="1652"/>
      <c r="C1" s="1652"/>
      <c r="D1" s="1652"/>
      <c r="E1" s="1652"/>
      <c r="F1" s="1652"/>
      <c r="G1" s="1652"/>
      <c r="H1" s="1652"/>
      <c r="I1" s="1652"/>
      <c r="J1" s="1652"/>
      <c r="K1" s="1652"/>
      <c r="L1" s="1652"/>
      <c r="M1" s="1652"/>
      <c r="N1" s="1652"/>
      <c r="O1" s="1652"/>
      <c r="P1" s="1652"/>
      <c r="Q1" s="1652"/>
      <c r="R1" s="1652"/>
      <c r="S1" s="1652"/>
      <c r="T1" s="1652"/>
      <c r="U1" s="1652"/>
      <c r="V1" s="1652"/>
      <c r="W1" s="1652"/>
      <c r="X1" s="1652"/>
      <c r="Y1" s="1652"/>
      <c r="Z1" s="1652"/>
    </row>
    <row r="2" spans="1:26" s="784" customFormat="1" ht="98.45" customHeight="1">
      <c r="A2" s="1653"/>
      <c r="B2" s="1653"/>
      <c r="C2" s="1655" t="s">
        <v>512</v>
      </c>
      <c r="D2" s="1656"/>
      <c r="E2" s="1656"/>
      <c r="F2" s="1656" t="s">
        <v>315</v>
      </c>
      <c r="G2" s="1656"/>
      <c r="H2" s="1656"/>
      <c r="I2" s="1656" t="s">
        <v>513</v>
      </c>
      <c r="J2" s="1656"/>
      <c r="K2" s="1656"/>
      <c r="L2" s="1656" t="s">
        <v>514</v>
      </c>
      <c r="M2" s="1656"/>
      <c r="N2" s="1656"/>
      <c r="O2" s="1656" t="s">
        <v>515</v>
      </c>
      <c r="P2" s="1656"/>
      <c r="Q2" s="1656"/>
      <c r="R2" s="1656" t="s">
        <v>516</v>
      </c>
      <c r="S2" s="1656"/>
      <c r="T2" s="1656"/>
      <c r="U2" s="1656" t="s">
        <v>517</v>
      </c>
      <c r="V2" s="1656"/>
      <c r="W2" s="1656"/>
      <c r="X2" s="1657" t="s">
        <v>320</v>
      </c>
      <c r="Y2" s="1658"/>
      <c r="Z2" s="1659"/>
    </row>
    <row r="3" spans="1:26" ht="16.5">
      <c r="A3" s="1654"/>
      <c r="B3" s="1654"/>
      <c r="C3" s="1058" t="s">
        <v>313</v>
      </c>
      <c r="D3" s="547" t="s">
        <v>88</v>
      </c>
      <c r="E3" s="547" t="s">
        <v>89</v>
      </c>
      <c r="F3" s="547" t="s">
        <v>313</v>
      </c>
      <c r="G3" s="547" t="s">
        <v>88</v>
      </c>
      <c r="H3" s="547" t="s">
        <v>89</v>
      </c>
      <c r="I3" s="547" t="s">
        <v>313</v>
      </c>
      <c r="J3" s="547" t="s">
        <v>88</v>
      </c>
      <c r="K3" s="547" t="s">
        <v>89</v>
      </c>
      <c r="L3" s="547" t="s">
        <v>313</v>
      </c>
      <c r="M3" s="547" t="s">
        <v>88</v>
      </c>
      <c r="N3" s="547" t="s">
        <v>89</v>
      </c>
      <c r="O3" s="547" t="s">
        <v>313</v>
      </c>
      <c r="P3" s="547" t="s">
        <v>88</v>
      </c>
      <c r="Q3" s="547" t="s">
        <v>89</v>
      </c>
      <c r="R3" s="547" t="s">
        <v>313</v>
      </c>
      <c r="S3" s="547" t="s">
        <v>88</v>
      </c>
      <c r="T3" s="547" t="s">
        <v>89</v>
      </c>
      <c r="U3" s="547" t="s">
        <v>313</v>
      </c>
      <c r="V3" s="547" t="s">
        <v>88</v>
      </c>
      <c r="W3" s="547" t="s">
        <v>89</v>
      </c>
      <c r="X3" s="547" t="s">
        <v>313</v>
      </c>
      <c r="Y3" s="547" t="s">
        <v>88</v>
      </c>
      <c r="Z3" s="548" t="s">
        <v>89</v>
      </c>
    </row>
    <row r="4" spans="1:26" ht="26.85" customHeight="1">
      <c r="A4" s="1521" t="s">
        <v>287</v>
      </c>
      <c r="B4" s="795" t="s">
        <v>63</v>
      </c>
      <c r="C4" s="66">
        <f t="shared" ref="C4:C23" si="0">SUM(F4,I4,L4,O4,R4,U4,X4)</f>
        <v>37179</v>
      </c>
      <c r="D4" s="66">
        <f t="shared" ref="D4:D23" si="1">SUM(G4,J4,M4,P4,S4,V4,Y4)</f>
        <v>33640</v>
      </c>
      <c r="E4" s="66">
        <f t="shared" ref="E4:E23" si="2">SUM(H4,K4,N4,Q4,T4,W4,Z4)</f>
        <v>3539</v>
      </c>
      <c r="F4" s="66">
        <f>G4+H4</f>
        <v>235</v>
      </c>
      <c r="G4" s="66">
        <v>168</v>
      </c>
      <c r="H4" s="66">
        <v>67</v>
      </c>
      <c r="I4" s="66">
        <v>2</v>
      </c>
      <c r="J4" s="66">
        <v>2</v>
      </c>
      <c r="K4" s="66" t="s">
        <v>14</v>
      </c>
      <c r="L4" s="66">
        <v>4790</v>
      </c>
      <c r="M4" s="66">
        <v>4334</v>
      </c>
      <c r="N4" s="66">
        <v>456</v>
      </c>
      <c r="O4" s="66">
        <v>16168</v>
      </c>
      <c r="P4" s="66">
        <v>14830</v>
      </c>
      <c r="Q4" s="66">
        <v>1338</v>
      </c>
      <c r="R4" s="66">
        <v>13739</v>
      </c>
      <c r="S4" s="66">
        <v>12329</v>
      </c>
      <c r="T4" s="66">
        <v>1410</v>
      </c>
      <c r="U4" s="66">
        <v>2179</v>
      </c>
      <c r="V4" s="66">
        <v>1943</v>
      </c>
      <c r="W4" s="66">
        <v>236</v>
      </c>
      <c r="X4" s="66">
        <v>66</v>
      </c>
      <c r="Y4" s="66">
        <v>34</v>
      </c>
      <c r="Z4" s="367">
        <v>32</v>
      </c>
    </row>
    <row r="5" spans="1:26" ht="26.65" customHeight="1">
      <c r="A5" s="1521"/>
      <c r="B5" s="795" t="s">
        <v>0</v>
      </c>
      <c r="C5" s="366">
        <f t="shared" si="0"/>
        <v>100</v>
      </c>
      <c r="D5" s="366">
        <f t="shared" si="1"/>
        <v>100</v>
      </c>
      <c r="E5" s="366">
        <f t="shared" si="2"/>
        <v>100.00000000000001</v>
      </c>
      <c r="F5" s="64">
        <f>F4/$C4*100</f>
        <v>0.63207724790876574</v>
      </c>
      <c r="G5" s="64">
        <f>G4/$D4*100</f>
        <v>0.49940546967895361</v>
      </c>
      <c r="H5" s="64">
        <f>H4/$E4*100</f>
        <v>1.8931901667137609</v>
      </c>
      <c r="I5" s="64">
        <f>I4/$C4*100</f>
        <v>5.3793808332660911E-3</v>
      </c>
      <c r="J5" s="64">
        <f>J4/$D4*100</f>
        <v>5.945303210463734E-3</v>
      </c>
      <c r="K5" s="64" t="s">
        <v>286</v>
      </c>
      <c r="L5" s="64">
        <f>L4/$C4*100</f>
        <v>12.883617095672287</v>
      </c>
      <c r="M5" s="64">
        <f>M4/$D4*100</f>
        <v>12.88347205707491</v>
      </c>
      <c r="N5" s="64">
        <f>N4/$E4*100</f>
        <v>12.884995761514553</v>
      </c>
      <c r="O5" s="64">
        <f>O4/$C4*100</f>
        <v>43.486914656123083</v>
      </c>
      <c r="P5" s="64">
        <f>P4/$D4*100</f>
        <v>44.084423305588579</v>
      </c>
      <c r="Q5" s="64">
        <f>Q4/$E4*100</f>
        <v>37.807290194970335</v>
      </c>
      <c r="R5" s="64">
        <f>R4/$C4*100</f>
        <v>36.953656634121415</v>
      </c>
      <c r="S5" s="64">
        <f>S4/$D4*100</f>
        <v>36.649821640903681</v>
      </c>
      <c r="T5" s="64">
        <f>T4/$E4*100</f>
        <v>39.841763209946315</v>
      </c>
      <c r="U5" s="64">
        <f>U4/$C4*100</f>
        <v>5.8608354178434059</v>
      </c>
      <c r="V5" s="64">
        <f>V4/$D4*100</f>
        <v>5.7758620689655169</v>
      </c>
      <c r="W5" s="64">
        <f>W4/$E4*100</f>
        <v>6.6685504379768297</v>
      </c>
      <c r="X5" s="64">
        <f>X4/$C4*100</f>
        <v>0.177519567497781</v>
      </c>
      <c r="Y5" s="64">
        <f>Y4/$D4*100</f>
        <v>0.10107015457788349</v>
      </c>
      <c r="Z5" s="63">
        <f>Z4/$E4*100</f>
        <v>0.90421022887821423</v>
      </c>
    </row>
    <row r="6" spans="1:26" ht="26.65" customHeight="1">
      <c r="A6" s="1521" t="s">
        <v>303</v>
      </c>
      <c r="B6" s="795" t="s">
        <v>63</v>
      </c>
      <c r="C6" s="66">
        <f t="shared" si="0"/>
        <v>36479</v>
      </c>
      <c r="D6" s="66">
        <f t="shared" si="1"/>
        <v>32935</v>
      </c>
      <c r="E6" s="66">
        <f t="shared" si="2"/>
        <v>3544</v>
      </c>
      <c r="F6" s="66">
        <f>G6+H6</f>
        <v>216</v>
      </c>
      <c r="G6" s="66">
        <v>166</v>
      </c>
      <c r="H6" s="66">
        <v>50</v>
      </c>
      <c r="I6" s="66">
        <v>1</v>
      </c>
      <c r="J6" s="66">
        <v>1</v>
      </c>
      <c r="K6" s="66" t="s">
        <v>14</v>
      </c>
      <c r="L6" s="66">
        <v>4376</v>
      </c>
      <c r="M6" s="66">
        <v>3975</v>
      </c>
      <c r="N6" s="66">
        <v>401</v>
      </c>
      <c r="O6" s="66">
        <v>15913</v>
      </c>
      <c r="P6" s="66">
        <v>14610</v>
      </c>
      <c r="Q6" s="66">
        <v>1303</v>
      </c>
      <c r="R6" s="66">
        <v>13686</v>
      </c>
      <c r="S6" s="66">
        <v>12246</v>
      </c>
      <c r="T6" s="66">
        <v>1440</v>
      </c>
      <c r="U6" s="66">
        <v>2211</v>
      </c>
      <c r="V6" s="66">
        <v>1917</v>
      </c>
      <c r="W6" s="66">
        <v>294</v>
      </c>
      <c r="X6" s="66">
        <v>76</v>
      </c>
      <c r="Y6" s="66">
        <v>20</v>
      </c>
      <c r="Z6" s="65">
        <v>56</v>
      </c>
    </row>
    <row r="7" spans="1:26" ht="26.65" customHeight="1">
      <c r="A7" s="1521"/>
      <c r="B7" s="795" t="s">
        <v>0</v>
      </c>
      <c r="C7" s="366">
        <f t="shared" si="0"/>
        <v>100</v>
      </c>
      <c r="D7" s="366">
        <f t="shared" si="1"/>
        <v>100</v>
      </c>
      <c r="E7" s="366">
        <f t="shared" si="2"/>
        <v>99.999999999999986</v>
      </c>
      <c r="F7" s="64">
        <f>F6/$C6*100</f>
        <v>0.59212149455851315</v>
      </c>
      <c r="G7" s="64">
        <f>G6/$D6*100</f>
        <v>0.5040230757552755</v>
      </c>
      <c r="H7" s="64">
        <f>H6/$E6*100</f>
        <v>1.4108352144469527</v>
      </c>
      <c r="I7" s="64">
        <f>I6/$C6*100</f>
        <v>2.7413032155486718E-3</v>
      </c>
      <c r="J7" s="64">
        <f>J6/$D6*100</f>
        <v>3.0362835888872019E-3</v>
      </c>
      <c r="K7" s="64" t="s">
        <v>286</v>
      </c>
      <c r="L7" s="64">
        <f>L6/$C6*100</f>
        <v>11.995942871240988</v>
      </c>
      <c r="M7" s="64">
        <f>M6/$D6*100</f>
        <v>12.069227265826628</v>
      </c>
      <c r="N7" s="64">
        <f>N6/$E6*100</f>
        <v>11.314898419864559</v>
      </c>
      <c r="O7" s="64">
        <f>O6/$C6*100</f>
        <v>43.622358069026014</v>
      </c>
      <c r="P7" s="64">
        <f>P6/$D6*100</f>
        <v>44.360103233642022</v>
      </c>
      <c r="Q7" s="64">
        <f>Q6/$E6*100</f>
        <v>36.766365688487582</v>
      </c>
      <c r="R7" s="64">
        <f>R6/$C6*100</f>
        <v>37.517475807999126</v>
      </c>
      <c r="S7" s="64">
        <f>S6/$D6*100</f>
        <v>37.182328829512677</v>
      </c>
      <c r="T7" s="64">
        <f>T6/$E6*100</f>
        <v>40.632054176072238</v>
      </c>
      <c r="U7" s="64">
        <f>U6/$C6*100</f>
        <v>6.0610214095781139</v>
      </c>
      <c r="V7" s="64">
        <f>V6/$D6*100</f>
        <v>5.8205556398967664</v>
      </c>
      <c r="W7" s="64">
        <f>W6/$E6*100</f>
        <v>8.2957110609480811</v>
      </c>
      <c r="X7" s="64">
        <f>X6/$C6*100</f>
        <v>0.20833904438169906</v>
      </c>
      <c r="Y7" s="64">
        <f>Y6/$D6*100</f>
        <v>6.0725671777744038E-2</v>
      </c>
      <c r="Z7" s="63">
        <f>Z6/$E6*100</f>
        <v>1.5801354401805869</v>
      </c>
    </row>
    <row r="8" spans="1:26" ht="26.65" customHeight="1">
      <c r="A8" s="1521" t="s">
        <v>304</v>
      </c>
      <c r="B8" s="795" t="s">
        <v>63</v>
      </c>
      <c r="C8" s="66">
        <f t="shared" si="0"/>
        <v>35356</v>
      </c>
      <c r="D8" s="66">
        <f t="shared" si="1"/>
        <v>31906</v>
      </c>
      <c r="E8" s="66">
        <f t="shared" si="2"/>
        <v>3450</v>
      </c>
      <c r="F8" s="66">
        <f>G8+H8</f>
        <v>184</v>
      </c>
      <c r="G8" s="66">
        <v>148</v>
      </c>
      <c r="H8" s="66">
        <v>36</v>
      </c>
      <c r="I8" s="66">
        <v>1</v>
      </c>
      <c r="J8" s="66">
        <v>1</v>
      </c>
      <c r="K8" s="66" t="s">
        <v>14</v>
      </c>
      <c r="L8" s="66">
        <v>4059</v>
      </c>
      <c r="M8" s="66">
        <v>3668</v>
      </c>
      <c r="N8" s="66">
        <v>391</v>
      </c>
      <c r="O8" s="66">
        <v>15461</v>
      </c>
      <c r="P8" s="66">
        <v>14221</v>
      </c>
      <c r="Q8" s="66">
        <v>1240</v>
      </c>
      <c r="R8" s="66">
        <v>13221</v>
      </c>
      <c r="S8" s="66">
        <v>11774</v>
      </c>
      <c r="T8" s="66">
        <v>1447</v>
      </c>
      <c r="U8" s="66">
        <v>2344</v>
      </c>
      <c r="V8" s="66">
        <v>2058</v>
      </c>
      <c r="W8" s="66">
        <v>286</v>
      </c>
      <c r="X8" s="66">
        <v>86</v>
      </c>
      <c r="Y8" s="66">
        <v>36</v>
      </c>
      <c r="Z8" s="65">
        <v>50</v>
      </c>
    </row>
    <row r="9" spans="1:26" ht="26.65" customHeight="1">
      <c r="A9" s="1521"/>
      <c r="B9" s="795" t="s">
        <v>0</v>
      </c>
      <c r="C9" s="366">
        <f t="shared" si="0"/>
        <v>99.999999999999986</v>
      </c>
      <c r="D9" s="366">
        <f t="shared" si="1"/>
        <v>100.00000000000001</v>
      </c>
      <c r="E9" s="366">
        <f t="shared" si="2"/>
        <v>100</v>
      </c>
      <c r="F9" s="64">
        <f>F8/$C8*100</f>
        <v>0.52042086208847149</v>
      </c>
      <c r="G9" s="64">
        <f>G8/$D8*100</f>
        <v>0.46386259637685706</v>
      </c>
      <c r="H9" s="64">
        <f>H8/$E8*100</f>
        <v>1.0434782608695654</v>
      </c>
      <c r="I9" s="64">
        <f>I8/$C8*100</f>
        <v>2.8283742504808234E-3</v>
      </c>
      <c r="J9" s="64">
        <f>J8/$D8*100</f>
        <v>3.1342067322760606E-3</v>
      </c>
      <c r="K9" s="64" t="s">
        <v>286</v>
      </c>
      <c r="L9" s="64">
        <f>L8/$C8*100</f>
        <v>11.480371082701662</v>
      </c>
      <c r="M9" s="64">
        <f>M8/$D8*100</f>
        <v>11.496270293988593</v>
      </c>
      <c r="N9" s="64">
        <f>N8/$E8*100</f>
        <v>11.333333333333332</v>
      </c>
      <c r="O9" s="64">
        <f>O8/$C8*100</f>
        <v>43.729494286684009</v>
      </c>
      <c r="P9" s="64">
        <f>P8/$D8*100</f>
        <v>44.571553939697864</v>
      </c>
      <c r="Q9" s="64">
        <f>Q8/$E8*100</f>
        <v>35.94202898550725</v>
      </c>
      <c r="R9" s="64">
        <f>R8/$C8*100</f>
        <v>37.393935965606964</v>
      </c>
      <c r="S9" s="64">
        <f>S8/$D8*100</f>
        <v>36.90215006581834</v>
      </c>
      <c r="T9" s="64">
        <f>T8/$E8*100</f>
        <v>41.942028985507243</v>
      </c>
      <c r="U9" s="64">
        <f>U8/$C8*100</f>
        <v>6.629709243127051</v>
      </c>
      <c r="V9" s="64">
        <f>V8/$D8*100</f>
        <v>6.4501974550241332</v>
      </c>
      <c r="W9" s="64">
        <f>W8/$E8*100</f>
        <v>8.2898550724637676</v>
      </c>
      <c r="X9" s="64">
        <f>X8/$C8*100</f>
        <v>0.24324018554135085</v>
      </c>
      <c r="Y9" s="64">
        <f>Y8/$D8*100</f>
        <v>0.11283144236193821</v>
      </c>
      <c r="Z9" s="63">
        <f>Z8/$E8*100</f>
        <v>1.4492753623188406</v>
      </c>
    </row>
    <row r="10" spans="1:26" ht="26.65" customHeight="1">
      <c r="A10" s="1521" t="s">
        <v>305</v>
      </c>
      <c r="B10" s="795" t="s">
        <v>63</v>
      </c>
      <c r="C10" s="66">
        <f t="shared" si="0"/>
        <v>34193</v>
      </c>
      <c r="D10" s="66">
        <f t="shared" si="1"/>
        <v>31044</v>
      </c>
      <c r="E10" s="66">
        <f t="shared" si="2"/>
        <v>3149</v>
      </c>
      <c r="F10" s="66">
        <f>G10+H10</f>
        <v>172</v>
      </c>
      <c r="G10" s="66">
        <v>127</v>
      </c>
      <c r="H10" s="66">
        <v>45</v>
      </c>
      <c r="I10" s="66">
        <v>1</v>
      </c>
      <c r="J10" s="66" t="s">
        <v>14</v>
      </c>
      <c r="K10" s="66">
        <v>1</v>
      </c>
      <c r="L10" s="66">
        <v>3852</v>
      </c>
      <c r="M10" s="66">
        <v>3498</v>
      </c>
      <c r="N10" s="66">
        <v>354</v>
      </c>
      <c r="O10" s="66">
        <v>15100</v>
      </c>
      <c r="P10" s="66">
        <v>13915</v>
      </c>
      <c r="Q10" s="66">
        <v>1185</v>
      </c>
      <c r="R10" s="66">
        <v>12708</v>
      </c>
      <c r="S10" s="66">
        <v>11438</v>
      </c>
      <c r="T10" s="66">
        <v>1270</v>
      </c>
      <c r="U10" s="66">
        <v>2323</v>
      </c>
      <c r="V10" s="66">
        <v>2056</v>
      </c>
      <c r="W10" s="66">
        <v>267</v>
      </c>
      <c r="X10" s="66">
        <v>37</v>
      </c>
      <c r="Y10" s="66">
        <v>10</v>
      </c>
      <c r="Z10" s="65">
        <v>27</v>
      </c>
    </row>
    <row r="11" spans="1:26" ht="26.65" customHeight="1">
      <c r="A11" s="1521"/>
      <c r="B11" s="795" t="s">
        <v>0</v>
      </c>
      <c r="C11" s="366">
        <f t="shared" si="0"/>
        <v>100.00000000000001</v>
      </c>
      <c r="D11" s="366">
        <f t="shared" si="1"/>
        <v>100</v>
      </c>
      <c r="E11" s="366">
        <f t="shared" si="2"/>
        <v>100</v>
      </c>
      <c r="F11" s="64">
        <f>F10/$C10*100</f>
        <v>0.5030269353376422</v>
      </c>
      <c r="G11" s="64">
        <f>G10/$D10*100</f>
        <v>0.40909676588068544</v>
      </c>
      <c r="H11" s="64">
        <f>H10/$E10*100</f>
        <v>1.4290250873293109</v>
      </c>
      <c r="I11" s="64">
        <f>I10/$C10*100</f>
        <v>2.9245752054514081E-3</v>
      </c>
      <c r="J11" s="64" t="s">
        <v>286</v>
      </c>
      <c r="K11" s="64">
        <f>K10/$E10*100</f>
        <v>3.1756113051762465E-2</v>
      </c>
      <c r="L11" s="64">
        <f>L10/$C10*100</f>
        <v>11.265463691398825</v>
      </c>
      <c r="M11" s="64">
        <f>M10/$D10*100</f>
        <v>11.267877850792424</v>
      </c>
      <c r="N11" s="64">
        <f>N10/$E10*100</f>
        <v>11.241664020323912</v>
      </c>
      <c r="O11" s="64">
        <f>O10/$C10*100</f>
        <v>44.161085602316263</v>
      </c>
      <c r="P11" s="64">
        <f>P10/$D10*100</f>
        <v>44.823476356139672</v>
      </c>
      <c r="Q11" s="64">
        <f>Q10/$E10*100</f>
        <v>37.630993966338522</v>
      </c>
      <c r="R11" s="64">
        <f>R10/$C10*100</f>
        <v>37.165501710876498</v>
      </c>
      <c r="S11" s="64">
        <f>S10/$D10*100</f>
        <v>36.844478804277799</v>
      </c>
      <c r="T11" s="64">
        <f>T10/$E10*100</f>
        <v>40.330263575738329</v>
      </c>
      <c r="U11" s="64">
        <f>U10/$C10*100</f>
        <v>6.793788202263622</v>
      </c>
      <c r="V11" s="64">
        <f>V10/$D10*100</f>
        <v>6.6228578791392865</v>
      </c>
      <c r="W11" s="64">
        <f>W10/$E10*100</f>
        <v>8.4788821848205789</v>
      </c>
      <c r="X11" s="64">
        <f>X10/$C10*100</f>
        <v>0.10820928260170211</v>
      </c>
      <c r="Y11" s="64">
        <f>Y10/$D10*100</f>
        <v>3.2212343770132719E-2</v>
      </c>
      <c r="Z11" s="63">
        <f>Z10/$E10*100</f>
        <v>0.85741505239758653</v>
      </c>
    </row>
    <row r="12" spans="1:26" ht="26.65" customHeight="1">
      <c r="A12" s="1521" t="s">
        <v>306</v>
      </c>
      <c r="B12" s="795" t="s">
        <v>63</v>
      </c>
      <c r="C12" s="66">
        <f t="shared" si="0"/>
        <v>34446</v>
      </c>
      <c r="D12" s="66">
        <f t="shared" si="1"/>
        <v>31526</v>
      </c>
      <c r="E12" s="66">
        <f t="shared" si="2"/>
        <v>2920</v>
      </c>
      <c r="F12" s="66">
        <f>G12+H12</f>
        <v>177</v>
      </c>
      <c r="G12" s="66">
        <v>136</v>
      </c>
      <c r="H12" s="66">
        <v>41</v>
      </c>
      <c r="I12" s="66" t="s">
        <v>14</v>
      </c>
      <c r="J12" s="66" t="s">
        <v>14</v>
      </c>
      <c r="K12" s="66" t="s">
        <v>14</v>
      </c>
      <c r="L12" s="66">
        <v>4060</v>
      </c>
      <c r="M12" s="66">
        <v>3692</v>
      </c>
      <c r="N12" s="66">
        <v>368</v>
      </c>
      <c r="O12" s="66">
        <v>14852</v>
      </c>
      <c r="P12" s="66">
        <v>13825</v>
      </c>
      <c r="Q12" s="66">
        <v>1027</v>
      </c>
      <c r="R12" s="66">
        <v>13097</v>
      </c>
      <c r="S12" s="66">
        <v>11874</v>
      </c>
      <c r="T12" s="66">
        <v>1223</v>
      </c>
      <c r="U12" s="66">
        <v>2235</v>
      </c>
      <c r="V12" s="66">
        <v>1984</v>
      </c>
      <c r="W12" s="66">
        <v>251</v>
      </c>
      <c r="X12" s="66">
        <v>25</v>
      </c>
      <c r="Y12" s="66">
        <v>15</v>
      </c>
      <c r="Z12" s="65">
        <v>10</v>
      </c>
    </row>
    <row r="13" spans="1:26" ht="26.65" customHeight="1">
      <c r="A13" s="1521"/>
      <c r="B13" s="795" t="s">
        <v>0</v>
      </c>
      <c r="C13" s="366">
        <f t="shared" si="0"/>
        <v>100</v>
      </c>
      <c r="D13" s="366">
        <f t="shared" si="1"/>
        <v>99.999999999999986</v>
      </c>
      <c r="E13" s="366">
        <f t="shared" si="2"/>
        <v>99.999999999999986</v>
      </c>
      <c r="F13" s="64">
        <f>F12/$C12*100</f>
        <v>0.51384776171398716</v>
      </c>
      <c r="G13" s="64">
        <f>G12/$D12*100</f>
        <v>0.43138996383937073</v>
      </c>
      <c r="H13" s="64">
        <f>H12/$E12*100</f>
        <v>1.404109589041096</v>
      </c>
      <c r="I13" s="64" t="s">
        <v>286</v>
      </c>
      <c r="J13" s="64" t="s">
        <v>286</v>
      </c>
      <c r="K13" s="64" t="s">
        <v>286</v>
      </c>
      <c r="L13" s="64">
        <f>L12/$C12*100</f>
        <v>11.786564477733263</v>
      </c>
      <c r="M13" s="64">
        <f>M12/$D12*100</f>
        <v>11.710968724227621</v>
      </c>
      <c r="N13" s="64">
        <f>N12/$E12*100</f>
        <v>12.602739726027398</v>
      </c>
      <c r="O13" s="64">
        <f>O12/$C12*100</f>
        <v>43.116762468791734</v>
      </c>
      <c r="P13" s="64">
        <f>P12/$D12*100</f>
        <v>43.85269301528897</v>
      </c>
      <c r="Q13" s="64">
        <f>Q12/$E12*100</f>
        <v>35.171232876712324</v>
      </c>
      <c r="R13" s="64">
        <f>R12/$C12*100</f>
        <v>38.021831272136097</v>
      </c>
      <c r="S13" s="64">
        <f>S12/$D12*100</f>
        <v>37.664150225210932</v>
      </c>
      <c r="T13" s="64">
        <f>T12/$E12*100</f>
        <v>41.883561643835613</v>
      </c>
      <c r="U13" s="64">
        <f>U12/$C12*100</f>
        <v>6.4884166521511935</v>
      </c>
      <c r="V13" s="64">
        <f>V12/$D12*100</f>
        <v>6.2932182960096421</v>
      </c>
      <c r="W13" s="64">
        <f>W12/$E12*100</f>
        <v>8.5958904109589032</v>
      </c>
      <c r="X13" s="64">
        <f>X12/$C12*100</f>
        <v>7.2577367473726992E-2</v>
      </c>
      <c r="Y13" s="64">
        <f>Y12/$D12*100</f>
        <v>4.7579775423460001E-2</v>
      </c>
      <c r="Z13" s="63">
        <f>Z12/$E12*100</f>
        <v>0.34246575342465752</v>
      </c>
    </row>
    <row r="14" spans="1:26" ht="26.65" customHeight="1">
      <c r="A14" s="1521" t="s">
        <v>307</v>
      </c>
      <c r="B14" s="795" t="s">
        <v>63</v>
      </c>
      <c r="C14" s="66">
        <f t="shared" si="0"/>
        <v>33951</v>
      </c>
      <c r="D14" s="66">
        <f t="shared" si="1"/>
        <v>31036</v>
      </c>
      <c r="E14" s="66">
        <f t="shared" si="2"/>
        <v>2915</v>
      </c>
      <c r="F14" s="66">
        <f>G14+H14</f>
        <v>190</v>
      </c>
      <c r="G14" s="66">
        <v>138</v>
      </c>
      <c r="H14" s="66">
        <v>52</v>
      </c>
      <c r="I14" s="66" t="s">
        <v>14</v>
      </c>
      <c r="J14" s="66" t="s">
        <v>14</v>
      </c>
      <c r="K14" s="66" t="s">
        <v>14</v>
      </c>
      <c r="L14" s="66">
        <v>3746</v>
      </c>
      <c r="M14" s="66">
        <v>3437</v>
      </c>
      <c r="N14" s="66">
        <v>309</v>
      </c>
      <c r="O14" s="66">
        <v>14649</v>
      </c>
      <c r="P14" s="66">
        <v>13613</v>
      </c>
      <c r="Q14" s="66">
        <v>1036</v>
      </c>
      <c r="R14" s="66">
        <v>13140</v>
      </c>
      <c r="S14" s="66">
        <v>11883</v>
      </c>
      <c r="T14" s="66">
        <v>1257</v>
      </c>
      <c r="U14" s="66">
        <v>2204</v>
      </c>
      <c r="V14" s="66">
        <v>1955</v>
      </c>
      <c r="W14" s="66">
        <v>249</v>
      </c>
      <c r="X14" s="66">
        <v>22</v>
      </c>
      <c r="Y14" s="66">
        <v>10</v>
      </c>
      <c r="Z14" s="65">
        <v>12</v>
      </c>
    </row>
    <row r="15" spans="1:26" ht="26.65" customHeight="1">
      <c r="A15" s="1521"/>
      <c r="B15" s="795" t="s">
        <v>0</v>
      </c>
      <c r="C15" s="366">
        <f t="shared" si="0"/>
        <v>100.00000000000001</v>
      </c>
      <c r="D15" s="366">
        <f t="shared" si="1"/>
        <v>100.00000000000001</v>
      </c>
      <c r="E15" s="366">
        <f t="shared" si="2"/>
        <v>100</v>
      </c>
      <c r="F15" s="64">
        <f>F14/$C14*100</f>
        <v>0.55963005507937913</v>
      </c>
      <c r="G15" s="64">
        <f>G14/$D14*100</f>
        <v>0.44464492847016374</v>
      </c>
      <c r="H15" s="64">
        <f>H14/$E14*100</f>
        <v>1.7838765008576329</v>
      </c>
      <c r="I15" s="64" t="s">
        <v>286</v>
      </c>
      <c r="J15" s="64" t="s">
        <v>286</v>
      </c>
      <c r="K15" s="64" t="s">
        <v>286</v>
      </c>
      <c r="L15" s="64">
        <f>L14/$C14*100</f>
        <v>11.033548349091337</v>
      </c>
      <c r="M15" s="64">
        <f>M14/$D14*100</f>
        <v>11.074236370666322</v>
      </c>
      <c r="N15" s="64">
        <f>N14/$E14*100</f>
        <v>10.600343053173242</v>
      </c>
      <c r="O15" s="64">
        <f>O14/$C14*100</f>
        <v>43.147477246620127</v>
      </c>
      <c r="P15" s="64">
        <f>P14/$D14*100</f>
        <v>43.861966748292311</v>
      </c>
      <c r="Q15" s="64">
        <f>Q14/$E14*100</f>
        <v>35.540308747855917</v>
      </c>
      <c r="R15" s="64">
        <f>R14/$C14*100</f>
        <v>38.702836440752854</v>
      </c>
      <c r="S15" s="64">
        <f>S14/$D14*100</f>
        <v>38.287794818919963</v>
      </c>
      <c r="T15" s="64">
        <f>T14/$E14*100</f>
        <v>43.121783876500857</v>
      </c>
      <c r="U15" s="64">
        <f>U14/$C14*100</f>
        <v>6.4917086389207972</v>
      </c>
      <c r="V15" s="64">
        <f>V14/$D14*100</f>
        <v>6.2991364866606521</v>
      </c>
      <c r="W15" s="64">
        <f>W14/$E14*100</f>
        <v>8.5420240137221271</v>
      </c>
      <c r="X15" s="64">
        <f>X14/$C14*100</f>
        <v>6.4799269535507048E-2</v>
      </c>
      <c r="Y15" s="64">
        <f>Y14/$D14*100</f>
        <v>3.2220646990591573E-2</v>
      </c>
      <c r="Z15" s="63">
        <f>Z14/$E14*100</f>
        <v>0.411663807890223</v>
      </c>
    </row>
    <row r="16" spans="1:26" ht="26.65" customHeight="1">
      <c r="A16" s="1521" t="s">
        <v>308</v>
      </c>
      <c r="B16" s="795" t="s">
        <v>63</v>
      </c>
      <c r="C16" s="66">
        <f t="shared" si="0"/>
        <v>34586</v>
      </c>
      <c r="D16" s="66">
        <f t="shared" si="1"/>
        <v>31492</v>
      </c>
      <c r="E16" s="66">
        <f t="shared" si="2"/>
        <v>3094</v>
      </c>
      <c r="F16" s="66">
        <f>G16+H16</f>
        <v>186</v>
      </c>
      <c r="G16" s="66">
        <v>144</v>
      </c>
      <c r="H16" s="66">
        <v>42</v>
      </c>
      <c r="I16" s="66" t="s">
        <v>14</v>
      </c>
      <c r="J16" s="66" t="s">
        <v>14</v>
      </c>
      <c r="K16" s="66" t="s">
        <v>14</v>
      </c>
      <c r="L16" s="66">
        <v>3547</v>
      </c>
      <c r="M16" s="66">
        <v>3223</v>
      </c>
      <c r="N16" s="66">
        <v>324</v>
      </c>
      <c r="O16" s="66">
        <v>14820</v>
      </c>
      <c r="P16" s="66">
        <v>13716</v>
      </c>
      <c r="Q16" s="66">
        <v>1104</v>
      </c>
      <c r="R16" s="66">
        <v>13717</v>
      </c>
      <c r="S16" s="66">
        <v>12365</v>
      </c>
      <c r="T16" s="66">
        <v>1352</v>
      </c>
      <c r="U16" s="66">
        <v>2284</v>
      </c>
      <c r="V16" s="66">
        <v>2015</v>
      </c>
      <c r="W16" s="66">
        <v>269</v>
      </c>
      <c r="X16" s="66">
        <v>32</v>
      </c>
      <c r="Y16" s="66">
        <v>29</v>
      </c>
      <c r="Z16" s="65">
        <v>3</v>
      </c>
    </row>
    <row r="17" spans="1:26" ht="26.65" customHeight="1">
      <c r="A17" s="1521"/>
      <c r="B17" s="795" t="s">
        <v>0</v>
      </c>
      <c r="C17" s="366">
        <f t="shared" si="0"/>
        <v>99.999999999999986</v>
      </c>
      <c r="D17" s="366">
        <f t="shared" si="1"/>
        <v>100</v>
      </c>
      <c r="E17" s="366">
        <f t="shared" si="2"/>
        <v>100.00000000000001</v>
      </c>
      <c r="F17" s="64">
        <f>F16/$C16*100</f>
        <v>0.53778985716764005</v>
      </c>
      <c r="G17" s="64">
        <f>G16/$D16*100</f>
        <v>0.45725898640924678</v>
      </c>
      <c r="H17" s="64">
        <f>H16/$E16*100</f>
        <v>1.3574660633484164</v>
      </c>
      <c r="I17" s="64" t="s">
        <v>286</v>
      </c>
      <c r="J17" s="64" t="s">
        <v>286</v>
      </c>
      <c r="K17" s="64" t="s">
        <v>286</v>
      </c>
      <c r="L17" s="64">
        <f>L16/$C16*100</f>
        <v>10.255594749320535</v>
      </c>
      <c r="M17" s="64">
        <f>M16/$D16*100</f>
        <v>10.234345230534739</v>
      </c>
      <c r="N17" s="64">
        <f>N16/$E16*100</f>
        <v>10.471881060116354</v>
      </c>
      <c r="O17" s="64">
        <f>O16/$C16*100</f>
        <v>42.849707974324872</v>
      </c>
      <c r="P17" s="64">
        <f>P16/$D16*100</f>
        <v>43.553918455480755</v>
      </c>
      <c r="Q17" s="64">
        <f>Q16/$E16*100</f>
        <v>35.681965093729801</v>
      </c>
      <c r="R17" s="64">
        <f>R16/$C16*100</f>
        <v>39.660556294454402</v>
      </c>
      <c r="S17" s="64">
        <f>S16/$D16*100</f>
        <v>39.263940048266228</v>
      </c>
      <c r="T17" s="64">
        <f>T16/$E16*100</f>
        <v>43.69747899159664</v>
      </c>
      <c r="U17" s="64">
        <f>U16/$C16*100</f>
        <v>6.6038281385531725</v>
      </c>
      <c r="V17" s="64">
        <f>V16/$D16*100</f>
        <v>6.3984504001016127</v>
      </c>
      <c r="W17" s="64">
        <f>W16/$E16*100</f>
        <v>8.6942469295410465</v>
      </c>
      <c r="X17" s="64">
        <f>X16/$C16*100</f>
        <v>9.2522986179378944E-2</v>
      </c>
      <c r="Y17" s="64">
        <f>Y16/$D16*100</f>
        <v>9.208687920741776E-2</v>
      </c>
      <c r="Z17" s="63">
        <f>Z16/$E16*100</f>
        <v>9.6961861667744023E-2</v>
      </c>
    </row>
    <row r="18" spans="1:26" ht="26.65" customHeight="1">
      <c r="A18" s="1521" t="s">
        <v>309</v>
      </c>
      <c r="B18" s="795" t="s">
        <v>63</v>
      </c>
      <c r="C18" s="66">
        <f t="shared" si="0"/>
        <v>36298</v>
      </c>
      <c r="D18" s="66">
        <f t="shared" si="1"/>
        <v>32901</v>
      </c>
      <c r="E18" s="66">
        <f t="shared" si="2"/>
        <v>3397</v>
      </c>
      <c r="F18" s="66">
        <f>G18+H18</f>
        <v>185</v>
      </c>
      <c r="G18" s="66">
        <v>128</v>
      </c>
      <c r="H18" s="66">
        <v>57</v>
      </c>
      <c r="I18" s="66">
        <v>19</v>
      </c>
      <c r="J18" s="66">
        <v>18</v>
      </c>
      <c r="K18" s="66">
        <v>1</v>
      </c>
      <c r="L18" s="66">
        <v>3525</v>
      </c>
      <c r="M18" s="66">
        <v>3178</v>
      </c>
      <c r="N18" s="66">
        <v>347</v>
      </c>
      <c r="O18" s="66">
        <v>15493</v>
      </c>
      <c r="P18" s="66">
        <v>14266</v>
      </c>
      <c r="Q18" s="66">
        <v>1227</v>
      </c>
      <c r="R18" s="66">
        <v>14590</v>
      </c>
      <c r="S18" s="66">
        <v>13122</v>
      </c>
      <c r="T18" s="66">
        <v>1468</v>
      </c>
      <c r="U18" s="66">
        <v>2436</v>
      </c>
      <c r="V18" s="66">
        <v>2150</v>
      </c>
      <c r="W18" s="66">
        <v>286</v>
      </c>
      <c r="X18" s="66">
        <v>50</v>
      </c>
      <c r="Y18" s="66">
        <v>39</v>
      </c>
      <c r="Z18" s="65">
        <v>11</v>
      </c>
    </row>
    <row r="19" spans="1:26" ht="26.65" customHeight="1">
      <c r="A19" s="1521"/>
      <c r="B19" s="795" t="s">
        <v>0</v>
      </c>
      <c r="C19" s="366">
        <f t="shared" si="0"/>
        <v>100</v>
      </c>
      <c r="D19" s="366">
        <f t="shared" si="1"/>
        <v>99.999999999999986</v>
      </c>
      <c r="E19" s="366">
        <f t="shared" si="2"/>
        <v>100.00000000000001</v>
      </c>
      <c r="F19" s="64">
        <f>F18/$C18*100</f>
        <v>0.50966995426745276</v>
      </c>
      <c r="G19" s="64">
        <f>G18/$D18*100</f>
        <v>0.38904592565575513</v>
      </c>
      <c r="H19" s="64">
        <f>H18/$E18*100</f>
        <v>1.6779511333529586</v>
      </c>
      <c r="I19" s="64">
        <f>I18/$C18*100</f>
        <v>5.2344481789630283E-2</v>
      </c>
      <c r="J19" s="64">
        <f>J18/$D18*100</f>
        <v>5.4709583295340564E-2</v>
      </c>
      <c r="K19" s="64">
        <f>K18/$E18*100</f>
        <v>2.9437739181630854E-2</v>
      </c>
      <c r="L19" s="64">
        <f>L18/$C18*100</f>
        <v>9.7112788583393019</v>
      </c>
      <c r="M19" s="64">
        <f>M18/$D18*100</f>
        <v>9.659280872921796</v>
      </c>
      <c r="N19" s="64">
        <f>N18/$E18*100</f>
        <v>10.214895496025905</v>
      </c>
      <c r="O19" s="64">
        <f>O18/$C18*100</f>
        <v>42.682792440354838</v>
      </c>
      <c r="P19" s="64">
        <f>P18/$D18*100</f>
        <v>43.360384182851583</v>
      </c>
      <c r="Q19" s="64">
        <f>Q18/$E18*100</f>
        <v>36.120105975861058</v>
      </c>
      <c r="R19" s="64">
        <f>R18/$C18*100</f>
        <v>40.195052068984516</v>
      </c>
      <c r="S19" s="64">
        <f>S18/$D18*100</f>
        <v>39.883286222303269</v>
      </c>
      <c r="T19" s="64">
        <f>T18/$E18*100</f>
        <v>43.214601118634086</v>
      </c>
      <c r="U19" s="64">
        <f>U18/$C18*100</f>
        <v>6.7111135599757565</v>
      </c>
      <c r="V19" s="64">
        <f>V18/$D18*100</f>
        <v>6.5347557824990119</v>
      </c>
      <c r="W19" s="64">
        <f>W18/$E18*100</f>
        <v>8.4191934059464231</v>
      </c>
      <c r="X19" s="64">
        <f>X18/$C18*100</f>
        <v>0.13774863628850076</v>
      </c>
      <c r="Y19" s="64">
        <f>Y18/$D18*100</f>
        <v>0.11853743047323789</v>
      </c>
      <c r="Z19" s="63">
        <f>Z18/$E18*100</f>
        <v>0.32381513099793935</v>
      </c>
    </row>
    <row r="20" spans="1:26" ht="26.65" customHeight="1">
      <c r="A20" s="1521" t="s">
        <v>310</v>
      </c>
      <c r="B20" s="795" t="s">
        <v>63</v>
      </c>
      <c r="C20" s="66">
        <f t="shared" si="0"/>
        <v>36161</v>
      </c>
      <c r="D20" s="66">
        <f t="shared" si="1"/>
        <v>32692</v>
      </c>
      <c r="E20" s="66">
        <f t="shared" si="2"/>
        <v>3469</v>
      </c>
      <c r="F20" s="66">
        <f>G20+H20</f>
        <v>221</v>
      </c>
      <c r="G20" s="66">
        <v>160</v>
      </c>
      <c r="H20" s="66">
        <v>61</v>
      </c>
      <c r="I20" s="66">
        <v>5</v>
      </c>
      <c r="J20" s="66">
        <v>5</v>
      </c>
      <c r="K20" s="66" t="s">
        <v>14</v>
      </c>
      <c r="L20" s="66">
        <v>3502</v>
      </c>
      <c r="M20" s="66">
        <v>3149</v>
      </c>
      <c r="N20" s="66">
        <v>353</v>
      </c>
      <c r="O20" s="66">
        <v>14825</v>
      </c>
      <c r="P20" s="66">
        <v>13672</v>
      </c>
      <c r="Q20" s="66">
        <v>1153</v>
      </c>
      <c r="R20" s="66">
        <v>15056</v>
      </c>
      <c r="S20" s="66">
        <v>13464</v>
      </c>
      <c r="T20" s="66">
        <v>1592</v>
      </c>
      <c r="U20" s="66">
        <v>2531</v>
      </c>
      <c r="V20" s="66">
        <v>2222</v>
      </c>
      <c r="W20" s="66">
        <v>309</v>
      </c>
      <c r="X20" s="66">
        <v>21</v>
      </c>
      <c r="Y20" s="66">
        <v>20</v>
      </c>
      <c r="Z20" s="65">
        <v>1</v>
      </c>
    </row>
    <row r="21" spans="1:26" ht="26.65" customHeight="1">
      <c r="A21" s="1521"/>
      <c r="B21" s="795" t="s">
        <v>0</v>
      </c>
      <c r="C21" s="366">
        <f t="shared" si="0"/>
        <v>100.00000000000001</v>
      </c>
      <c r="D21" s="366">
        <f t="shared" si="1"/>
        <v>100.00000000000001</v>
      </c>
      <c r="E21" s="366">
        <f t="shared" si="2"/>
        <v>100.00000000000001</v>
      </c>
      <c r="F21" s="64">
        <f>F20/$C20*100</f>
        <v>0.61115566494289431</v>
      </c>
      <c r="G21" s="64">
        <f>G20/$D20*100</f>
        <v>0.48941637097760921</v>
      </c>
      <c r="H21" s="64">
        <f>H20/$E20*100</f>
        <v>1.7584318247333526</v>
      </c>
      <c r="I21" s="64">
        <f>I20/$C20*100</f>
        <v>1.3827051243051907E-2</v>
      </c>
      <c r="J21" s="64">
        <f>J20/$D20*100</f>
        <v>1.5294261593050288E-2</v>
      </c>
      <c r="K21" s="64" t="s">
        <v>286</v>
      </c>
      <c r="L21" s="64">
        <f>L20/$C20*100</f>
        <v>9.6844666906335561</v>
      </c>
      <c r="M21" s="64">
        <f>M20/$D20*100</f>
        <v>9.6323259513030717</v>
      </c>
      <c r="N21" s="64">
        <f>N20/$E20*100</f>
        <v>10.175843182473335</v>
      </c>
      <c r="O21" s="64">
        <f>O20/$C20*100</f>
        <v>40.997206935648904</v>
      </c>
      <c r="P21" s="64">
        <f>P20/$D20*100</f>
        <v>41.820628900036702</v>
      </c>
      <c r="Q21" s="64">
        <f>Q20/$E20*100</f>
        <v>33.237244162582883</v>
      </c>
      <c r="R21" s="64">
        <f>R20/$C20*100</f>
        <v>41.6360167030779</v>
      </c>
      <c r="S21" s="64">
        <f>S20/$D20*100</f>
        <v>41.184387617765815</v>
      </c>
      <c r="T21" s="64">
        <f>T20/$E20*100</f>
        <v>45.892187950417991</v>
      </c>
      <c r="U21" s="64">
        <f>U20/$C20*100</f>
        <v>6.9992533392328751</v>
      </c>
      <c r="V21" s="64">
        <f>V20/$D20*100</f>
        <v>6.7967698519515478</v>
      </c>
      <c r="W21" s="64">
        <f>W20/$E20*100</f>
        <v>8.9074661285673109</v>
      </c>
      <c r="X21" s="64">
        <f>X20/$C20*100</f>
        <v>5.8073615220818005E-2</v>
      </c>
      <c r="Y21" s="64">
        <f>Y20/$D20*100</f>
        <v>6.1177046372201151E-2</v>
      </c>
      <c r="Z21" s="63">
        <f>Z20/$E20*100</f>
        <v>2.8826751225136928E-2</v>
      </c>
    </row>
    <row r="22" spans="1:26" ht="26.65" customHeight="1">
      <c r="A22" s="1521" t="s">
        <v>311</v>
      </c>
      <c r="B22" s="795" t="s">
        <v>63</v>
      </c>
      <c r="C22" s="66">
        <f t="shared" si="0"/>
        <v>34771</v>
      </c>
      <c r="D22" s="66">
        <f t="shared" si="1"/>
        <v>31428</v>
      </c>
      <c r="E22" s="66">
        <f t="shared" si="2"/>
        <v>3343</v>
      </c>
      <c r="F22" s="66">
        <f>G22+H22</f>
        <v>232</v>
      </c>
      <c r="G22" s="66">
        <v>177</v>
      </c>
      <c r="H22" s="66">
        <v>55</v>
      </c>
      <c r="I22" s="66">
        <v>2</v>
      </c>
      <c r="J22" s="66">
        <v>2</v>
      </c>
      <c r="K22" s="66" t="s">
        <v>14</v>
      </c>
      <c r="L22" s="66">
        <v>3164</v>
      </c>
      <c r="M22" s="66">
        <v>2814</v>
      </c>
      <c r="N22" s="66">
        <v>350</v>
      </c>
      <c r="O22" s="66">
        <v>14339</v>
      </c>
      <c r="P22" s="66">
        <v>13210</v>
      </c>
      <c r="Q22" s="66">
        <v>1129</v>
      </c>
      <c r="R22" s="66">
        <v>14449</v>
      </c>
      <c r="S22" s="66">
        <v>12989</v>
      </c>
      <c r="T22" s="66">
        <v>1460</v>
      </c>
      <c r="U22" s="66">
        <v>2577</v>
      </c>
      <c r="V22" s="66">
        <v>2231</v>
      </c>
      <c r="W22" s="66">
        <v>346</v>
      </c>
      <c r="X22" s="66">
        <v>8</v>
      </c>
      <c r="Y22" s="66">
        <v>5</v>
      </c>
      <c r="Z22" s="65">
        <v>3</v>
      </c>
    </row>
    <row r="23" spans="1:26" ht="26.65" customHeight="1">
      <c r="A23" s="1522"/>
      <c r="B23" s="794" t="s">
        <v>0</v>
      </c>
      <c r="C23" s="549">
        <f t="shared" si="0"/>
        <v>100</v>
      </c>
      <c r="D23" s="549">
        <f t="shared" si="1"/>
        <v>99.999999999999986</v>
      </c>
      <c r="E23" s="549">
        <f t="shared" si="2"/>
        <v>100</v>
      </c>
      <c r="F23" s="550">
        <f>F22/$C22*100</f>
        <v>0.66722268557130937</v>
      </c>
      <c r="G23" s="550">
        <f>G22/$D22*100</f>
        <v>0.56319205803741879</v>
      </c>
      <c r="H23" s="550">
        <f>H22/$E22*100</f>
        <v>1.645228836374514</v>
      </c>
      <c r="I23" s="550">
        <f>I22/$C22*100</f>
        <v>5.7519197032009431E-3</v>
      </c>
      <c r="J23" s="550">
        <f>J22/$D22*100</f>
        <v>6.3637520682194217E-3</v>
      </c>
      <c r="K23" s="550" t="s">
        <v>286</v>
      </c>
      <c r="L23" s="550">
        <f>L22/$C22*100</f>
        <v>9.0995369704638929</v>
      </c>
      <c r="M23" s="550">
        <f>M22/$D22*100</f>
        <v>8.953799159984726</v>
      </c>
      <c r="N23" s="550">
        <f>N22/$E22*100</f>
        <v>10.469638049655998</v>
      </c>
      <c r="O23" s="550">
        <f>O22/$C22*100</f>
        <v>41.238388312099161</v>
      </c>
      <c r="P23" s="550">
        <f>P22/$D22*100</f>
        <v>42.032582410589278</v>
      </c>
      <c r="Q23" s="550">
        <f>Q22/$E22*100</f>
        <v>33.772061023033203</v>
      </c>
      <c r="R23" s="550">
        <f>R22/$C22*100</f>
        <v>41.554743895775218</v>
      </c>
      <c r="S23" s="550">
        <f>S22/$D22*100</f>
        <v>41.329387807051035</v>
      </c>
      <c r="T23" s="550">
        <f>T22/$E22*100</f>
        <v>43.673347292850735</v>
      </c>
      <c r="U23" s="550">
        <f>U22/$C22*100</f>
        <v>7.4113485375744155</v>
      </c>
      <c r="V23" s="550">
        <f>V22/$D22*100</f>
        <v>7.098765432098765</v>
      </c>
      <c r="W23" s="550">
        <f>W22/$E22*100</f>
        <v>10.349985043374215</v>
      </c>
      <c r="X23" s="550">
        <f>X22/$C22*100</f>
        <v>2.3007678812803772E-2</v>
      </c>
      <c r="Y23" s="550">
        <f>Y22/$D22*100</f>
        <v>1.5909380170548555E-2</v>
      </c>
      <c r="Z23" s="551">
        <f>Z22/$E22*100</f>
        <v>8.9739754711337119E-2</v>
      </c>
    </row>
    <row r="24" spans="1:26" s="371" customFormat="1" ht="14.25">
      <c r="A24" s="552" t="s">
        <v>510</v>
      </c>
    </row>
    <row r="25" spans="1:26">
      <c r="D25" s="793"/>
    </row>
    <row r="28" spans="1:26">
      <c r="B28" s="792"/>
    </row>
  </sheetData>
  <mergeCells count="20">
    <mergeCell ref="A1:Z1"/>
    <mergeCell ref="A2:B3"/>
    <mergeCell ref="C2:E2"/>
    <mergeCell ref="F2:H2"/>
    <mergeCell ref="I2:K2"/>
    <mergeCell ref="L2:N2"/>
    <mergeCell ref="O2:Q2"/>
    <mergeCell ref="R2:T2"/>
    <mergeCell ref="U2:W2"/>
    <mergeCell ref="X2:Z2"/>
    <mergeCell ref="A4:A5"/>
    <mergeCell ref="A6:A7"/>
    <mergeCell ref="A8:A9"/>
    <mergeCell ref="A22:A23"/>
    <mergeCell ref="A10:A11"/>
    <mergeCell ref="A12:A13"/>
    <mergeCell ref="A14:A15"/>
    <mergeCell ref="A16:A17"/>
    <mergeCell ref="A18:A19"/>
    <mergeCell ref="A20:A21"/>
  </mergeCells>
  <phoneticPr fontId="6" type="noConversion"/>
  <printOptions horizontalCentered="1" verticalCentered="1"/>
  <pageMargins left="0.39370078740157483" right="0.39370078740157483" top="0.74803149606299213" bottom="0.74803149606299213" header="0.31496062992125984" footer="0.31496062992125984"/>
  <pageSetup paperSize="11" scale="66" orientation="landscape" r:id="rId1"/>
  <headerFooter differentOddEven="1" scaleWithDoc="0">
    <oddHeader>&amp;L&amp;"Times New Roman,標準"&amp;8 108&amp;"標楷體,標準"年犯罪狀況及其分析</oddHeader>
    <evenHeader>&amp;R&amp;"標楷體,標準"&amp;8第二篇　犯罪之處理</evenHeader>
  </headerFooter>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46">
    <tabColor theme="8" tint="0.59999389629810485"/>
  </sheetPr>
  <dimension ref="A1:V40"/>
  <sheetViews>
    <sheetView showGridLines="0" zoomScaleNormal="100" workbookViewId="0">
      <selection activeCell="O2" sqref="O2"/>
    </sheetView>
  </sheetViews>
  <sheetFormatPr defaultColWidth="9" defaultRowHeight="15.75"/>
  <cols>
    <col min="1" max="1" width="5.75" style="796" customWidth="1"/>
    <col min="2" max="2" width="5.25" style="797" customWidth="1"/>
    <col min="3" max="3" width="8.25" style="796" customWidth="1"/>
    <col min="4" max="4" width="7.25" style="796" customWidth="1"/>
    <col min="5" max="5" width="6.125" style="796" customWidth="1"/>
    <col min="6" max="6" width="5.25" style="796" customWidth="1"/>
    <col min="7" max="7" width="7.125" style="796" customWidth="1"/>
    <col min="8" max="8" width="6.25" style="796" customWidth="1"/>
    <col min="9" max="9" width="6.625" style="796" customWidth="1"/>
    <col min="10" max="10" width="6.125" style="796" customWidth="1"/>
    <col min="11" max="11" width="7.625" style="796" customWidth="1"/>
    <col min="12" max="12" width="6" style="796" customWidth="1"/>
    <col min="13" max="13" width="7.625" style="796" customWidth="1"/>
    <col min="14" max="14" width="6" style="796" customWidth="1"/>
    <col min="15" max="15" width="6.75" style="796" customWidth="1"/>
    <col min="16" max="16" width="6.125" style="796" customWidth="1"/>
    <col min="17" max="17" width="6.25" style="796" customWidth="1"/>
    <col min="18" max="18" width="5.375" style="796" customWidth="1"/>
    <col min="19" max="19" width="6.25" style="796" customWidth="1"/>
    <col min="20" max="20" width="5.25" style="796" customWidth="1"/>
    <col min="21" max="21" width="6.625" style="796" customWidth="1"/>
    <col min="22" max="22" width="6.125" style="796" customWidth="1"/>
    <col min="23" max="59" width="8.75" style="796" customWidth="1"/>
    <col min="60" max="16384" width="9" style="796"/>
  </cols>
  <sheetData>
    <row r="1" spans="1:22" ht="24" customHeight="1">
      <c r="A1" s="1670" t="s">
        <v>518</v>
      </c>
      <c r="B1" s="1670"/>
      <c r="C1" s="1670"/>
      <c r="D1" s="1670"/>
      <c r="E1" s="1670"/>
      <c r="F1" s="1670"/>
      <c r="G1" s="1670"/>
      <c r="H1" s="1670"/>
      <c r="I1" s="1670"/>
      <c r="J1" s="1670"/>
      <c r="K1" s="1670"/>
      <c r="L1" s="1670"/>
      <c r="M1" s="1670"/>
      <c r="N1" s="1670"/>
      <c r="O1" s="1670"/>
      <c r="P1" s="1670"/>
      <c r="Q1" s="1670"/>
      <c r="R1" s="1670"/>
      <c r="S1" s="1670"/>
      <c r="T1" s="1670"/>
      <c r="U1" s="1670"/>
      <c r="V1" s="1670"/>
    </row>
    <row r="2" spans="1:22" s="251" customFormat="1" ht="18" customHeight="1">
      <c r="B2" s="535"/>
      <c r="C2" s="372"/>
      <c r="D2" s="372"/>
      <c r="E2" s="372"/>
      <c r="F2" s="372"/>
      <c r="G2" s="372"/>
      <c r="H2" s="372"/>
      <c r="I2" s="372"/>
      <c r="J2" s="372"/>
      <c r="K2" s="372"/>
      <c r="L2" s="372"/>
      <c r="M2" s="372"/>
      <c r="N2" s="372"/>
      <c r="O2" s="372"/>
      <c r="P2" s="372"/>
      <c r="Q2" s="372"/>
      <c r="R2" s="372"/>
      <c r="S2" s="372"/>
      <c r="T2" s="372"/>
      <c r="U2" s="372"/>
      <c r="V2" s="67" t="s">
        <v>213</v>
      </c>
    </row>
    <row r="3" spans="1:22" ht="17.100000000000001" customHeight="1">
      <c r="A3" s="1653"/>
      <c r="B3" s="1661"/>
      <c r="C3" s="1664" t="s">
        <v>116</v>
      </c>
      <c r="D3" s="811"/>
      <c r="E3" s="810">
        <v>14</v>
      </c>
      <c r="F3" s="809"/>
      <c r="G3" s="810">
        <v>18</v>
      </c>
      <c r="H3" s="809"/>
      <c r="I3" s="810">
        <v>24</v>
      </c>
      <c r="J3" s="809"/>
      <c r="K3" s="810">
        <v>30</v>
      </c>
      <c r="L3" s="809"/>
      <c r="M3" s="810">
        <v>40</v>
      </c>
      <c r="N3" s="809"/>
      <c r="O3" s="810">
        <v>50</v>
      </c>
      <c r="P3" s="809"/>
      <c r="Q3" s="810">
        <v>60</v>
      </c>
      <c r="R3" s="809"/>
      <c r="S3" s="810">
        <v>70</v>
      </c>
      <c r="T3" s="809"/>
      <c r="U3" s="1667" t="s">
        <v>519</v>
      </c>
      <c r="V3" s="808"/>
    </row>
    <row r="4" spans="1:22" ht="17.100000000000001" customHeight="1">
      <c r="A4" s="1662"/>
      <c r="B4" s="1662"/>
      <c r="C4" s="1665"/>
      <c r="D4" s="805"/>
      <c r="E4" s="807" t="s">
        <v>520</v>
      </c>
      <c r="F4" s="806"/>
      <c r="G4" s="807" t="s">
        <v>520</v>
      </c>
      <c r="H4" s="806"/>
      <c r="I4" s="807" t="s">
        <v>520</v>
      </c>
      <c r="J4" s="806"/>
      <c r="K4" s="807" t="s">
        <v>520</v>
      </c>
      <c r="L4" s="806"/>
      <c r="M4" s="807" t="s">
        <v>520</v>
      </c>
      <c r="N4" s="806"/>
      <c r="O4" s="807" t="s">
        <v>520</v>
      </c>
      <c r="P4" s="806"/>
      <c r="Q4" s="807" t="s">
        <v>520</v>
      </c>
      <c r="R4" s="806"/>
      <c r="S4" s="807" t="s">
        <v>520</v>
      </c>
      <c r="T4" s="806"/>
      <c r="U4" s="1668"/>
    </row>
    <row r="5" spans="1:22" ht="17.100000000000001" customHeight="1">
      <c r="A5" s="1662"/>
      <c r="B5" s="1662"/>
      <c r="C5" s="1665"/>
      <c r="D5" s="805"/>
      <c r="E5" s="801">
        <v>18</v>
      </c>
      <c r="F5" s="804"/>
      <c r="G5" s="801">
        <v>24</v>
      </c>
      <c r="H5" s="804"/>
      <c r="I5" s="801">
        <v>30</v>
      </c>
      <c r="J5" s="804"/>
      <c r="K5" s="801">
        <v>40</v>
      </c>
      <c r="L5" s="804"/>
      <c r="M5" s="801">
        <v>50</v>
      </c>
      <c r="N5" s="804"/>
      <c r="O5" s="801">
        <v>60</v>
      </c>
      <c r="P5" s="804"/>
      <c r="Q5" s="801">
        <v>70</v>
      </c>
      <c r="R5" s="804"/>
      <c r="S5" s="801">
        <v>80</v>
      </c>
      <c r="T5" s="804"/>
      <c r="U5" s="1668"/>
    </row>
    <row r="6" spans="1:22" ht="17.100000000000001" customHeight="1">
      <c r="A6" s="1662"/>
      <c r="B6" s="1662"/>
      <c r="C6" s="1665"/>
      <c r="D6" s="803"/>
      <c r="E6" s="801" t="s">
        <v>521</v>
      </c>
      <c r="F6" s="802"/>
      <c r="G6" s="801" t="s">
        <v>521</v>
      </c>
      <c r="H6" s="802"/>
      <c r="I6" s="801" t="s">
        <v>521</v>
      </c>
      <c r="J6" s="802"/>
      <c r="K6" s="801" t="s">
        <v>521</v>
      </c>
      <c r="L6" s="802"/>
      <c r="M6" s="801" t="s">
        <v>521</v>
      </c>
      <c r="N6" s="802"/>
      <c r="O6" s="801" t="s">
        <v>521</v>
      </c>
      <c r="P6" s="802"/>
      <c r="Q6" s="801" t="s">
        <v>521</v>
      </c>
      <c r="R6" s="802"/>
      <c r="S6" s="801" t="s">
        <v>521</v>
      </c>
      <c r="T6" s="800"/>
      <c r="U6" s="1668"/>
    </row>
    <row r="7" spans="1:22" ht="34.5">
      <c r="A7" s="1663"/>
      <c r="B7" s="1663"/>
      <c r="C7" s="1666"/>
      <c r="D7" s="786" t="s">
        <v>0</v>
      </c>
      <c r="E7" s="799" t="s">
        <v>522</v>
      </c>
      <c r="F7" s="786" t="s">
        <v>0</v>
      </c>
      <c r="G7" s="799" t="s">
        <v>522</v>
      </c>
      <c r="H7" s="786" t="s">
        <v>0</v>
      </c>
      <c r="I7" s="799" t="s">
        <v>522</v>
      </c>
      <c r="J7" s="786" t="s">
        <v>0</v>
      </c>
      <c r="K7" s="799" t="s">
        <v>522</v>
      </c>
      <c r="L7" s="786" t="s">
        <v>0</v>
      </c>
      <c r="M7" s="799" t="s">
        <v>522</v>
      </c>
      <c r="N7" s="786" t="s">
        <v>0</v>
      </c>
      <c r="O7" s="799" t="s">
        <v>522</v>
      </c>
      <c r="P7" s="786" t="s">
        <v>0</v>
      </c>
      <c r="Q7" s="799" t="s">
        <v>522</v>
      </c>
      <c r="R7" s="786" t="s">
        <v>0</v>
      </c>
      <c r="S7" s="799" t="s">
        <v>522</v>
      </c>
      <c r="T7" s="786" t="s">
        <v>0</v>
      </c>
      <c r="U7" s="1669"/>
      <c r="V7" s="786" t="s">
        <v>0</v>
      </c>
    </row>
    <row r="8" spans="1:22" ht="17.100000000000001" customHeight="1">
      <c r="A8" s="1521" t="s">
        <v>287</v>
      </c>
      <c r="B8" s="784" t="s">
        <v>313</v>
      </c>
      <c r="C8" s="65">
        <f t="shared" ref="C8:C37" si="0">SUM(E8,G8,I8,K8,M8,O8,Q8,S8,U8)</f>
        <v>37179</v>
      </c>
      <c r="D8" s="430">
        <f t="shared" ref="D8:D37" si="1">SUM(F8,H8,J8,L8,N8,P8,R8,T8,V8)</f>
        <v>100</v>
      </c>
      <c r="E8" s="65">
        <v>36</v>
      </c>
      <c r="F8" s="64">
        <f t="shared" ref="F8:F30" si="2">E8/C8*100</f>
        <v>9.682885499878964E-2</v>
      </c>
      <c r="G8" s="65">
        <v>2412</v>
      </c>
      <c r="H8" s="64">
        <f t="shared" ref="H8:H37" si="3">G8/C8*100</f>
        <v>6.4875332849189062</v>
      </c>
      <c r="I8" s="65">
        <v>6105</v>
      </c>
      <c r="J8" s="64">
        <f t="shared" ref="J8:J37" si="4">I8/C8*100</f>
        <v>16.420559993544742</v>
      </c>
      <c r="K8" s="65">
        <v>13351</v>
      </c>
      <c r="L8" s="64">
        <f t="shared" ref="L8:L37" si="5">K8/C8*100</f>
        <v>35.910056752467788</v>
      </c>
      <c r="M8" s="65">
        <v>9491</v>
      </c>
      <c r="N8" s="64">
        <f t="shared" ref="N8:N37" si="6">M8/C8*100</f>
        <v>25.527851744264236</v>
      </c>
      <c r="O8" s="65">
        <v>4610</v>
      </c>
      <c r="P8" s="64">
        <f t="shared" ref="P8:P37" si="7">O8/C8*100</f>
        <v>12.399472820678339</v>
      </c>
      <c r="Q8" s="65">
        <v>957</v>
      </c>
      <c r="R8" s="64">
        <f t="shared" ref="R8:R37" si="8">Q8/C8*100</f>
        <v>2.5740337287178243</v>
      </c>
      <c r="S8" s="65">
        <v>186</v>
      </c>
      <c r="T8" s="64">
        <f t="shared" ref="T8:T37" si="9">S8/C8*100</f>
        <v>0.50028241749374647</v>
      </c>
      <c r="U8" s="65">
        <v>31</v>
      </c>
      <c r="V8" s="63">
        <f t="shared" ref="V8:V33" si="10">U8/C8*100</f>
        <v>8.3380402915624416E-2</v>
      </c>
    </row>
    <row r="9" spans="1:22" ht="17.100000000000001" customHeight="1">
      <c r="A9" s="1660"/>
      <c r="B9" s="784" t="s">
        <v>88</v>
      </c>
      <c r="C9" s="65">
        <f t="shared" si="0"/>
        <v>33640</v>
      </c>
      <c r="D9" s="430">
        <f t="shared" si="1"/>
        <v>100</v>
      </c>
      <c r="E9" s="65">
        <v>34</v>
      </c>
      <c r="F9" s="64">
        <f t="shared" si="2"/>
        <v>0.10107015457788349</v>
      </c>
      <c r="G9" s="65">
        <v>2134</v>
      </c>
      <c r="H9" s="64">
        <f t="shared" si="3"/>
        <v>6.3436385255648045</v>
      </c>
      <c r="I9" s="65">
        <v>5385</v>
      </c>
      <c r="J9" s="64">
        <f t="shared" si="4"/>
        <v>16.007728894173603</v>
      </c>
      <c r="K9" s="65">
        <v>11960</v>
      </c>
      <c r="L9" s="64">
        <f t="shared" si="5"/>
        <v>35.55291319857313</v>
      </c>
      <c r="M9" s="65">
        <v>8768</v>
      </c>
      <c r="N9" s="64">
        <f t="shared" si="6"/>
        <v>26.064209274673004</v>
      </c>
      <c r="O9" s="65">
        <v>4265</v>
      </c>
      <c r="P9" s="64">
        <f t="shared" si="7"/>
        <v>12.678359096313912</v>
      </c>
      <c r="Q9" s="65">
        <v>890</v>
      </c>
      <c r="R9" s="64">
        <f t="shared" si="8"/>
        <v>2.6456599286563613</v>
      </c>
      <c r="S9" s="65">
        <v>175</v>
      </c>
      <c r="T9" s="64">
        <f t="shared" si="9"/>
        <v>0.52021403091557672</v>
      </c>
      <c r="U9" s="65">
        <v>29</v>
      </c>
      <c r="V9" s="63">
        <f t="shared" si="10"/>
        <v>8.6206896551724144E-2</v>
      </c>
    </row>
    <row r="10" spans="1:22" ht="17.100000000000001" customHeight="1">
      <c r="A10" s="1660"/>
      <c r="B10" s="784" t="s">
        <v>89</v>
      </c>
      <c r="C10" s="65">
        <f t="shared" si="0"/>
        <v>3539</v>
      </c>
      <c r="D10" s="430">
        <f t="shared" si="1"/>
        <v>99.999999999999986</v>
      </c>
      <c r="E10" s="65">
        <v>2</v>
      </c>
      <c r="F10" s="64">
        <f t="shared" si="2"/>
        <v>5.6513139304888389E-2</v>
      </c>
      <c r="G10" s="65">
        <v>278</v>
      </c>
      <c r="H10" s="64">
        <f t="shared" si="3"/>
        <v>7.8553263633794863</v>
      </c>
      <c r="I10" s="65">
        <v>720</v>
      </c>
      <c r="J10" s="64">
        <f t="shared" si="4"/>
        <v>20.344730149759819</v>
      </c>
      <c r="K10" s="65">
        <v>1391</v>
      </c>
      <c r="L10" s="64">
        <f t="shared" si="5"/>
        <v>39.304888386549877</v>
      </c>
      <c r="M10" s="65">
        <v>723</v>
      </c>
      <c r="N10" s="64">
        <f t="shared" si="6"/>
        <v>20.429499858717151</v>
      </c>
      <c r="O10" s="65">
        <v>345</v>
      </c>
      <c r="P10" s="64">
        <f t="shared" si="7"/>
        <v>9.7485165300932479</v>
      </c>
      <c r="Q10" s="65">
        <v>67</v>
      </c>
      <c r="R10" s="64">
        <f t="shared" si="8"/>
        <v>1.8931901667137609</v>
      </c>
      <c r="S10" s="65">
        <v>11</v>
      </c>
      <c r="T10" s="64">
        <f t="shared" si="9"/>
        <v>0.31082226617688613</v>
      </c>
      <c r="U10" s="65">
        <v>2</v>
      </c>
      <c r="V10" s="63">
        <f t="shared" si="10"/>
        <v>5.6513139304888389E-2</v>
      </c>
    </row>
    <row r="11" spans="1:22" ht="17.100000000000001" customHeight="1">
      <c r="A11" s="1521" t="s">
        <v>303</v>
      </c>
      <c r="B11" s="784" t="s">
        <v>313</v>
      </c>
      <c r="C11" s="65">
        <f t="shared" si="0"/>
        <v>36479</v>
      </c>
      <c r="D11" s="430">
        <f t="shared" si="1"/>
        <v>100.00000000000001</v>
      </c>
      <c r="E11" s="65">
        <v>30</v>
      </c>
      <c r="F11" s="64">
        <f t="shared" si="2"/>
        <v>8.223909646646016E-2</v>
      </c>
      <c r="G11" s="65">
        <v>2480</v>
      </c>
      <c r="H11" s="64">
        <f t="shared" si="3"/>
        <v>6.7984319745607067</v>
      </c>
      <c r="I11" s="65">
        <v>5546</v>
      </c>
      <c r="J11" s="64">
        <f t="shared" si="4"/>
        <v>15.203267633432935</v>
      </c>
      <c r="K11" s="65">
        <v>13074</v>
      </c>
      <c r="L11" s="64">
        <f t="shared" si="5"/>
        <v>35.83979824008334</v>
      </c>
      <c r="M11" s="65">
        <v>9401</v>
      </c>
      <c r="N11" s="64">
        <f t="shared" si="6"/>
        <v>25.770991529373067</v>
      </c>
      <c r="O11" s="65">
        <v>4653</v>
      </c>
      <c r="P11" s="64">
        <f t="shared" si="7"/>
        <v>12.755283861947969</v>
      </c>
      <c r="Q11" s="65">
        <v>1104</v>
      </c>
      <c r="R11" s="64">
        <f t="shared" si="8"/>
        <v>3.0263987499657334</v>
      </c>
      <c r="S11" s="65">
        <v>170</v>
      </c>
      <c r="T11" s="64">
        <f t="shared" si="9"/>
        <v>0.46602154664327422</v>
      </c>
      <c r="U11" s="65">
        <v>21</v>
      </c>
      <c r="V11" s="63">
        <f t="shared" si="10"/>
        <v>5.7567367526522112E-2</v>
      </c>
    </row>
    <row r="12" spans="1:22" ht="17.100000000000001" customHeight="1">
      <c r="A12" s="1660"/>
      <c r="B12" s="784" t="s">
        <v>88</v>
      </c>
      <c r="C12" s="65">
        <f t="shared" si="0"/>
        <v>32935</v>
      </c>
      <c r="D12" s="430">
        <f t="shared" si="1"/>
        <v>100</v>
      </c>
      <c r="E12" s="65">
        <v>26</v>
      </c>
      <c r="F12" s="64">
        <f t="shared" si="2"/>
        <v>7.8943373311067253E-2</v>
      </c>
      <c r="G12" s="65">
        <v>2210</v>
      </c>
      <c r="H12" s="64">
        <f t="shared" si="3"/>
        <v>6.7101867314407162</v>
      </c>
      <c r="I12" s="65">
        <v>4867</v>
      </c>
      <c r="J12" s="64">
        <f t="shared" si="4"/>
        <v>14.777592227114011</v>
      </c>
      <c r="K12" s="65">
        <v>11701</v>
      </c>
      <c r="L12" s="64">
        <f t="shared" si="5"/>
        <v>35.527554273569152</v>
      </c>
      <c r="M12" s="65">
        <v>8659</v>
      </c>
      <c r="N12" s="64">
        <f t="shared" si="6"/>
        <v>26.291179596174281</v>
      </c>
      <c r="O12" s="65">
        <v>4276</v>
      </c>
      <c r="P12" s="64">
        <f t="shared" si="7"/>
        <v>12.983148626081675</v>
      </c>
      <c r="Q12" s="65">
        <v>1019</v>
      </c>
      <c r="R12" s="64">
        <f t="shared" si="8"/>
        <v>3.0939729770760591</v>
      </c>
      <c r="S12" s="65">
        <v>159</v>
      </c>
      <c r="T12" s="64">
        <f t="shared" si="9"/>
        <v>0.48276909063306511</v>
      </c>
      <c r="U12" s="65">
        <v>18</v>
      </c>
      <c r="V12" s="63">
        <f t="shared" si="10"/>
        <v>5.4653104599969637E-2</v>
      </c>
    </row>
    <row r="13" spans="1:22" ht="17.100000000000001" customHeight="1">
      <c r="A13" s="1660"/>
      <c r="B13" s="784" t="s">
        <v>89</v>
      </c>
      <c r="C13" s="65">
        <f t="shared" si="0"/>
        <v>3544</v>
      </c>
      <c r="D13" s="430">
        <f t="shared" si="1"/>
        <v>100</v>
      </c>
      <c r="E13" s="65">
        <v>4</v>
      </c>
      <c r="F13" s="64">
        <f t="shared" si="2"/>
        <v>0.11286681715575619</v>
      </c>
      <c r="G13" s="65">
        <v>270</v>
      </c>
      <c r="H13" s="64">
        <f t="shared" si="3"/>
        <v>7.6185101580135441</v>
      </c>
      <c r="I13" s="65">
        <v>679</v>
      </c>
      <c r="J13" s="64">
        <f t="shared" si="4"/>
        <v>19.159142212189618</v>
      </c>
      <c r="K13" s="65">
        <v>1373</v>
      </c>
      <c r="L13" s="64">
        <f t="shared" si="5"/>
        <v>38.741534988713319</v>
      </c>
      <c r="M13" s="65">
        <v>742</v>
      </c>
      <c r="N13" s="64">
        <f t="shared" si="6"/>
        <v>20.936794582392775</v>
      </c>
      <c r="O13" s="65">
        <v>377</v>
      </c>
      <c r="P13" s="64">
        <f t="shared" si="7"/>
        <v>10.637697516930022</v>
      </c>
      <c r="Q13" s="65">
        <v>85</v>
      </c>
      <c r="R13" s="64">
        <f t="shared" si="8"/>
        <v>2.3984198645598194</v>
      </c>
      <c r="S13" s="65">
        <v>11</v>
      </c>
      <c r="T13" s="64">
        <f t="shared" si="9"/>
        <v>0.31038374717832956</v>
      </c>
      <c r="U13" s="65">
        <v>3</v>
      </c>
      <c r="V13" s="63">
        <f t="shared" si="10"/>
        <v>8.4650112866817159E-2</v>
      </c>
    </row>
    <row r="14" spans="1:22" ht="17.100000000000001" customHeight="1">
      <c r="A14" s="1521" t="s">
        <v>304</v>
      </c>
      <c r="B14" s="784" t="s">
        <v>313</v>
      </c>
      <c r="C14" s="65">
        <f t="shared" si="0"/>
        <v>35356</v>
      </c>
      <c r="D14" s="430">
        <f t="shared" si="1"/>
        <v>100</v>
      </c>
      <c r="E14" s="65">
        <v>30</v>
      </c>
      <c r="F14" s="64">
        <f t="shared" si="2"/>
        <v>8.4851227514424712E-2</v>
      </c>
      <c r="G14" s="65">
        <v>2538</v>
      </c>
      <c r="H14" s="64">
        <f t="shared" si="3"/>
        <v>7.1784138477203303</v>
      </c>
      <c r="I14" s="65">
        <v>4899</v>
      </c>
      <c r="J14" s="64">
        <f t="shared" si="4"/>
        <v>13.856205453105556</v>
      </c>
      <c r="K14" s="65">
        <v>12500</v>
      </c>
      <c r="L14" s="64">
        <f t="shared" si="5"/>
        <v>35.354678131010296</v>
      </c>
      <c r="M14" s="65">
        <v>9067</v>
      </c>
      <c r="N14" s="64">
        <f t="shared" si="6"/>
        <v>25.644869329109625</v>
      </c>
      <c r="O14" s="65">
        <v>4894</v>
      </c>
      <c r="P14" s="64">
        <f t="shared" si="7"/>
        <v>13.84206358185315</v>
      </c>
      <c r="Q14" s="65">
        <v>1205</v>
      </c>
      <c r="R14" s="64">
        <f t="shared" si="8"/>
        <v>3.4081909718293923</v>
      </c>
      <c r="S14" s="65">
        <v>192</v>
      </c>
      <c r="T14" s="64">
        <f t="shared" si="9"/>
        <v>0.54304785609231809</v>
      </c>
      <c r="U14" s="65">
        <v>31</v>
      </c>
      <c r="V14" s="63">
        <f t="shared" si="10"/>
        <v>8.7679601764905524E-2</v>
      </c>
    </row>
    <row r="15" spans="1:22" ht="17.100000000000001" customHeight="1">
      <c r="A15" s="1660"/>
      <c r="B15" s="784" t="s">
        <v>88</v>
      </c>
      <c r="C15" s="65">
        <f t="shared" si="0"/>
        <v>31906</v>
      </c>
      <c r="D15" s="430">
        <f t="shared" si="1"/>
        <v>100</v>
      </c>
      <c r="E15" s="65">
        <v>26</v>
      </c>
      <c r="F15" s="64">
        <f t="shared" si="2"/>
        <v>8.1489375039177581E-2</v>
      </c>
      <c r="G15" s="65">
        <v>2270</v>
      </c>
      <c r="H15" s="64">
        <f t="shared" si="3"/>
        <v>7.114649282266658</v>
      </c>
      <c r="I15" s="65">
        <v>4314</v>
      </c>
      <c r="J15" s="64">
        <f t="shared" si="4"/>
        <v>13.520967843038928</v>
      </c>
      <c r="K15" s="65">
        <v>11119</v>
      </c>
      <c r="L15" s="64">
        <f t="shared" si="5"/>
        <v>34.849244656177518</v>
      </c>
      <c r="M15" s="65">
        <v>8321</v>
      </c>
      <c r="N15" s="64">
        <f t="shared" si="6"/>
        <v>26.079734219269103</v>
      </c>
      <c r="O15" s="65">
        <v>4536</v>
      </c>
      <c r="P15" s="64">
        <f t="shared" si="7"/>
        <v>14.216761737604211</v>
      </c>
      <c r="Q15" s="65">
        <v>1125</v>
      </c>
      <c r="R15" s="64">
        <f t="shared" si="8"/>
        <v>3.5259825738105683</v>
      </c>
      <c r="S15" s="65">
        <v>166</v>
      </c>
      <c r="T15" s="64">
        <f t="shared" si="9"/>
        <v>0.52027831755782605</v>
      </c>
      <c r="U15" s="65">
        <v>29</v>
      </c>
      <c r="V15" s="63">
        <f t="shared" si="10"/>
        <v>9.0891995236005774E-2</v>
      </c>
    </row>
    <row r="16" spans="1:22" ht="17.100000000000001" customHeight="1">
      <c r="A16" s="1660"/>
      <c r="B16" s="784" t="s">
        <v>89</v>
      </c>
      <c r="C16" s="65">
        <f t="shared" si="0"/>
        <v>3450</v>
      </c>
      <c r="D16" s="430">
        <f t="shared" si="1"/>
        <v>100</v>
      </c>
      <c r="E16" s="65">
        <v>4</v>
      </c>
      <c r="F16" s="64">
        <f t="shared" si="2"/>
        <v>0.11594202898550725</v>
      </c>
      <c r="G16" s="65">
        <v>268</v>
      </c>
      <c r="H16" s="64">
        <f t="shared" si="3"/>
        <v>7.7681159420289863</v>
      </c>
      <c r="I16" s="65">
        <v>585</v>
      </c>
      <c r="J16" s="64">
        <f t="shared" si="4"/>
        <v>16.956521739130434</v>
      </c>
      <c r="K16" s="65">
        <v>1381</v>
      </c>
      <c r="L16" s="64">
        <f t="shared" si="5"/>
        <v>40.028985507246375</v>
      </c>
      <c r="M16" s="65">
        <v>746</v>
      </c>
      <c r="N16" s="64">
        <f t="shared" si="6"/>
        <v>21.623188405797102</v>
      </c>
      <c r="O16" s="65">
        <v>358</v>
      </c>
      <c r="P16" s="64">
        <f t="shared" si="7"/>
        <v>10.376811594202898</v>
      </c>
      <c r="Q16" s="65">
        <v>80</v>
      </c>
      <c r="R16" s="64">
        <f t="shared" si="8"/>
        <v>2.318840579710145</v>
      </c>
      <c r="S16" s="65">
        <v>26</v>
      </c>
      <c r="T16" s="64">
        <f t="shared" si="9"/>
        <v>0.75362318840579712</v>
      </c>
      <c r="U16" s="65">
        <v>2</v>
      </c>
      <c r="V16" s="63">
        <f t="shared" si="10"/>
        <v>5.7971014492753624E-2</v>
      </c>
    </row>
    <row r="17" spans="1:22" ht="17.100000000000001" customHeight="1">
      <c r="A17" s="1521" t="s">
        <v>305</v>
      </c>
      <c r="B17" s="784" t="s">
        <v>313</v>
      </c>
      <c r="C17" s="65">
        <f t="shared" si="0"/>
        <v>34193</v>
      </c>
      <c r="D17" s="430">
        <f t="shared" si="1"/>
        <v>99.999999999999972</v>
      </c>
      <c r="E17" s="65">
        <v>35</v>
      </c>
      <c r="F17" s="64">
        <f t="shared" si="2"/>
        <v>0.1023601321907993</v>
      </c>
      <c r="G17" s="65">
        <v>2516</v>
      </c>
      <c r="H17" s="64">
        <f t="shared" si="3"/>
        <v>7.3582312169157431</v>
      </c>
      <c r="I17" s="65">
        <v>4208</v>
      </c>
      <c r="J17" s="64">
        <f t="shared" si="4"/>
        <v>12.306612464539525</v>
      </c>
      <c r="K17" s="65">
        <v>11717</v>
      </c>
      <c r="L17" s="64">
        <f t="shared" si="5"/>
        <v>34.267247682274146</v>
      </c>
      <c r="M17" s="65">
        <v>9218</v>
      </c>
      <c r="N17" s="64">
        <f t="shared" si="6"/>
        <v>26.95873424385108</v>
      </c>
      <c r="O17" s="65">
        <v>5064</v>
      </c>
      <c r="P17" s="64">
        <f t="shared" si="7"/>
        <v>14.810048840405932</v>
      </c>
      <c r="Q17" s="65">
        <v>1215</v>
      </c>
      <c r="R17" s="64">
        <f t="shared" si="8"/>
        <v>3.5533588746234606</v>
      </c>
      <c r="S17" s="65">
        <v>190</v>
      </c>
      <c r="T17" s="64">
        <f t="shared" si="9"/>
        <v>0.55566928903576762</v>
      </c>
      <c r="U17" s="65">
        <v>30</v>
      </c>
      <c r="V17" s="63">
        <f t="shared" si="10"/>
        <v>8.7737256163542249E-2</v>
      </c>
    </row>
    <row r="18" spans="1:22" ht="17.100000000000001" customHeight="1">
      <c r="A18" s="1660"/>
      <c r="B18" s="784" t="s">
        <v>88</v>
      </c>
      <c r="C18" s="65">
        <f t="shared" si="0"/>
        <v>31044</v>
      </c>
      <c r="D18" s="430">
        <f t="shared" si="1"/>
        <v>100.00000000000001</v>
      </c>
      <c r="E18" s="65">
        <v>34</v>
      </c>
      <c r="F18" s="64">
        <f t="shared" si="2"/>
        <v>0.10952196881845123</v>
      </c>
      <c r="G18" s="65">
        <v>2284</v>
      </c>
      <c r="H18" s="64">
        <f t="shared" si="3"/>
        <v>7.3572993170983123</v>
      </c>
      <c r="I18" s="65">
        <v>3738</v>
      </c>
      <c r="J18" s="64">
        <f t="shared" si="4"/>
        <v>12.040974101275609</v>
      </c>
      <c r="K18" s="65">
        <v>10470</v>
      </c>
      <c r="L18" s="64">
        <f t="shared" si="5"/>
        <v>33.726323927328956</v>
      </c>
      <c r="M18" s="65">
        <v>8492</v>
      </c>
      <c r="N18" s="64">
        <f t="shared" si="6"/>
        <v>27.354722329596704</v>
      </c>
      <c r="O18" s="65">
        <v>4687</v>
      </c>
      <c r="P18" s="64">
        <f t="shared" si="7"/>
        <v>15.097925525061203</v>
      </c>
      <c r="Q18" s="65">
        <v>1134</v>
      </c>
      <c r="R18" s="64">
        <f t="shared" si="8"/>
        <v>3.65287978353305</v>
      </c>
      <c r="S18" s="65">
        <v>177</v>
      </c>
      <c r="T18" s="64">
        <f t="shared" si="9"/>
        <v>0.570158484731349</v>
      </c>
      <c r="U18" s="65">
        <v>28</v>
      </c>
      <c r="V18" s="63">
        <f t="shared" si="10"/>
        <v>9.0194562556371594E-2</v>
      </c>
    </row>
    <row r="19" spans="1:22" ht="17.100000000000001" customHeight="1">
      <c r="A19" s="1660"/>
      <c r="B19" s="784" t="s">
        <v>89</v>
      </c>
      <c r="C19" s="65">
        <f t="shared" si="0"/>
        <v>3149</v>
      </c>
      <c r="D19" s="430">
        <f t="shared" si="1"/>
        <v>100.00000000000001</v>
      </c>
      <c r="E19" s="65">
        <v>1</v>
      </c>
      <c r="F19" s="64">
        <f t="shared" si="2"/>
        <v>3.1756113051762465E-2</v>
      </c>
      <c r="G19" s="65">
        <v>232</v>
      </c>
      <c r="H19" s="64">
        <f t="shared" si="3"/>
        <v>7.3674182280088916</v>
      </c>
      <c r="I19" s="65">
        <v>470</v>
      </c>
      <c r="J19" s="64">
        <f t="shared" si="4"/>
        <v>14.925373134328357</v>
      </c>
      <c r="K19" s="65">
        <v>1247</v>
      </c>
      <c r="L19" s="64">
        <f t="shared" si="5"/>
        <v>39.599872975547797</v>
      </c>
      <c r="M19" s="65">
        <v>726</v>
      </c>
      <c r="N19" s="64">
        <f t="shared" si="6"/>
        <v>23.05493807557955</v>
      </c>
      <c r="O19" s="65">
        <v>377</v>
      </c>
      <c r="P19" s="64">
        <f t="shared" si="7"/>
        <v>11.972054620514449</v>
      </c>
      <c r="Q19" s="65">
        <v>81</v>
      </c>
      <c r="R19" s="64">
        <f t="shared" si="8"/>
        <v>2.5722451571927598</v>
      </c>
      <c r="S19" s="65">
        <v>13</v>
      </c>
      <c r="T19" s="64">
        <f t="shared" si="9"/>
        <v>0.41282946967291201</v>
      </c>
      <c r="U19" s="65">
        <v>2</v>
      </c>
      <c r="V19" s="63">
        <f t="shared" si="10"/>
        <v>6.351222610352493E-2</v>
      </c>
    </row>
    <row r="20" spans="1:22" ht="17.100000000000001" customHeight="1">
      <c r="A20" s="1521" t="s">
        <v>306</v>
      </c>
      <c r="B20" s="784" t="s">
        <v>313</v>
      </c>
      <c r="C20" s="65">
        <f t="shared" si="0"/>
        <v>34446</v>
      </c>
      <c r="D20" s="430">
        <f t="shared" si="1"/>
        <v>99.999999999999986</v>
      </c>
      <c r="E20" s="65">
        <v>34</v>
      </c>
      <c r="F20" s="64">
        <f t="shared" si="2"/>
        <v>9.8705219764268715E-2</v>
      </c>
      <c r="G20" s="65">
        <v>2483</v>
      </c>
      <c r="H20" s="64">
        <f t="shared" si="3"/>
        <v>7.2083841374905644</v>
      </c>
      <c r="I20" s="65">
        <v>3959</v>
      </c>
      <c r="J20" s="64">
        <f t="shared" si="4"/>
        <v>11.493351913139406</v>
      </c>
      <c r="K20" s="65">
        <v>11365</v>
      </c>
      <c r="L20" s="64">
        <f t="shared" si="5"/>
        <v>32.993671253556286</v>
      </c>
      <c r="M20" s="65">
        <v>9446</v>
      </c>
      <c r="N20" s="64">
        <f t="shared" si="6"/>
        <v>27.422632526273006</v>
      </c>
      <c r="O20" s="65">
        <v>5493</v>
      </c>
      <c r="P20" s="64">
        <f t="shared" si="7"/>
        <v>15.946699181327295</v>
      </c>
      <c r="Q20" s="65">
        <v>1454</v>
      </c>
      <c r="R20" s="64">
        <f t="shared" si="8"/>
        <v>4.2210996922719612</v>
      </c>
      <c r="S20" s="65">
        <v>194</v>
      </c>
      <c r="T20" s="64">
        <f t="shared" si="9"/>
        <v>0.56320037159612146</v>
      </c>
      <c r="U20" s="65">
        <v>18</v>
      </c>
      <c r="V20" s="63">
        <f t="shared" si="10"/>
        <v>5.2255704581083438E-2</v>
      </c>
    </row>
    <row r="21" spans="1:22" ht="17.100000000000001" customHeight="1">
      <c r="A21" s="1660"/>
      <c r="B21" s="784" t="s">
        <v>88</v>
      </c>
      <c r="C21" s="65">
        <f t="shared" si="0"/>
        <v>31526</v>
      </c>
      <c r="D21" s="430">
        <f t="shared" si="1"/>
        <v>99.999999999999986</v>
      </c>
      <c r="E21" s="65">
        <v>31</v>
      </c>
      <c r="F21" s="64">
        <f t="shared" si="2"/>
        <v>9.8331535875150658E-2</v>
      </c>
      <c r="G21" s="65">
        <v>2272</v>
      </c>
      <c r="H21" s="64">
        <f t="shared" si="3"/>
        <v>7.2067499841400746</v>
      </c>
      <c r="I21" s="65">
        <v>3548</v>
      </c>
      <c r="J21" s="64">
        <f t="shared" si="4"/>
        <v>11.254202880162406</v>
      </c>
      <c r="K21" s="65">
        <v>10227</v>
      </c>
      <c r="L21" s="64">
        <f t="shared" si="5"/>
        <v>32.43989088371503</v>
      </c>
      <c r="M21" s="65">
        <v>8755</v>
      </c>
      <c r="N21" s="64">
        <f t="shared" si="6"/>
        <v>27.770728922159488</v>
      </c>
      <c r="O21" s="65">
        <v>5147</v>
      </c>
      <c r="P21" s="64">
        <f t="shared" si="7"/>
        <v>16.326206940303241</v>
      </c>
      <c r="Q21" s="65">
        <v>1353</v>
      </c>
      <c r="R21" s="64">
        <f t="shared" si="8"/>
        <v>4.291695743196092</v>
      </c>
      <c r="S21" s="65">
        <v>177</v>
      </c>
      <c r="T21" s="64">
        <f t="shared" si="9"/>
        <v>0.56144134999682793</v>
      </c>
      <c r="U21" s="65">
        <v>16</v>
      </c>
      <c r="V21" s="63">
        <f t="shared" si="10"/>
        <v>5.0751760451690664E-2</v>
      </c>
    </row>
    <row r="22" spans="1:22" ht="17.100000000000001" customHeight="1">
      <c r="A22" s="1660"/>
      <c r="B22" s="784" t="s">
        <v>89</v>
      </c>
      <c r="C22" s="65">
        <f t="shared" si="0"/>
        <v>2920</v>
      </c>
      <c r="D22" s="430">
        <f t="shared" si="1"/>
        <v>100</v>
      </c>
      <c r="E22" s="65">
        <v>3</v>
      </c>
      <c r="F22" s="64">
        <f t="shared" si="2"/>
        <v>0.10273972602739725</v>
      </c>
      <c r="G22" s="65">
        <v>211</v>
      </c>
      <c r="H22" s="64">
        <f t="shared" si="3"/>
        <v>7.2260273972602738</v>
      </c>
      <c r="I22" s="65">
        <v>411</v>
      </c>
      <c r="J22" s="64">
        <f t="shared" si="4"/>
        <v>14.075342465753424</v>
      </c>
      <c r="K22" s="65">
        <v>1138</v>
      </c>
      <c r="L22" s="64">
        <f t="shared" si="5"/>
        <v>38.972602739726028</v>
      </c>
      <c r="M22" s="65">
        <v>691</v>
      </c>
      <c r="N22" s="64">
        <f t="shared" si="6"/>
        <v>23.664383561643838</v>
      </c>
      <c r="O22" s="65">
        <v>346</v>
      </c>
      <c r="P22" s="64">
        <f t="shared" si="7"/>
        <v>11.849315068493151</v>
      </c>
      <c r="Q22" s="65">
        <v>101</v>
      </c>
      <c r="R22" s="64">
        <f t="shared" si="8"/>
        <v>3.4589041095890409</v>
      </c>
      <c r="S22" s="65">
        <v>17</v>
      </c>
      <c r="T22" s="64">
        <f t="shared" si="9"/>
        <v>0.5821917808219178</v>
      </c>
      <c r="U22" s="65">
        <v>2</v>
      </c>
      <c r="V22" s="63">
        <f t="shared" si="10"/>
        <v>6.8493150684931503E-2</v>
      </c>
    </row>
    <row r="23" spans="1:22" ht="17.100000000000001" customHeight="1">
      <c r="A23" s="1521" t="s">
        <v>307</v>
      </c>
      <c r="B23" s="784" t="s">
        <v>313</v>
      </c>
      <c r="C23" s="65">
        <f t="shared" si="0"/>
        <v>33951</v>
      </c>
      <c r="D23" s="430">
        <f t="shared" si="1"/>
        <v>100.00000000000001</v>
      </c>
      <c r="E23" s="65">
        <v>21</v>
      </c>
      <c r="F23" s="64">
        <f t="shared" si="2"/>
        <v>6.1853848192984007E-2</v>
      </c>
      <c r="G23" s="65">
        <v>2367</v>
      </c>
      <c r="H23" s="64">
        <f t="shared" si="3"/>
        <v>6.9718123177520548</v>
      </c>
      <c r="I23" s="65">
        <v>3815</v>
      </c>
      <c r="J23" s="64">
        <f t="shared" si="4"/>
        <v>11.236782421725428</v>
      </c>
      <c r="K23" s="65">
        <v>11024</v>
      </c>
      <c r="L23" s="64">
        <f t="shared" si="5"/>
        <v>32.470324879974086</v>
      </c>
      <c r="M23" s="65">
        <v>9306</v>
      </c>
      <c r="N23" s="64">
        <f t="shared" si="6"/>
        <v>27.410091013519484</v>
      </c>
      <c r="O23" s="65">
        <v>5579</v>
      </c>
      <c r="P23" s="64">
        <f t="shared" si="7"/>
        <v>16.432505669936084</v>
      </c>
      <c r="Q23" s="65">
        <v>1581</v>
      </c>
      <c r="R23" s="64">
        <f t="shared" si="8"/>
        <v>4.6567111425289385</v>
      </c>
      <c r="S23" s="65">
        <v>240</v>
      </c>
      <c r="T23" s="64">
        <f t="shared" si="9"/>
        <v>0.70690112220553147</v>
      </c>
      <c r="U23" s="65">
        <v>18</v>
      </c>
      <c r="V23" s="63">
        <f t="shared" si="10"/>
        <v>5.3017584165414862E-2</v>
      </c>
    </row>
    <row r="24" spans="1:22" ht="17.100000000000001" customHeight="1">
      <c r="A24" s="1660"/>
      <c r="B24" s="784" t="s">
        <v>88</v>
      </c>
      <c r="C24" s="65">
        <f t="shared" si="0"/>
        <v>31036</v>
      </c>
      <c r="D24" s="430">
        <f t="shared" si="1"/>
        <v>100.00000000000001</v>
      </c>
      <c r="E24" s="65">
        <v>19</v>
      </c>
      <c r="F24" s="64">
        <f t="shared" si="2"/>
        <v>6.1219229282123984E-2</v>
      </c>
      <c r="G24" s="65">
        <v>2205</v>
      </c>
      <c r="H24" s="64">
        <f t="shared" si="3"/>
        <v>7.1046526614254413</v>
      </c>
      <c r="I24" s="65">
        <v>3399</v>
      </c>
      <c r="J24" s="64">
        <f t="shared" si="4"/>
        <v>10.951797912102075</v>
      </c>
      <c r="K24" s="65">
        <v>9867</v>
      </c>
      <c r="L24" s="64">
        <f t="shared" si="5"/>
        <v>31.792112385616704</v>
      </c>
      <c r="M24" s="65">
        <v>8613</v>
      </c>
      <c r="N24" s="64">
        <f t="shared" si="6"/>
        <v>27.751643252996523</v>
      </c>
      <c r="O24" s="65">
        <v>5212</v>
      </c>
      <c r="P24" s="64">
        <f t="shared" si="7"/>
        <v>16.793401211496324</v>
      </c>
      <c r="Q24" s="65">
        <v>1484</v>
      </c>
      <c r="R24" s="64">
        <f t="shared" si="8"/>
        <v>4.7815440134037894</v>
      </c>
      <c r="S24" s="65">
        <v>222</v>
      </c>
      <c r="T24" s="64">
        <f t="shared" si="9"/>
        <v>0.71529836319113282</v>
      </c>
      <c r="U24" s="65">
        <v>15</v>
      </c>
      <c r="V24" s="63">
        <f t="shared" si="10"/>
        <v>4.8330970485887352E-2</v>
      </c>
    </row>
    <row r="25" spans="1:22" ht="17.100000000000001" customHeight="1">
      <c r="A25" s="1660"/>
      <c r="B25" s="784" t="s">
        <v>89</v>
      </c>
      <c r="C25" s="65">
        <f t="shared" si="0"/>
        <v>2915</v>
      </c>
      <c r="D25" s="430">
        <f t="shared" si="1"/>
        <v>100.00000000000001</v>
      </c>
      <c r="E25" s="65">
        <v>2</v>
      </c>
      <c r="F25" s="64">
        <f t="shared" si="2"/>
        <v>6.8610634648370486E-2</v>
      </c>
      <c r="G25" s="65">
        <v>162</v>
      </c>
      <c r="H25" s="64">
        <f t="shared" si="3"/>
        <v>5.5574614065180103</v>
      </c>
      <c r="I25" s="65">
        <v>416</v>
      </c>
      <c r="J25" s="64">
        <f t="shared" si="4"/>
        <v>14.271012006861064</v>
      </c>
      <c r="K25" s="65">
        <v>1157</v>
      </c>
      <c r="L25" s="64">
        <f t="shared" si="5"/>
        <v>39.691252144082334</v>
      </c>
      <c r="M25" s="65">
        <v>693</v>
      </c>
      <c r="N25" s="64">
        <f t="shared" si="6"/>
        <v>23.773584905660378</v>
      </c>
      <c r="O25" s="65">
        <v>367</v>
      </c>
      <c r="P25" s="64">
        <f t="shared" si="7"/>
        <v>12.590051457975987</v>
      </c>
      <c r="Q25" s="65">
        <v>97</v>
      </c>
      <c r="R25" s="64">
        <f t="shared" si="8"/>
        <v>3.3276157804459694</v>
      </c>
      <c r="S25" s="65">
        <v>18</v>
      </c>
      <c r="T25" s="64">
        <f t="shared" si="9"/>
        <v>0.61749571183533447</v>
      </c>
      <c r="U25" s="65">
        <v>3</v>
      </c>
      <c r="V25" s="63">
        <f t="shared" si="10"/>
        <v>0.10291595197255575</v>
      </c>
    </row>
    <row r="26" spans="1:22" ht="17.100000000000001" customHeight="1">
      <c r="A26" s="1521" t="s">
        <v>308</v>
      </c>
      <c r="B26" s="784" t="s">
        <v>313</v>
      </c>
      <c r="C26" s="65">
        <f t="shared" si="0"/>
        <v>34586</v>
      </c>
      <c r="D26" s="430">
        <f t="shared" si="1"/>
        <v>100.00000000000001</v>
      </c>
      <c r="E26" s="65">
        <v>15</v>
      </c>
      <c r="F26" s="64">
        <f t="shared" si="2"/>
        <v>4.3370149771583877E-2</v>
      </c>
      <c r="G26" s="65">
        <v>2501</v>
      </c>
      <c r="H26" s="64">
        <f t="shared" si="3"/>
        <v>7.231249638582085</v>
      </c>
      <c r="I26" s="65">
        <v>3892</v>
      </c>
      <c r="J26" s="64">
        <f t="shared" si="4"/>
        <v>11.253108194066963</v>
      </c>
      <c r="K26" s="65">
        <v>10715</v>
      </c>
      <c r="L26" s="64">
        <f t="shared" si="5"/>
        <v>30.98074365350142</v>
      </c>
      <c r="M26" s="65">
        <v>9788</v>
      </c>
      <c r="N26" s="64">
        <f t="shared" si="6"/>
        <v>28.300468397617536</v>
      </c>
      <c r="O26" s="65">
        <v>5645</v>
      </c>
      <c r="P26" s="64">
        <f t="shared" si="7"/>
        <v>16.321633030706064</v>
      </c>
      <c r="Q26" s="65">
        <v>1787</v>
      </c>
      <c r="R26" s="64">
        <f t="shared" si="8"/>
        <v>5.1668305094546927</v>
      </c>
      <c r="S26" s="65">
        <v>215</v>
      </c>
      <c r="T26" s="64">
        <f t="shared" si="9"/>
        <v>0.62163881339270233</v>
      </c>
      <c r="U26" s="65">
        <v>28</v>
      </c>
      <c r="V26" s="63">
        <f t="shared" si="10"/>
        <v>8.0957612906956564E-2</v>
      </c>
    </row>
    <row r="27" spans="1:22" ht="17.100000000000001" customHeight="1">
      <c r="A27" s="1660"/>
      <c r="B27" s="784" t="s">
        <v>88</v>
      </c>
      <c r="C27" s="65">
        <f t="shared" si="0"/>
        <v>31492</v>
      </c>
      <c r="D27" s="430">
        <f t="shared" si="1"/>
        <v>100</v>
      </c>
      <c r="E27" s="65">
        <v>13</v>
      </c>
      <c r="F27" s="64">
        <f t="shared" si="2"/>
        <v>4.1280325161945894E-2</v>
      </c>
      <c r="G27" s="65">
        <v>2313</v>
      </c>
      <c r="H27" s="64">
        <f t="shared" si="3"/>
        <v>7.3447224691985262</v>
      </c>
      <c r="I27" s="65">
        <v>3457</v>
      </c>
      <c r="J27" s="64">
        <f t="shared" si="4"/>
        <v>10.977391083449765</v>
      </c>
      <c r="K27" s="65">
        <v>9600</v>
      </c>
      <c r="L27" s="64">
        <f t="shared" si="5"/>
        <v>30.483932427283118</v>
      </c>
      <c r="M27" s="65">
        <v>8990</v>
      </c>
      <c r="N27" s="64">
        <f t="shared" si="6"/>
        <v>28.546932554299502</v>
      </c>
      <c r="O27" s="65">
        <v>5231</v>
      </c>
      <c r="P27" s="64">
        <f t="shared" si="7"/>
        <v>16.610567763241455</v>
      </c>
      <c r="Q27" s="65">
        <v>1659</v>
      </c>
      <c r="R27" s="64">
        <f t="shared" si="8"/>
        <v>5.2680045725898639</v>
      </c>
      <c r="S27" s="65">
        <v>203</v>
      </c>
      <c r="T27" s="64">
        <f t="shared" si="9"/>
        <v>0.64460815445192432</v>
      </c>
      <c r="U27" s="65">
        <v>26</v>
      </c>
      <c r="V27" s="63">
        <f t="shared" si="10"/>
        <v>8.2560650323891788E-2</v>
      </c>
    </row>
    <row r="28" spans="1:22" ht="17.100000000000001" customHeight="1">
      <c r="A28" s="1660"/>
      <c r="B28" s="784" t="s">
        <v>89</v>
      </c>
      <c r="C28" s="65">
        <f t="shared" si="0"/>
        <v>3094</v>
      </c>
      <c r="D28" s="430">
        <f t="shared" si="1"/>
        <v>100</v>
      </c>
      <c r="E28" s="65">
        <v>2</v>
      </c>
      <c r="F28" s="64">
        <f t="shared" si="2"/>
        <v>6.464124111182934E-2</v>
      </c>
      <c r="G28" s="65">
        <v>188</v>
      </c>
      <c r="H28" s="64">
        <f t="shared" si="3"/>
        <v>6.0762766645119584</v>
      </c>
      <c r="I28" s="65">
        <v>435</v>
      </c>
      <c r="J28" s="64">
        <f t="shared" si="4"/>
        <v>14.059469941822883</v>
      </c>
      <c r="K28" s="65">
        <v>1115</v>
      </c>
      <c r="L28" s="64">
        <f t="shared" si="5"/>
        <v>36.037491919844861</v>
      </c>
      <c r="M28" s="65">
        <v>798</v>
      </c>
      <c r="N28" s="64">
        <f t="shared" si="6"/>
        <v>25.791855203619914</v>
      </c>
      <c r="O28" s="65">
        <v>414</v>
      </c>
      <c r="P28" s="64">
        <f t="shared" si="7"/>
        <v>13.380736910148675</v>
      </c>
      <c r="Q28" s="65">
        <v>128</v>
      </c>
      <c r="R28" s="64">
        <f t="shared" si="8"/>
        <v>4.1370394311570777</v>
      </c>
      <c r="S28" s="65">
        <v>12</v>
      </c>
      <c r="T28" s="64">
        <f t="shared" si="9"/>
        <v>0.38784744667097609</v>
      </c>
      <c r="U28" s="65">
        <v>2</v>
      </c>
      <c r="V28" s="63">
        <f t="shared" si="10"/>
        <v>6.464124111182934E-2</v>
      </c>
    </row>
    <row r="29" spans="1:22" ht="17.100000000000001" customHeight="1">
      <c r="A29" s="1521" t="s">
        <v>309</v>
      </c>
      <c r="B29" s="784" t="s">
        <v>313</v>
      </c>
      <c r="C29" s="65">
        <f t="shared" si="0"/>
        <v>36298</v>
      </c>
      <c r="D29" s="430">
        <f t="shared" si="1"/>
        <v>100.00000000000001</v>
      </c>
      <c r="E29" s="65">
        <v>7</v>
      </c>
      <c r="F29" s="64">
        <f t="shared" si="2"/>
        <v>1.9284809080390104E-2</v>
      </c>
      <c r="G29" s="65">
        <v>2759</v>
      </c>
      <c r="H29" s="64">
        <f t="shared" si="3"/>
        <v>7.6009697503994706</v>
      </c>
      <c r="I29" s="65">
        <v>4372</v>
      </c>
      <c r="J29" s="64">
        <f t="shared" si="4"/>
        <v>12.044740757066505</v>
      </c>
      <c r="K29" s="65">
        <v>10461</v>
      </c>
      <c r="L29" s="64">
        <f t="shared" si="5"/>
        <v>28.819769684280129</v>
      </c>
      <c r="M29" s="65">
        <v>10343</v>
      </c>
      <c r="N29" s="64">
        <f t="shared" si="6"/>
        <v>28.494682902639262</v>
      </c>
      <c r="O29" s="65">
        <v>6122</v>
      </c>
      <c r="P29" s="64">
        <f t="shared" si="7"/>
        <v>16.865943027164032</v>
      </c>
      <c r="Q29" s="65">
        <v>1979</v>
      </c>
      <c r="R29" s="64">
        <f t="shared" si="8"/>
        <v>5.4520910242988592</v>
      </c>
      <c r="S29" s="65">
        <v>229</v>
      </c>
      <c r="T29" s="64">
        <f t="shared" si="9"/>
        <v>0.63088875420133339</v>
      </c>
      <c r="U29" s="65">
        <v>26</v>
      </c>
      <c r="V29" s="63">
        <f t="shared" si="10"/>
        <v>7.1629290870020387E-2</v>
      </c>
    </row>
    <row r="30" spans="1:22" ht="17.100000000000001" customHeight="1">
      <c r="A30" s="1660"/>
      <c r="B30" s="784" t="s">
        <v>88</v>
      </c>
      <c r="C30" s="65">
        <f t="shared" si="0"/>
        <v>32901</v>
      </c>
      <c r="D30" s="430">
        <f t="shared" si="1"/>
        <v>100</v>
      </c>
      <c r="E30" s="65">
        <v>7</v>
      </c>
      <c r="F30" s="64">
        <f t="shared" si="2"/>
        <v>2.127594905929911E-2</v>
      </c>
      <c r="G30" s="65">
        <v>2558</v>
      </c>
      <c r="H30" s="64">
        <f t="shared" si="3"/>
        <v>7.7748396705267311</v>
      </c>
      <c r="I30" s="65">
        <v>3914</v>
      </c>
      <c r="J30" s="64">
        <f t="shared" si="4"/>
        <v>11.896294945442387</v>
      </c>
      <c r="K30" s="65">
        <v>9243</v>
      </c>
      <c r="L30" s="64">
        <f t="shared" si="5"/>
        <v>28.093371022157381</v>
      </c>
      <c r="M30" s="65">
        <v>9461</v>
      </c>
      <c r="N30" s="64">
        <f t="shared" si="6"/>
        <v>28.75596486428984</v>
      </c>
      <c r="O30" s="65">
        <v>5675</v>
      </c>
      <c r="P30" s="64">
        <f t="shared" si="7"/>
        <v>17.248715844503206</v>
      </c>
      <c r="Q30" s="65">
        <v>1808</v>
      </c>
      <c r="R30" s="64">
        <f t="shared" si="8"/>
        <v>5.4952736998875418</v>
      </c>
      <c r="S30" s="65">
        <v>212</v>
      </c>
      <c r="T30" s="64">
        <f t="shared" si="9"/>
        <v>0.64435731436734445</v>
      </c>
      <c r="U30" s="65">
        <v>23</v>
      </c>
      <c r="V30" s="63">
        <f t="shared" si="10"/>
        <v>6.9906689766268501E-2</v>
      </c>
    </row>
    <row r="31" spans="1:22" ht="17.100000000000001" customHeight="1">
      <c r="A31" s="1660"/>
      <c r="B31" s="784" t="s">
        <v>89</v>
      </c>
      <c r="C31" s="65">
        <f t="shared" si="0"/>
        <v>3397</v>
      </c>
      <c r="D31" s="430">
        <f t="shared" si="1"/>
        <v>100.00000000000001</v>
      </c>
      <c r="E31" s="65" t="s">
        <v>14</v>
      </c>
      <c r="F31" s="64" t="s">
        <v>286</v>
      </c>
      <c r="G31" s="65">
        <v>201</v>
      </c>
      <c r="H31" s="64">
        <f t="shared" si="3"/>
        <v>5.9169855755078009</v>
      </c>
      <c r="I31" s="65">
        <v>458</v>
      </c>
      <c r="J31" s="64">
        <f t="shared" si="4"/>
        <v>13.48248454518693</v>
      </c>
      <c r="K31" s="65">
        <v>1218</v>
      </c>
      <c r="L31" s="64">
        <f t="shared" si="5"/>
        <v>35.855166323226378</v>
      </c>
      <c r="M31" s="65">
        <v>882</v>
      </c>
      <c r="N31" s="64">
        <f t="shared" si="6"/>
        <v>25.964085958198414</v>
      </c>
      <c r="O31" s="65">
        <v>447</v>
      </c>
      <c r="P31" s="64">
        <f t="shared" si="7"/>
        <v>13.158669414188989</v>
      </c>
      <c r="Q31" s="65">
        <v>171</v>
      </c>
      <c r="R31" s="64">
        <f t="shared" si="8"/>
        <v>5.0338534000588755</v>
      </c>
      <c r="S31" s="65">
        <v>17</v>
      </c>
      <c r="T31" s="64">
        <f t="shared" si="9"/>
        <v>0.50044156608772439</v>
      </c>
      <c r="U31" s="65">
        <v>3</v>
      </c>
      <c r="V31" s="63">
        <f t="shared" si="10"/>
        <v>8.8313217544892547E-2</v>
      </c>
    </row>
    <row r="32" spans="1:22" ht="17.100000000000001" customHeight="1">
      <c r="A32" s="1521" t="s">
        <v>310</v>
      </c>
      <c r="B32" s="784" t="s">
        <v>313</v>
      </c>
      <c r="C32" s="65">
        <f t="shared" si="0"/>
        <v>36161</v>
      </c>
      <c r="D32" s="430">
        <f t="shared" si="1"/>
        <v>100</v>
      </c>
      <c r="E32" s="65">
        <v>13</v>
      </c>
      <c r="F32" s="64">
        <f>E32/C32*100</f>
        <v>3.5950333231934958E-2</v>
      </c>
      <c r="G32" s="65">
        <v>2681</v>
      </c>
      <c r="H32" s="64">
        <f t="shared" si="3"/>
        <v>7.4140648765244332</v>
      </c>
      <c r="I32" s="65">
        <v>4404</v>
      </c>
      <c r="J32" s="64">
        <f t="shared" si="4"/>
        <v>12.178866734880121</v>
      </c>
      <c r="K32" s="65">
        <v>9849</v>
      </c>
      <c r="L32" s="64">
        <f t="shared" si="5"/>
        <v>27.236525538563644</v>
      </c>
      <c r="M32" s="65">
        <v>10527</v>
      </c>
      <c r="N32" s="64">
        <f t="shared" si="6"/>
        <v>29.111473687121485</v>
      </c>
      <c r="O32" s="65">
        <v>6292</v>
      </c>
      <c r="P32" s="64">
        <f t="shared" si="7"/>
        <v>17.39996128425652</v>
      </c>
      <c r="Q32" s="65">
        <v>2107</v>
      </c>
      <c r="R32" s="64">
        <f t="shared" si="8"/>
        <v>5.8267193938220734</v>
      </c>
      <c r="S32" s="65">
        <v>268</v>
      </c>
      <c r="T32" s="64">
        <f t="shared" si="9"/>
        <v>0.74112994662758225</v>
      </c>
      <c r="U32" s="65">
        <v>20</v>
      </c>
      <c r="V32" s="63">
        <f t="shared" si="10"/>
        <v>5.5308204972207627E-2</v>
      </c>
    </row>
    <row r="33" spans="1:22" ht="17.100000000000001" customHeight="1">
      <c r="A33" s="1660"/>
      <c r="B33" s="784" t="s">
        <v>88</v>
      </c>
      <c r="C33" s="65">
        <f t="shared" si="0"/>
        <v>32692</v>
      </c>
      <c r="D33" s="430">
        <f t="shared" si="1"/>
        <v>100.00000000000001</v>
      </c>
      <c r="E33" s="65">
        <v>11</v>
      </c>
      <c r="F33" s="64">
        <f>E33/C33*100</f>
        <v>3.3647375504710635E-2</v>
      </c>
      <c r="G33" s="65">
        <v>2477</v>
      </c>
      <c r="H33" s="64">
        <f t="shared" si="3"/>
        <v>7.5767771931971124</v>
      </c>
      <c r="I33" s="65">
        <v>3936</v>
      </c>
      <c r="J33" s="64">
        <f t="shared" si="4"/>
        <v>12.039642726049186</v>
      </c>
      <c r="K33" s="65">
        <v>8634</v>
      </c>
      <c r="L33" s="64">
        <f t="shared" si="5"/>
        <v>26.410130918879236</v>
      </c>
      <c r="M33" s="65">
        <v>9605</v>
      </c>
      <c r="N33" s="64">
        <f t="shared" si="6"/>
        <v>29.380276520249605</v>
      </c>
      <c r="O33" s="65">
        <v>5831</v>
      </c>
      <c r="P33" s="64">
        <f t="shared" si="7"/>
        <v>17.836167869815245</v>
      </c>
      <c r="Q33" s="65">
        <v>1933</v>
      </c>
      <c r="R33" s="64">
        <f t="shared" si="8"/>
        <v>5.9127615318732412</v>
      </c>
      <c r="S33" s="65">
        <v>245</v>
      </c>
      <c r="T33" s="64">
        <f t="shared" si="9"/>
        <v>0.74941881805946409</v>
      </c>
      <c r="U33" s="65">
        <v>20</v>
      </c>
      <c r="V33" s="63">
        <f t="shared" si="10"/>
        <v>6.1177046372201151E-2</v>
      </c>
    </row>
    <row r="34" spans="1:22" ht="17.100000000000001" customHeight="1">
      <c r="A34" s="1660"/>
      <c r="B34" s="784" t="s">
        <v>89</v>
      </c>
      <c r="C34" s="65">
        <f t="shared" si="0"/>
        <v>3469</v>
      </c>
      <c r="D34" s="430">
        <f t="shared" si="1"/>
        <v>100</v>
      </c>
      <c r="E34" s="65">
        <v>2</v>
      </c>
      <c r="F34" s="64">
        <f>E34/C34*100</f>
        <v>5.7653502450273855E-2</v>
      </c>
      <c r="G34" s="65">
        <v>204</v>
      </c>
      <c r="H34" s="64">
        <f t="shared" si="3"/>
        <v>5.8806572499279337</v>
      </c>
      <c r="I34" s="65">
        <v>468</v>
      </c>
      <c r="J34" s="64">
        <f t="shared" si="4"/>
        <v>13.490919573364083</v>
      </c>
      <c r="K34" s="65">
        <v>1215</v>
      </c>
      <c r="L34" s="64">
        <f t="shared" si="5"/>
        <v>35.024502738541372</v>
      </c>
      <c r="M34" s="65">
        <v>922</v>
      </c>
      <c r="N34" s="64">
        <f t="shared" si="6"/>
        <v>26.57826462957625</v>
      </c>
      <c r="O34" s="65">
        <v>461</v>
      </c>
      <c r="P34" s="64">
        <f t="shared" si="7"/>
        <v>13.289132314788125</v>
      </c>
      <c r="Q34" s="65">
        <v>174</v>
      </c>
      <c r="R34" s="64">
        <f t="shared" si="8"/>
        <v>5.0158547131738249</v>
      </c>
      <c r="S34" s="65">
        <v>23</v>
      </c>
      <c r="T34" s="64">
        <f t="shared" si="9"/>
        <v>0.66301527817814931</v>
      </c>
      <c r="U34" s="65" t="s">
        <v>14</v>
      </c>
      <c r="V34" s="63" t="s">
        <v>286</v>
      </c>
    </row>
    <row r="35" spans="1:22" ht="17.100000000000001" customHeight="1">
      <c r="A35" s="1521" t="s">
        <v>311</v>
      </c>
      <c r="B35" s="784" t="s">
        <v>313</v>
      </c>
      <c r="C35" s="65">
        <f t="shared" si="0"/>
        <v>34771</v>
      </c>
      <c r="D35" s="430">
        <f t="shared" si="1"/>
        <v>99.999999999999986</v>
      </c>
      <c r="E35" s="65">
        <v>8</v>
      </c>
      <c r="F35" s="64">
        <f>E35/C35*100</f>
        <v>2.3007678812803772E-2</v>
      </c>
      <c r="G35" s="65">
        <v>2514</v>
      </c>
      <c r="H35" s="64">
        <f t="shared" si="3"/>
        <v>7.230163066923585</v>
      </c>
      <c r="I35" s="65">
        <v>4290</v>
      </c>
      <c r="J35" s="64">
        <f t="shared" si="4"/>
        <v>12.337867763366022</v>
      </c>
      <c r="K35" s="65">
        <v>8822</v>
      </c>
      <c r="L35" s="64">
        <f t="shared" si="5"/>
        <v>25.371717810819362</v>
      </c>
      <c r="M35" s="65">
        <v>10447</v>
      </c>
      <c r="N35" s="64">
        <f t="shared" si="6"/>
        <v>30.045152569670126</v>
      </c>
      <c r="O35" s="65">
        <v>6143</v>
      </c>
      <c r="P35" s="64">
        <f t="shared" si="7"/>
        <v>17.667021368381697</v>
      </c>
      <c r="Q35" s="65">
        <v>2200</v>
      </c>
      <c r="R35" s="64">
        <f t="shared" si="8"/>
        <v>6.3271116735210384</v>
      </c>
      <c r="S35" s="65">
        <v>321</v>
      </c>
      <c r="T35" s="64">
        <f t="shared" si="9"/>
        <v>0.9231831123637515</v>
      </c>
      <c r="U35" s="65">
        <v>26</v>
      </c>
      <c r="V35" s="63">
        <f>U35/C35*100</f>
        <v>7.4774956141612253E-2</v>
      </c>
    </row>
    <row r="36" spans="1:22" ht="17.100000000000001" customHeight="1">
      <c r="A36" s="1660"/>
      <c r="B36" s="784" t="s">
        <v>88</v>
      </c>
      <c r="C36" s="65">
        <f t="shared" si="0"/>
        <v>31428</v>
      </c>
      <c r="D36" s="430">
        <f t="shared" si="1"/>
        <v>100</v>
      </c>
      <c r="E36" s="65">
        <v>8</v>
      </c>
      <c r="F36" s="64">
        <f>E36/C36*100</f>
        <v>2.5455008272877687E-2</v>
      </c>
      <c r="G36" s="65">
        <v>2342</v>
      </c>
      <c r="H36" s="64">
        <f t="shared" si="3"/>
        <v>7.4519536718849437</v>
      </c>
      <c r="I36" s="65">
        <v>3844</v>
      </c>
      <c r="J36" s="64">
        <f t="shared" si="4"/>
        <v>12.23113147511773</v>
      </c>
      <c r="K36" s="65">
        <v>7811</v>
      </c>
      <c r="L36" s="64">
        <f t="shared" si="5"/>
        <v>24.853633702430951</v>
      </c>
      <c r="M36" s="65">
        <v>9431</v>
      </c>
      <c r="N36" s="64">
        <f t="shared" si="6"/>
        <v>30.008272877688686</v>
      </c>
      <c r="O36" s="65">
        <v>5679</v>
      </c>
      <c r="P36" s="64">
        <f t="shared" si="7"/>
        <v>18.069873997709049</v>
      </c>
      <c r="Q36" s="65">
        <v>2002</v>
      </c>
      <c r="R36" s="64">
        <f t="shared" si="8"/>
        <v>6.3701158202876416</v>
      </c>
      <c r="S36" s="65">
        <v>286</v>
      </c>
      <c r="T36" s="64">
        <f t="shared" si="9"/>
        <v>0.91001654575537727</v>
      </c>
      <c r="U36" s="65">
        <v>25</v>
      </c>
      <c r="V36" s="63">
        <f>U36/C36*100</f>
        <v>7.9546900852742783E-2</v>
      </c>
    </row>
    <row r="37" spans="1:22" ht="17.100000000000001" customHeight="1">
      <c r="A37" s="1197"/>
      <c r="B37" s="783" t="s">
        <v>89</v>
      </c>
      <c r="C37" s="553">
        <f t="shared" si="0"/>
        <v>3343</v>
      </c>
      <c r="D37" s="554">
        <f t="shared" si="1"/>
        <v>100</v>
      </c>
      <c r="E37" s="553" t="s">
        <v>14</v>
      </c>
      <c r="F37" s="550" t="s">
        <v>286</v>
      </c>
      <c r="G37" s="553">
        <v>172</v>
      </c>
      <c r="H37" s="550">
        <f t="shared" si="3"/>
        <v>5.1450792701166623</v>
      </c>
      <c r="I37" s="553">
        <v>446</v>
      </c>
      <c r="J37" s="550">
        <f t="shared" si="4"/>
        <v>13.341310200418786</v>
      </c>
      <c r="K37" s="553">
        <v>1011</v>
      </c>
      <c r="L37" s="550">
        <f t="shared" si="5"/>
        <v>30.242297337720608</v>
      </c>
      <c r="M37" s="553">
        <v>1016</v>
      </c>
      <c r="N37" s="550">
        <f t="shared" si="6"/>
        <v>30.391863595572836</v>
      </c>
      <c r="O37" s="553">
        <v>464</v>
      </c>
      <c r="P37" s="550">
        <f t="shared" si="7"/>
        <v>13.879748728686808</v>
      </c>
      <c r="Q37" s="553">
        <v>198</v>
      </c>
      <c r="R37" s="550">
        <f t="shared" si="8"/>
        <v>5.9228238109482501</v>
      </c>
      <c r="S37" s="553">
        <v>35</v>
      </c>
      <c r="T37" s="550">
        <f t="shared" si="9"/>
        <v>1.0469638049655998</v>
      </c>
      <c r="U37" s="553">
        <v>1</v>
      </c>
      <c r="V37" s="551">
        <f>U37/C37*100</f>
        <v>2.9913251570445706E-2</v>
      </c>
    </row>
    <row r="38" spans="1:22">
      <c r="A38" s="373" t="s">
        <v>57</v>
      </c>
      <c r="B38" s="374"/>
      <c r="C38" s="375"/>
      <c r="E38" s="798"/>
    </row>
    <row r="39" spans="1:22">
      <c r="E39" s="798"/>
    </row>
    <row r="40" spans="1:22">
      <c r="E40" s="798"/>
    </row>
  </sheetData>
  <mergeCells count="14">
    <mergeCell ref="U3:U7"/>
    <mergeCell ref="A1:V1"/>
    <mergeCell ref="A26:A28"/>
    <mergeCell ref="A8:A10"/>
    <mergeCell ref="A11:A13"/>
    <mergeCell ref="A14:A16"/>
    <mergeCell ref="A17:A19"/>
    <mergeCell ref="A20:A22"/>
    <mergeCell ref="A23:A25"/>
    <mergeCell ref="A35:A37"/>
    <mergeCell ref="A29:A31"/>
    <mergeCell ref="A32:A34"/>
    <mergeCell ref="A3:B7"/>
    <mergeCell ref="C3:C7"/>
  </mergeCells>
  <phoneticPr fontId="6" type="noConversion"/>
  <printOptions horizontalCentered="1" verticalCentered="1"/>
  <pageMargins left="0.39370078740157483" right="0.39370078740157483" top="0.74803149606299213" bottom="0.74803149606299213" header="0.31496062992125984" footer="0.31496062992125984"/>
  <pageSetup paperSize="11" scale="66" orientation="landscape" r:id="rId1"/>
  <headerFooter differentOddEven="1" scaleWithDoc="0">
    <oddHeader>&amp;L&amp;"Times New Roman,標準"&amp;8 108&amp;"標楷體,標準"年犯罪狀況及其分析</oddHeader>
    <evenHeader>&amp;R&amp;"標楷體,標準"&amp;8第二篇　犯罪之處理</evenHeader>
  </headerFooter>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47">
    <tabColor theme="8" tint="0.59999389629810485"/>
  </sheetPr>
  <dimension ref="A1:U39"/>
  <sheetViews>
    <sheetView showGridLines="0" zoomScaleNormal="100" workbookViewId="0">
      <selection activeCell="O2" sqref="O2"/>
    </sheetView>
  </sheetViews>
  <sheetFormatPr defaultColWidth="15.875" defaultRowHeight="15"/>
  <cols>
    <col min="1" max="1" width="5.75" style="380" customWidth="1"/>
    <col min="2" max="2" width="11.5" style="380" bestFit="1" customWidth="1"/>
    <col min="3" max="5" width="6.75" style="380" customWidth="1"/>
    <col min="6" max="6" width="11.5" style="380" bestFit="1" customWidth="1"/>
    <col min="7" max="9" width="6.75" style="380" customWidth="1"/>
    <col min="10" max="10" width="11.5" style="380" bestFit="1" customWidth="1"/>
    <col min="11" max="13" width="6.75" style="380" customWidth="1"/>
    <col min="14" max="14" width="11.5" style="380" bestFit="1" customWidth="1"/>
    <col min="15" max="17" width="6.75" style="380" customWidth="1"/>
    <col min="18" max="18" width="11.5" style="380" bestFit="1" customWidth="1"/>
    <col min="19" max="21" width="6.75" style="380" customWidth="1"/>
    <col min="22" max="16384" width="15.875" style="380"/>
  </cols>
  <sheetData>
    <row r="1" spans="1:21" s="376" customFormat="1" ht="27" customHeight="1">
      <c r="A1" s="1670" t="s">
        <v>523</v>
      </c>
      <c r="B1" s="1673"/>
      <c r="C1" s="1673"/>
      <c r="D1" s="1673"/>
      <c r="E1" s="1673"/>
      <c r="F1" s="1673"/>
      <c r="G1" s="1673"/>
      <c r="H1" s="1673"/>
      <c r="I1" s="1673"/>
      <c r="J1" s="1673"/>
      <c r="K1" s="1673"/>
      <c r="L1" s="1673"/>
      <c r="M1" s="1673"/>
      <c r="N1" s="1673"/>
      <c r="O1" s="1673"/>
      <c r="P1" s="1673"/>
      <c r="Q1" s="1673"/>
      <c r="R1" s="1673"/>
      <c r="S1" s="1673"/>
      <c r="T1" s="1673"/>
      <c r="U1" s="1673"/>
    </row>
    <row r="2" spans="1:21" s="377" customFormat="1" ht="30.6" customHeight="1">
      <c r="A2" s="1645" t="s">
        <v>524</v>
      </c>
      <c r="B2" s="1671" t="s">
        <v>258</v>
      </c>
      <c r="C2" s="1672"/>
      <c r="D2" s="1672"/>
      <c r="E2" s="1672"/>
      <c r="F2" s="1671" t="s">
        <v>308</v>
      </c>
      <c r="G2" s="1672"/>
      <c r="H2" s="1672"/>
      <c r="I2" s="1672"/>
      <c r="J2" s="1671" t="s">
        <v>309</v>
      </c>
      <c r="K2" s="1672"/>
      <c r="L2" s="1672"/>
      <c r="M2" s="1672"/>
      <c r="N2" s="1671" t="s">
        <v>310</v>
      </c>
      <c r="O2" s="1672"/>
      <c r="P2" s="1672"/>
      <c r="Q2" s="1672"/>
      <c r="R2" s="1671" t="s">
        <v>311</v>
      </c>
      <c r="S2" s="1672"/>
      <c r="T2" s="1672"/>
      <c r="U2" s="1672"/>
    </row>
    <row r="3" spans="1:21" s="377" customFormat="1" ht="30.6" customHeight="1">
      <c r="A3" s="1674"/>
      <c r="B3" s="1676" t="s">
        <v>525</v>
      </c>
      <c r="C3" s="1671" t="s">
        <v>216</v>
      </c>
      <c r="D3" s="1672"/>
      <c r="E3" s="1672"/>
      <c r="F3" s="1676" t="s">
        <v>525</v>
      </c>
      <c r="G3" s="1671" t="s">
        <v>216</v>
      </c>
      <c r="H3" s="1672"/>
      <c r="I3" s="1672"/>
      <c r="J3" s="1676" t="s">
        <v>525</v>
      </c>
      <c r="K3" s="1671" t="s">
        <v>216</v>
      </c>
      <c r="L3" s="1672"/>
      <c r="M3" s="1672"/>
      <c r="N3" s="1676" t="s">
        <v>525</v>
      </c>
      <c r="O3" s="1671" t="s">
        <v>216</v>
      </c>
      <c r="P3" s="1672"/>
      <c r="Q3" s="1672"/>
      <c r="R3" s="1676" t="s">
        <v>525</v>
      </c>
      <c r="S3" s="1671" t="s">
        <v>216</v>
      </c>
      <c r="T3" s="1672"/>
      <c r="U3" s="1672"/>
    </row>
    <row r="4" spans="1:21" s="377" customFormat="1" ht="30.6" customHeight="1">
      <c r="A4" s="1675"/>
      <c r="B4" s="1677"/>
      <c r="C4" s="816" t="s">
        <v>313</v>
      </c>
      <c r="D4" s="816" t="s">
        <v>88</v>
      </c>
      <c r="E4" s="815" t="s">
        <v>89</v>
      </c>
      <c r="F4" s="1677"/>
      <c r="G4" s="816" t="s">
        <v>313</v>
      </c>
      <c r="H4" s="816" t="s">
        <v>88</v>
      </c>
      <c r="I4" s="815" t="s">
        <v>89</v>
      </c>
      <c r="J4" s="1677"/>
      <c r="K4" s="816" t="s">
        <v>313</v>
      </c>
      <c r="L4" s="816" t="s">
        <v>88</v>
      </c>
      <c r="M4" s="815" t="s">
        <v>89</v>
      </c>
      <c r="N4" s="1677"/>
      <c r="O4" s="816" t="s">
        <v>313</v>
      </c>
      <c r="P4" s="816" t="s">
        <v>88</v>
      </c>
      <c r="Q4" s="815" t="s">
        <v>89</v>
      </c>
      <c r="R4" s="1677"/>
      <c r="S4" s="816" t="s">
        <v>313</v>
      </c>
      <c r="T4" s="816" t="s">
        <v>88</v>
      </c>
      <c r="U4" s="815" t="s">
        <v>89</v>
      </c>
    </row>
    <row r="5" spans="1:21" s="378" customFormat="1" ht="32.450000000000003" customHeight="1">
      <c r="A5" s="814">
        <v>1</v>
      </c>
      <c r="B5" s="1059" t="s">
        <v>713</v>
      </c>
      <c r="C5" s="431">
        <f t="shared" ref="C5:C14" si="0">D5+E5</f>
        <v>10216</v>
      </c>
      <c r="D5" s="432">
        <v>9784</v>
      </c>
      <c r="E5" s="432">
        <v>432</v>
      </c>
      <c r="F5" s="1059" t="s">
        <v>714</v>
      </c>
      <c r="G5" s="431">
        <f t="shared" ref="G5:G14" si="1">H5+I5</f>
        <v>11005</v>
      </c>
      <c r="H5" s="432">
        <v>9698</v>
      </c>
      <c r="I5" s="432">
        <v>1307</v>
      </c>
      <c r="J5" s="1059" t="s">
        <v>714</v>
      </c>
      <c r="K5" s="431">
        <f t="shared" ref="K5:K14" si="2">SUM(L5,M5)</f>
        <v>11797</v>
      </c>
      <c r="L5" s="432">
        <v>10285</v>
      </c>
      <c r="M5" s="432">
        <v>1512</v>
      </c>
      <c r="N5" s="1059" t="s">
        <v>714</v>
      </c>
      <c r="O5" s="431">
        <f t="shared" ref="O5:O14" si="3">P5+Q5</f>
        <v>11060</v>
      </c>
      <c r="P5" s="432">
        <v>9625</v>
      </c>
      <c r="Q5" s="432">
        <v>1435</v>
      </c>
      <c r="R5" s="1059" t="s">
        <v>714</v>
      </c>
      <c r="S5" s="431">
        <f t="shared" ref="S5:S14" si="4">T5+U5</f>
        <v>10598</v>
      </c>
      <c r="T5" s="432">
        <v>9236</v>
      </c>
      <c r="U5" s="432">
        <v>1362</v>
      </c>
    </row>
    <row r="6" spans="1:21" s="378" customFormat="1" ht="32.450000000000003" customHeight="1">
      <c r="A6" s="813">
        <v>2</v>
      </c>
      <c r="B6" s="1060" t="s">
        <v>714</v>
      </c>
      <c r="C6" s="433">
        <f t="shared" si="0"/>
        <v>9803</v>
      </c>
      <c r="D6" s="434">
        <v>8624</v>
      </c>
      <c r="E6" s="434">
        <v>1179</v>
      </c>
      <c r="F6" s="1060" t="s">
        <v>713</v>
      </c>
      <c r="G6" s="433">
        <f t="shared" si="1"/>
        <v>9775</v>
      </c>
      <c r="H6" s="434">
        <v>9311</v>
      </c>
      <c r="I6" s="434">
        <v>464</v>
      </c>
      <c r="J6" s="1060" t="s">
        <v>713</v>
      </c>
      <c r="K6" s="433">
        <f t="shared" si="2"/>
        <v>9753</v>
      </c>
      <c r="L6" s="434">
        <v>9311</v>
      </c>
      <c r="M6" s="434">
        <v>442</v>
      </c>
      <c r="N6" s="1060" t="s">
        <v>713</v>
      </c>
      <c r="O6" s="433">
        <f t="shared" si="3"/>
        <v>9921</v>
      </c>
      <c r="P6" s="434">
        <v>9447</v>
      </c>
      <c r="Q6" s="434">
        <v>474</v>
      </c>
      <c r="R6" s="1060" t="s">
        <v>713</v>
      </c>
      <c r="S6" s="433">
        <f t="shared" si="4"/>
        <v>9416</v>
      </c>
      <c r="T6" s="434">
        <v>8973</v>
      </c>
      <c r="U6" s="434">
        <v>443</v>
      </c>
    </row>
    <row r="7" spans="1:21" s="378" customFormat="1" ht="32.450000000000003" customHeight="1">
      <c r="A7" s="813">
        <v>3</v>
      </c>
      <c r="B7" s="1060" t="s">
        <v>715</v>
      </c>
      <c r="C7" s="433">
        <f t="shared" si="0"/>
        <v>4398</v>
      </c>
      <c r="D7" s="434">
        <v>4010</v>
      </c>
      <c r="E7" s="434">
        <v>388</v>
      </c>
      <c r="F7" s="1060" t="s">
        <v>715</v>
      </c>
      <c r="G7" s="433">
        <f t="shared" si="1"/>
        <v>4164</v>
      </c>
      <c r="H7" s="434">
        <v>3753</v>
      </c>
      <c r="I7" s="434">
        <v>411</v>
      </c>
      <c r="J7" s="1060" t="s">
        <v>715</v>
      </c>
      <c r="K7" s="433">
        <f t="shared" si="2"/>
        <v>4324</v>
      </c>
      <c r="L7" s="434">
        <v>3863</v>
      </c>
      <c r="M7" s="434">
        <v>461</v>
      </c>
      <c r="N7" s="1060" t="s">
        <v>715</v>
      </c>
      <c r="O7" s="433">
        <f t="shared" si="3"/>
        <v>4387</v>
      </c>
      <c r="P7" s="434">
        <v>3919</v>
      </c>
      <c r="Q7" s="434">
        <v>468</v>
      </c>
      <c r="R7" s="1060" t="s">
        <v>715</v>
      </c>
      <c r="S7" s="433">
        <f t="shared" si="4"/>
        <v>4190</v>
      </c>
      <c r="T7" s="434">
        <v>3761</v>
      </c>
      <c r="U7" s="434">
        <v>429</v>
      </c>
    </row>
    <row r="8" spans="1:21" s="378" customFormat="1" ht="32.450000000000003" customHeight="1">
      <c r="A8" s="813">
        <v>4</v>
      </c>
      <c r="B8" s="1060" t="s">
        <v>716</v>
      </c>
      <c r="C8" s="433">
        <f t="shared" si="0"/>
        <v>1617</v>
      </c>
      <c r="D8" s="434">
        <v>1358</v>
      </c>
      <c r="E8" s="434">
        <v>259</v>
      </c>
      <c r="F8" s="1060" t="s">
        <v>716</v>
      </c>
      <c r="G8" s="433">
        <f t="shared" si="1"/>
        <v>1921</v>
      </c>
      <c r="H8" s="434">
        <v>1626</v>
      </c>
      <c r="I8" s="434">
        <v>295</v>
      </c>
      <c r="J8" s="1060" t="s">
        <v>716</v>
      </c>
      <c r="K8" s="433">
        <f t="shared" si="2"/>
        <v>2503</v>
      </c>
      <c r="L8" s="434">
        <v>2173</v>
      </c>
      <c r="M8" s="434">
        <v>330</v>
      </c>
      <c r="N8" s="1060" t="s">
        <v>716</v>
      </c>
      <c r="O8" s="433">
        <f t="shared" si="3"/>
        <v>2892</v>
      </c>
      <c r="P8" s="434">
        <v>2474</v>
      </c>
      <c r="Q8" s="434">
        <v>418</v>
      </c>
      <c r="R8" s="1060" t="s">
        <v>716</v>
      </c>
      <c r="S8" s="433">
        <f t="shared" si="4"/>
        <v>2940</v>
      </c>
      <c r="T8" s="434">
        <v>2495</v>
      </c>
      <c r="U8" s="434">
        <v>445</v>
      </c>
    </row>
    <row r="9" spans="1:21" s="378" customFormat="1" ht="32.450000000000003" customHeight="1">
      <c r="A9" s="813">
        <v>5</v>
      </c>
      <c r="B9" s="1060" t="s">
        <v>717</v>
      </c>
      <c r="C9" s="433">
        <f t="shared" si="0"/>
        <v>889</v>
      </c>
      <c r="D9" s="434">
        <v>831</v>
      </c>
      <c r="E9" s="434">
        <v>58</v>
      </c>
      <c r="F9" s="1060" t="s">
        <v>717</v>
      </c>
      <c r="G9" s="433">
        <f t="shared" si="1"/>
        <v>993</v>
      </c>
      <c r="H9" s="434">
        <v>929</v>
      </c>
      <c r="I9" s="434">
        <v>64</v>
      </c>
      <c r="J9" s="1060" t="s">
        <v>717</v>
      </c>
      <c r="K9" s="433">
        <f t="shared" si="2"/>
        <v>1080</v>
      </c>
      <c r="L9" s="434">
        <v>1003</v>
      </c>
      <c r="M9" s="434">
        <v>77</v>
      </c>
      <c r="N9" s="1060" t="s">
        <v>717</v>
      </c>
      <c r="O9" s="433">
        <f t="shared" si="3"/>
        <v>1120</v>
      </c>
      <c r="P9" s="434">
        <v>1014</v>
      </c>
      <c r="Q9" s="434">
        <v>106</v>
      </c>
      <c r="R9" s="1060" t="s">
        <v>717</v>
      </c>
      <c r="S9" s="433">
        <f t="shared" si="4"/>
        <v>1137</v>
      </c>
      <c r="T9" s="434">
        <v>1044</v>
      </c>
      <c r="U9" s="434">
        <v>93</v>
      </c>
    </row>
    <row r="10" spans="1:21" s="378" customFormat="1" ht="32.450000000000003" customHeight="1">
      <c r="A10" s="813">
        <v>6</v>
      </c>
      <c r="B10" s="1060" t="s">
        <v>718</v>
      </c>
      <c r="C10" s="433">
        <f t="shared" si="0"/>
        <v>847</v>
      </c>
      <c r="D10" s="434">
        <v>838</v>
      </c>
      <c r="E10" s="434">
        <v>9</v>
      </c>
      <c r="F10" s="1060" t="s">
        <v>719</v>
      </c>
      <c r="G10" s="433">
        <f t="shared" si="1"/>
        <v>857</v>
      </c>
      <c r="H10" s="434">
        <v>848</v>
      </c>
      <c r="I10" s="434">
        <v>9</v>
      </c>
      <c r="J10" s="1060" t="s">
        <v>719</v>
      </c>
      <c r="K10" s="433">
        <f t="shared" si="2"/>
        <v>893</v>
      </c>
      <c r="L10" s="434">
        <v>886</v>
      </c>
      <c r="M10" s="434">
        <v>7</v>
      </c>
      <c r="N10" s="1060" t="s">
        <v>719</v>
      </c>
      <c r="O10" s="433">
        <f t="shared" si="3"/>
        <v>887</v>
      </c>
      <c r="P10" s="434">
        <v>880</v>
      </c>
      <c r="Q10" s="434">
        <v>7</v>
      </c>
      <c r="R10" s="1060" t="s">
        <v>719</v>
      </c>
      <c r="S10" s="433">
        <f t="shared" si="4"/>
        <v>962</v>
      </c>
      <c r="T10" s="434">
        <v>952</v>
      </c>
      <c r="U10" s="434">
        <v>10</v>
      </c>
    </row>
    <row r="11" spans="1:21" s="378" customFormat="1" ht="32.450000000000003" customHeight="1">
      <c r="A11" s="813">
        <v>7</v>
      </c>
      <c r="B11" s="1060" t="s">
        <v>719</v>
      </c>
      <c r="C11" s="433">
        <f t="shared" si="0"/>
        <v>845</v>
      </c>
      <c r="D11" s="434">
        <v>834</v>
      </c>
      <c r="E11" s="434">
        <v>11</v>
      </c>
      <c r="F11" s="1060" t="s">
        <v>718</v>
      </c>
      <c r="G11" s="433">
        <f t="shared" si="1"/>
        <v>695</v>
      </c>
      <c r="H11" s="434">
        <v>691</v>
      </c>
      <c r="I11" s="434">
        <v>4</v>
      </c>
      <c r="J11" s="1060" t="s">
        <v>718</v>
      </c>
      <c r="K11" s="433">
        <f t="shared" si="2"/>
        <v>749</v>
      </c>
      <c r="L11" s="434">
        <v>745</v>
      </c>
      <c r="M11" s="434">
        <v>4</v>
      </c>
      <c r="N11" s="1060" t="s">
        <v>718</v>
      </c>
      <c r="O11" s="433">
        <f t="shared" si="3"/>
        <v>711</v>
      </c>
      <c r="P11" s="434">
        <v>709</v>
      </c>
      <c r="Q11" s="434">
        <v>2</v>
      </c>
      <c r="R11" s="1060" t="s">
        <v>718</v>
      </c>
      <c r="S11" s="433">
        <f t="shared" si="4"/>
        <v>662</v>
      </c>
      <c r="T11" s="434">
        <v>659</v>
      </c>
      <c r="U11" s="434">
        <v>3</v>
      </c>
    </row>
    <row r="12" spans="1:21" s="378" customFormat="1" ht="32.450000000000003" customHeight="1">
      <c r="A12" s="813">
        <v>8</v>
      </c>
      <c r="B12" s="1060" t="s">
        <v>720</v>
      </c>
      <c r="C12" s="433">
        <f t="shared" si="0"/>
        <v>589</v>
      </c>
      <c r="D12" s="434">
        <v>475</v>
      </c>
      <c r="E12" s="434">
        <v>114</v>
      </c>
      <c r="F12" s="1060" t="s">
        <v>720</v>
      </c>
      <c r="G12" s="433">
        <f t="shared" si="1"/>
        <v>511</v>
      </c>
      <c r="H12" s="434">
        <v>405</v>
      </c>
      <c r="I12" s="434">
        <v>106</v>
      </c>
      <c r="J12" s="1060" t="s">
        <v>720</v>
      </c>
      <c r="K12" s="433">
        <f t="shared" si="2"/>
        <v>478</v>
      </c>
      <c r="L12" s="434">
        <v>379</v>
      </c>
      <c r="M12" s="434">
        <v>99</v>
      </c>
      <c r="N12" s="1060" t="s">
        <v>721</v>
      </c>
      <c r="O12" s="433">
        <f t="shared" si="3"/>
        <v>525</v>
      </c>
      <c r="P12" s="434">
        <v>447</v>
      </c>
      <c r="Q12" s="434">
        <v>78</v>
      </c>
      <c r="R12" s="1060" t="s">
        <v>721</v>
      </c>
      <c r="S12" s="433">
        <f t="shared" si="4"/>
        <v>534</v>
      </c>
      <c r="T12" s="434">
        <v>444</v>
      </c>
      <c r="U12" s="434">
        <v>90</v>
      </c>
    </row>
    <row r="13" spans="1:21" s="378" customFormat="1" ht="34.9" customHeight="1">
      <c r="A13" s="813">
        <v>9</v>
      </c>
      <c r="B13" s="1060" t="s">
        <v>721</v>
      </c>
      <c r="C13" s="433">
        <f t="shared" si="0"/>
        <v>469</v>
      </c>
      <c r="D13" s="434">
        <v>395</v>
      </c>
      <c r="E13" s="434">
        <v>74</v>
      </c>
      <c r="F13" s="1060" t="s">
        <v>721</v>
      </c>
      <c r="G13" s="433">
        <f t="shared" si="1"/>
        <v>470</v>
      </c>
      <c r="H13" s="434">
        <v>400</v>
      </c>
      <c r="I13" s="434">
        <v>70</v>
      </c>
      <c r="J13" s="1060" t="s">
        <v>721</v>
      </c>
      <c r="K13" s="433">
        <f t="shared" si="2"/>
        <v>478</v>
      </c>
      <c r="L13" s="434">
        <v>410</v>
      </c>
      <c r="M13" s="434">
        <v>68</v>
      </c>
      <c r="N13" s="1060" t="s">
        <v>720</v>
      </c>
      <c r="O13" s="433">
        <f t="shared" si="3"/>
        <v>449</v>
      </c>
      <c r="P13" s="434">
        <v>346</v>
      </c>
      <c r="Q13" s="434">
        <v>103</v>
      </c>
      <c r="R13" s="1060" t="s">
        <v>722</v>
      </c>
      <c r="S13" s="433">
        <f t="shared" si="4"/>
        <v>435</v>
      </c>
      <c r="T13" s="434">
        <v>412</v>
      </c>
      <c r="U13" s="434">
        <v>23</v>
      </c>
    </row>
    <row r="14" spans="1:21" s="378" customFormat="1" ht="32.450000000000003" customHeight="1">
      <c r="A14" s="812">
        <v>10</v>
      </c>
      <c r="B14" s="1061" t="s">
        <v>722</v>
      </c>
      <c r="C14" s="435">
        <f t="shared" si="0"/>
        <v>415</v>
      </c>
      <c r="D14" s="436">
        <v>400</v>
      </c>
      <c r="E14" s="436">
        <v>15</v>
      </c>
      <c r="F14" s="1061" t="s">
        <v>722</v>
      </c>
      <c r="G14" s="435">
        <f t="shared" si="1"/>
        <v>395</v>
      </c>
      <c r="H14" s="436">
        <v>373</v>
      </c>
      <c r="I14" s="436">
        <v>22</v>
      </c>
      <c r="J14" s="1061" t="s">
        <v>722</v>
      </c>
      <c r="K14" s="435">
        <f t="shared" si="2"/>
        <v>436</v>
      </c>
      <c r="L14" s="436">
        <v>415</v>
      </c>
      <c r="M14" s="436">
        <v>21</v>
      </c>
      <c r="N14" s="1061" t="s">
        <v>722</v>
      </c>
      <c r="O14" s="435">
        <f t="shared" si="3"/>
        <v>417</v>
      </c>
      <c r="P14" s="436">
        <v>405</v>
      </c>
      <c r="Q14" s="436">
        <v>12</v>
      </c>
      <c r="R14" s="1061" t="s">
        <v>720</v>
      </c>
      <c r="S14" s="435">
        <f t="shared" si="4"/>
        <v>370</v>
      </c>
      <c r="T14" s="436">
        <v>274</v>
      </c>
      <c r="U14" s="436">
        <v>96</v>
      </c>
    </row>
    <row r="15" spans="1:21" s="76" customFormat="1" ht="14.25">
      <c r="A15" s="76" t="s">
        <v>57</v>
      </c>
    </row>
    <row r="16" spans="1:21" s="379" customFormat="1" ht="16.5" customHeight="1">
      <c r="A16" s="76" t="s">
        <v>526</v>
      </c>
    </row>
    <row r="17" spans="1:5" s="245" customFormat="1">
      <c r="A17" s="1678" t="s">
        <v>527</v>
      </c>
      <c r="B17" s="1678"/>
      <c r="C17" s="1678"/>
      <c r="D17" s="1678"/>
      <c r="E17" s="1678"/>
    </row>
    <row r="18" spans="1:5" s="245" customFormat="1"/>
    <row r="19" spans="1:5" s="245" customFormat="1"/>
    <row r="20" spans="1:5" s="245" customFormat="1"/>
    <row r="21" spans="1:5" s="245" customFormat="1"/>
    <row r="22" spans="1:5" s="245" customFormat="1"/>
    <row r="23" spans="1:5" s="245" customFormat="1"/>
    <row r="24" spans="1:5" s="245" customFormat="1"/>
    <row r="25" spans="1:5" s="245" customFormat="1"/>
    <row r="26" spans="1:5" s="245" customFormat="1"/>
    <row r="27" spans="1:5" s="245" customFormat="1"/>
    <row r="28" spans="1:5" s="245" customFormat="1"/>
    <row r="29" spans="1:5" s="245" customFormat="1"/>
    <row r="30" spans="1:5" s="245" customFormat="1"/>
    <row r="31" spans="1:5" s="245" customFormat="1"/>
    <row r="32" spans="1:5" s="245" customFormat="1"/>
    <row r="33" s="245" customFormat="1"/>
    <row r="34" s="245" customFormat="1"/>
    <row r="35" s="245" customFormat="1"/>
    <row r="36" s="245" customFormat="1"/>
    <row r="37" s="245" customFormat="1"/>
    <row r="38" s="245" customFormat="1"/>
    <row r="39" s="245" customFormat="1"/>
  </sheetData>
  <mergeCells count="18">
    <mergeCell ref="N3:N4"/>
    <mergeCell ref="A17:E17"/>
    <mergeCell ref="O3:Q3"/>
    <mergeCell ref="A1:U1"/>
    <mergeCell ref="A2:A4"/>
    <mergeCell ref="B2:E2"/>
    <mergeCell ref="F2:I2"/>
    <mergeCell ref="J2:M2"/>
    <mergeCell ref="N2:Q2"/>
    <mergeCell ref="R2:U2"/>
    <mergeCell ref="B3:B4"/>
    <mergeCell ref="C3:E3"/>
    <mergeCell ref="R3:R4"/>
    <mergeCell ref="S3:U3"/>
    <mergeCell ref="F3:F4"/>
    <mergeCell ref="G3:I3"/>
    <mergeCell ref="J3:J4"/>
    <mergeCell ref="K3:M3"/>
  </mergeCells>
  <phoneticPr fontId="6" type="noConversion"/>
  <printOptions horizontalCentered="1" verticalCentered="1"/>
  <pageMargins left="0.39370078740157483" right="0.39370078740157483" top="0.74803149606299213" bottom="0.74803149606299213" header="0.31496062992125984" footer="0.31496062992125984"/>
  <pageSetup paperSize="11" scale="66" orientation="landscape" r:id="rId1"/>
  <headerFooter differentOddEven="1" scaleWithDoc="0">
    <oddHeader>&amp;L&amp;"Times New Roman,標準"&amp;8 108&amp;"標楷體,標準"年犯罪狀況及其分析</oddHeader>
    <evenHeader>&amp;R&amp;"標楷體,標準"&amp;8第二篇　犯罪之處理</evenHead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48">
    <tabColor theme="8" tint="0.59999389629810485"/>
  </sheetPr>
  <dimension ref="A1:T35"/>
  <sheetViews>
    <sheetView showGridLines="0" zoomScale="90" zoomScaleNormal="90" workbookViewId="0">
      <selection activeCell="O2" sqref="O2"/>
    </sheetView>
  </sheetViews>
  <sheetFormatPr defaultColWidth="8.875" defaultRowHeight="15.75"/>
  <cols>
    <col min="1" max="1" width="28.125" style="68" customWidth="1"/>
    <col min="2" max="2" width="7.25" style="68" customWidth="1"/>
    <col min="3" max="17" width="8.125" style="68" customWidth="1"/>
    <col min="18" max="16384" width="8.875" style="68"/>
  </cols>
  <sheetData>
    <row r="1" spans="1:20" s="178" customFormat="1" ht="29.25" customHeight="1">
      <c r="A1" s="1680" t="s">
        <v>1294</v>
      </c>
      <c r="B1" s="1680"/>
      <c r="C1" s="1680"/>
      <c r="D1" s="1680"/>
      <c r="E1" s="1680"/>
      <c r="F1" s="1680"/>
      <c r="G1" s="1680"/>
      <c r="H1" s="1680"/>
      <c r="I1" s="1680"/>
      <c r="J1" s="1680"/>
      <c r="K1" s="1680"/>
      <c r="L1" s="1680"/>
      <c r="M1" s="1680"/>
      <c r="N1" s="1680"/>
      <c r="O1" s="1680"/>
      <c r="P1" s="1680"/>
      <c r="Q1" s="1680"/>
      <c r="R1" s="381"/>
      <c r="S1" s="381"/>
      <c r="T1" s="381"/>
    </row>
    <row r="2" spans="1:20" s="823" customFormat="1" ht="41.25" customHeight="1">
      <c r="A2" s="1681"/>
      <c r="B2" s="828"/>
      <c r="C2" s="1683" t="s">
        <v>48</v>
      </c>
      <c r="D2" s="1684"/>
      <c r="E2" s="1685"/>
      <c r="F2" s="1686" t="s">
        <v>97</v>
      </c>
      <c r="G2" s="1683"/>
      <c r="H2" s="1687"/>
      <c r="I2" s="1686" t="s">
        <v>98</v>
      </c>
      <c r="J2" s="1683"/>
      <c r="K2" s="1687"/>
      <c r="L2" s="1686" t="s">
        <v>99</v>
      </c>
      <c r="M2" s="1683"/>
      <c r="N2" s="1687"/>
      <c r="O2" s="1686" t="s">
        <v>374</v>
      </c>
      <c r="P2" s="1683"/>
      <c r="Q2" s="1683"/>
    </row>
    <row r="3" spans="1:20" s="823" customFormat="1" ht="29.25" customHeight="1">
      <c r="A3" s="1682"/>
      <c r="B3" s="827"/>
      <c r="C3" s="826" t="s">
        <v>528</v>
      </c>
      <c r="D3" s="825" t="s">
        <v>530</v>
      </c>
      <c r="E3" s="824" t="s">
        <v>529</v>
      </c>
      <c r="F3" s="825" t="s">
        <v>528</v>
      </c>
      <c r="G3" s="825" t="s">
        <v>530</v>
      </c>
      <c r="H3" s="825" t="s">
        <v>529</v>
      </c>
      <c r="I3" s="826" t="s">
        <v>528</v>
      </c>
      <c r="J3" s="825" t="s">
        <v>530</v>
      </c>
      <c r="K3" s="824" t="s">
        <v>529</v>
      </c>
      <c r="L3" s="825" t="s">
        <v>528</v>
      </c>
      <c r="M3" s="825" t="s">
        <v>530</v>
      </c>
      <c r="N3" s="825" t="s">
        <v>529</v>
      </c>
      <c r="O3" s="825" t="s">
        <v>528</v>
      </c>
      <c r="P3" s="825" t="s">
        <v>530</v>
      </c>
      <c r="Q3" s="824" t="s">
        <v>529</v>
      </c>
    </row>
    <row r="4" spans="1:20" s="823" customFormat="1" ht="20.100000000000001" customHeight="1">
      <c r="A4" s="1073" t="s">
        <v>1293</v>
      </c>
      <c r="B4" s="1073"/>
      <c r="C4" s="1062">
        <f t="shared" ref="C4:Q4" si="0">SUM(C5,C8,C17,C18,C19,C21:C28)</f>
        <v>33951</v>
      </c>
      <c r="D4" s="1063">
        <f t="shared" si="0"/>
        <v>31036</v>
      </c>
      <c r="E4" s="1063">
        <f t="shared" si="0"/>
        <v>2915</v>
      </c>
      <c r="F4" s="1062">
        <f t="shared" si="0"/>
        <v>34586</v>
      </c>
      <c r="G4" s="1063">
        <f t="shared" si="0"/>
        <v>31492</v>
      </c>
      <c r="H4" s="1063">
        <f t="shared" si="0"/>
        <v>3094</v>
      </c>
      <c r="I4" s="1062">
        <f t="shared" si="0"/>
        <v>36298</v>
      </c>
      <c r="J4" s="1063">
        <f t="shared" si="0"/>
        <v>32901</v>
      </c>
      <c r="K4" s="1063">
        <f t="shared" si="0"/>
        <v>3397</v>
      </c>
      <c r="L4" s="1062">
        <f t="shared" si="0"/>
        <v>36161</v>
      </c>
      <c r="M4" s="1063">
        <f t="shared" si="0"/>
        <v>32692</v>
      </c>
      <c r="N4" s="1063">
        <f t="shared" si="0"/>
        <v>3469</v>
      </c>
      <c r="O4" s="1062">
        <f t="shared" si="0"/>
        <v>34771</v>
      </c>
      <c r="P4" s="1063">
        <f t="shared" si="0"/>
        <v>31428</v>
      </c>
      <c r="Q4" s="1063">
        <f t="shared" si="0"/>
        <v>3343</v>
      </c>
    </row>
    <row r="5" spans="1:20" s="823" customFormat="1" ht="20.100000000000001" customHeight="1">
      <c r="A5" s="1074" t="s">
        <v>1296</v>
      </c>
      <c r="B5" s="1075"/>
      <c r="C5" s="1064">
        <v>9803</v>
      </c>
      <c r="D5" s="1065">
        <v>8624</v>
      </c>
      <c r="E5" s="1066">
        <v>1179</v>
      </c>
      <c r="F5" s="1064">
        <v>11005</v>
      </c>
      <c r="G5" s="1065">
        <v>9698</v>
      </c>
      <c r="H5" s="1066">
        <v>1307</v>
      </c>
      <c r="I5" s="1064">
        <v>11797</v>
      </c>
      <c r="J5" s="1065">
        <v>10285</v>
      </c>
      <c r="K5" s="1066">
        <v>1512</v>
      </c>
      <c r="L5" s="1064">
        <v>11060</v>
      </c>
      <c r="M5" s="1065">
        <v>9625</v>
      </c>
      <c r="N5" s="1066">
        <v>1435</v>
      </c>
      <c r="O5" s="1064">
        <v>10598</v>
      </c>
      <c r="P5" s="1065">
        <v>9236</v>
      </c>
      <c r="Q5" s="1065">
        <v>1362</v>
      </c>
    </row>
    <row r="6" spans="1:20" s="823" customFormat="1" ht="20.100000000000001" customHeight="1">
      <c r="A6" s="1076"/>
      <c r="B6" s="1077" t="s">
        <v>1297</v>
      </c>
      <c r="C6" s="1064">
        <v>7345</v>
      </c>
      <c r="D6" s="1065">
        <v>6444</v>
      </c>
      <c r="E6" s="1066">
        <v>901</v>
      </c>
      <c r="F6" s="1064">
        <v>8694</v>
      </c>
      <c r="G6" s="1065">
        <v>7657</v>
      </c>
      <c r="H6" s="1066">
        <v>1037</v>
      </c>
      <c r="I6" s="1064">
        <v>9426</v>
      </c>
      <c r="J6" s="1065">
        <v>8182</v>
      </c>
      <c r="K6" s="1066">
        <v>1244</v>
      </c>
      <c r="L6" s="1064">
        <v>8534</v>
      </c>
      <c r="M6" s="1065">
        <v>7409</v>
      </c>
      <c r="N6" s="1066">
        <v>1125</v>
      </c>
      <c r="O6" s="1064">
        <v>7895</v>
      </c>
      <c r="P6" s="1065">
        <v>6842</v>
      </c>
      <c r="Q6" s="1065">
        <v>1053</v>
      </c>
    </row>
    <row r="7" spans="1:20" s="823" customFormat="1" ht="20.100000000000001" customHeight="1">
      <c r="A7" s="1074" t="s">
        <v>1292</v>
      </c>
      <c r="B7" s="1075"/>
      <c r="C7" s="1064"/>
      <c r="D7" s="1065"/>
      <c r="E7" s="1066"/>
      <c r="F7" s="1064"/>
      <c r="G7" s="1065"/>
      <c r="H7" s="1066"/>
      <c r="I7" s="1064"/>
      <c r="J7" s="1065"/>
      <c r="K7" s="1066"/>
      <c r="L7" s="1064"/>
      <c r="M7" s="1065"/>
      <c r="N7" s="1066"/>
      <c r="O7" s="1064"/>
      <c r="P7" s="1065"/>
      <c r="Q7" s="1065"/>
    </row>
    <row r="8" spans="1:20" ht="20.100000000000001" customHeight="1">
      <c r="A8" s="1078"/>
      <c r="B8" s="1077" t="s">
        <v>23</v>
      </c>
      <c r="C8" s="1064">
        <v>1438</v>
      </c>
      <c r="D8" s="1065">
        <v>1369</v>
      </c>
      <c r="E8" s="1066">
        <v>69</v>
      </c>
      <c r="F8" s="1064">
        <v>1249</v>
      </c>
      <c r="G8" s="1065">
        <v>1197</v>
      </c>
      <c r="H8" s="1066">
        <v>52</v>
      </c>
      <c r="I8" s="1064">
        <v>1227</v>
      </c>
      <c r="J8" s="1065">
        <v>1177</v>
      </c>
      <c r="K8" s="1066">
        <v>50</v>
      </c>
      <c r="L8" s="1064">
        <v>1161</v>
      </c>
      <c r="M8" s="1065">
        <v>1119</v>
      </c>
      <c r="N8" s="1066">
        <v>42</v>
      </c>
      <c r="O8" s="1064">
        <v>1076</v>
      </c>
      <c r="P8" s="1065">
        <v>1036</v>
      </c>
      <c r="Q8" s="1065">
        <v>40</v>
      </c>
    </row>
    <row r="9" spans="1:20" ht="20.100000000000001" customHeight="1">
      <c r="A9" s="1078"/>
      <c r="B9" s="1077" t="s">
        <v>1298</v>
      </c>
      <c r="C9" s="1064">
        <v>215</v>
      </c>
      <c r="D9" s="1065">
        <v>203</v>
      </c>
      <c r="E9" s="1066">
        <v>12</v>
      </c>
      <c r="F9" s="1064">
        <v>206</v>
      </c>
      <c r="G9" s="1065">
        <v>188</v>
      </c>
      <c r="H9" s="1066">
        <v>18</v>
      </c>
      <c r="I9" s="1064">
        <v>192</v>
      </c>
      <c r="J9" s="1065">
        <v>175</v>
      </c>
      <c r="K9" s="1066">
        <v>17</v>
      </c>
      <c r="L9" s="1064">
        <v>185</v>
      </c>
      <c r="M9" s="1065">
        <v>177</v>
      </c>
      <c r="N9" s="1066">
        <v>8</v>
      </c>
      <c r="O9" s="1064">
        <v>182</v>
      </c>
      <c r="P9" s="1065">
        <v>167</v>
      </c>
      <c r="Q9" s="1065">
        <v>15</v>
      </c>
    </row>
    <row r="10" spans="1:20" s="823" customFormat="1" ht="20.100000000000001" customHeight="1">
      <c r="A10" s="1076"/>
      <c r="B10" s="1077" t="s">
        <v>1299</v>
      </c>
      <c r="C10" s="1064">
        <v>156</v>
      </c>
      <c r="D10" s="1065">
        <v>150</v>
      </c>
      <c r="E10" s="1066">
        <v>6</v>
      </c>
      <c r="F10" s="1064">
        <v>103</v>
      </c>
      <c r="G10" s="1065">
        <v>98</v>
      </c>
      <c r="H10" s="1066">
        <v>5</v>
      </c>
      <c r="I10" s="1064">
        <v>129</v>
      </c>
      <c r="J10" s="1065">
        <v>119</v>
      </c>
      <c r="K10" s="1066">
        <v>10</v>
      </c>
      <c r="L10" s="1064">
        <v>155</v>
      </c>
      <c r="M10" s="1065">
        <v>144</v>
      </c>
      <c r="N10" s="1066">
        <v>11</v>
      </c>
      <c r="O10" s="1064">
        <v>132</v>
      </c>
      <c r="P10" s="1065">
        <v>127</v>
      </c>
      <c r="Q10" s="1065">
        <v>5</v>
      </c>
    </row>
    <row r="11" spans="1:20" s="823" customFormat="1" ht="20.100000000000001" customHeight="1">
      <c r="A11" s="1076"/>
      <c r="B11" s="1077" t="s">
        <v>1300</v>
      </c>
      <c r="C11" s="1064">
        <v>398</v>
      </c>
      <c r="D11" s="1065">
        <v>391</v>
      </c>
      <c r="E11" s="1066">
        <v>7</v>
      </c>
      <c r="F11" s="1064">
        <v>334</v>
      </c>
      <c r="G11" s="1065">
        <v>331</v>
      </c>
      <c r="H11" s="1066">
        <v>3</v>
      </c>
      <c r="I11" s="1064">
        <v>361</v>
      </c>
      <c r="J11" s="1065">
        <v>358</v>
      </c>
      <c r="K11" s="1066">
        <v>3</v>
      </c>
      <c r="L11" s="1064">
        <v>332</v>
      </c>
      <c r="M11" s="1065">
        <v>332</v>
      </c>
      <c r="N11" s="1066" t="s">
        <v>14</v>
      </c>
      <c r="O11" s="1064">
        <v>303</v>
      </c>
      <c r="P11" s="1065">
        <v>301</v>
      </c>
      <c r="Q11" s="1065">
        <v>2</v>
      </c>
    </row>
    <row r="12" spans="1:20" s="69" customFormat="1" ht="20.100000000000001" customHeight="1">
      <c r="A12" s="1079"/>
      <c r="B12" s="1077" t="s">
        <v>1301</v>
      </c>
      <c r="C12" s="1064">
        <v>245</v>
      </c>
      <c r="D12" s="1065">
        <v>231</v>
      </c>
      <c r="E12" s="1066">
        <v>14</v>
      </c>
      <c r="F12" s="1064">
        <v>211</v>
      </c>
      <c r="G12" s="1065">
        <v>199</v>
      </c>
      <c r="H12" s="1066">
        <v>12</v>
      </c>
      <c r="I12" s="1064">
        <v>240</v>
      </c>
      <c r="J12" s="1065">
        <v>234</v>
      </c>
      <c r="K12" s="1066">
        <v>6</v>
      </c>
      <c r="L12" s="1064">
        <v>212</v>
      </c>
      <c r="M12" s="1065">
        <v>204</v>
      </c>
      <c r="N12" s="1066">
        <v>8</v>
      </c>
      <c r="O12" s="1064">
        <v>190</v>
      </c>
      <c r="P12" s="1065">
        <v>185</v>
      </c>
      <c r="Q12" s="1065">
        <v>5</v>
      </c>
    </row>
    <row r="13" spans="1:20" ht="20.100000000000001" customHeight="1">
      <c r="A13" s="1078"/>
      <c r="B13" s="1077" t="s">
        <v>1302</v>
      </c>
      <c r="C13" s="1064">
        <v>188</v>
      </c>
      <c r="D13" s="1065">
        <v>177</v>
      </c>
      <c r="E13" s="1066">
        <v>11</v>
      </c>
      <c r="F13" s="1064">
        <v>156</v>
      </c>
      <c r="G13" s="1065">
        <v>151</v>
      </c>
      <c r="H13" s="1066">
        <v>5</v>
      </c>
      <c r="I13" s="1064">
        <v>119</v>
      </c>
      <c r="J13" s="1065">
        <v>115</v>
      </c>
      <c r="K13" s="1066">
        <v>4</v>
      </c>
      <c r="L13" s="1064">
        <v>102</v>
      </c>
      <c r="M13" s="1065">
        <v>97</v>
      </c>
      <c r="N13" s="1066">
        <v>5</v>
      </c>
      <c r="O13" s="1064">
        <v>85</v>
      </c>
      <c r="P13" s="1065">
        <v>83</v>
      </c>
      <c r="Q13" s="1065">
        <v>2</v>
      </c>
    </row>
    <row r="14" spans="1:20" ht="20.100000000000001" customHeight="1">
      <c r="A14" s="1078"/>
      <c r="B14" s="1077" t="s">
        <v>1303</v>
      </c>
      <c r="C14" s="1064">
        <v>221</v>
      </c>
      <c r="D14" s="1065">
        <v>203</v>
      </c>
      <c r="E14" s="1066">
        <v>18</v>
      </c>
      <c r="F14" s="1064">
        <v>232</v>
      </c>
      <c r="G14" s="1065">
        <v>223</v>
      </c>
      <c r="H14" s="1066">
        <v>9</v>
      </c>
      <c r="I14" s="1064">
        <v>168</v>
      </c>
      <c r="J14" s="1065">
        <v>158</v>
      </c>
      <c r="K14" s="1066">
        <v>10</v>
      </c>
      <c r="L14" s="1064">
        <v>170</v>
      </c>
      <c r="M14" s="1065">
        <v>160</v>
      </c>
      <c r="N14" s="1066">
        <v>10</v>
      </c>
      <c r="O14" s="1064">
        <v>181</v>
      </c>
      <c r="P14" s="1065">
        <v>170</v>
      </c>
      <c r="Q14" s="1065">
        <v>11</v>
      </c>
    </row>
    <row r="15" spans="1:20" ht="20.100000000000001" customHeight="1">
      <c r="A15" s="1078"/>
      <c r="B15" s="1077" t="s">
        <v>1304</v>
      </c>
      <c r="C15" s="1064">
        <v>13</v>
      </c>
      <c r="D15" s="1065">
        <v>12</v>
      </c>
      <c r="E15" s="1066">
        <v>1</v>
      </c>
      <c r="F15" s="1064">
        <v>7</v>
      </c>
      <c r="G15" s="1065">
        <v>7</v>
      </c>
      <c r="H15" s="1070" t="s">
        <v>14</v>
      </c>
      <c r="I15" s="1064">
        <v>18</v>
      </c>
      <c r="J15" s="1065">
        <v>18</v>
      </c>
      <c r="K15" s="1070" t="s">
        <v>14</v>
      </c>
      <c r="L15" s="1064">
        <v>5</v>
      </c>
      <c r="M15" s="1065">
        <v>5</v>
      </c>
      <c r="N15" s="1070" t="s">
        <v>14</v>
      </c>
      <c r="O15" s="1064">
        <v>3</v>
      </c>
      <c r="P15" s="1065">
        <v>3</v>
      </c>
      <c r="Q15" s="1072" t="s">
        <v>14</v>
      </c>
    </row>
    <row r="16" spans="1:20" ht="20.100000000000001" customHeight="1">
      <c r="A16" s="1078"/>
      <c r="B16" s="1077" t="s">
        <v>1305</v>
      </c>
      <c r="C16" s="1064">
        <v>2</v>
      </c>
      <c r="D16" s="1065">
        <v>2</v>
      </c>
      <c r="E16" s="1070" t="s">
        <v>14</v>
      </c>
      <c r="F16" s="1071" t="s">
        <v>14</v>
      </c>
      <c r="G16" s="1072" t="s">
        <v>14</v>
      </c>
      <c r="H16" s="1070" t="s">
        <v>14</v>
      </c>
      <c r="I16" s="1071" t="s">
        <v>14</v>
      </c>
      <c r="J16" s="1072" t="s">
        <v>14</v>
      </c>
      <c r="K16" s="1070" t="s">
        <v>14</v>
      </c>
      <c r="L16" s="1071" t="s">
        <v>14</v>
      </c>
      <c r="M16" s="1072" t="s">
        <v>14</v>
      </c>
      <c r="N16" s="1070" t="s">
        <v>14</v>
      </c>
      <c r="O16" s="1071" t="s">
        <v>14</v>
      </c>
      <c r="P16" s="1072" t="s">
        <v>14</v>
      </c>
      <c r="Q16" s="1072" t="s">
        <v>14</v>
      </c>
    </row>
    <row r="17" spans="1:18" ht="20.100000000000001" customHeight="1">
      <c r="A17" s="1074" t="s">
        <v>1306</v>
      </c>
      <c r="B17" s="1075"/>
      <c r="C17" s="1064">
        <v>19</v>
      </c>
      <c r="D17" s="1065">
        <v>18</v>
      </c>
      <c r="E17" s="1066">
        <v>1</v>
      </c>
      <c r="F17" s="1064">
        <v>10</v>
      </c>
      <c r="G17" s="1065">
        <v>7</v>
      </c>
      <c r="H17" s="1066">
        <v>3</v>
      </c>
      <c r="I17" s="1064">
        <v>10</v>
      </c>
      <c r="J17" s="1065">
        <v>7</v>
      </c>
      <c r="K17" s="1066">
        <v>3</v>
      </c>
      <c r="L17" s="1064">
        <v>5</v>
      </c>
      <c r="M17" s="1065">
        <v>4</v>
      </c>
      <c r="N17" s="1066">
        <v>1</v>
      </c>
      <c r="O17" s="1064">
        <v>6</v>
      </c>
      <c r="P17" s="1065">
        <v>6</v>
      </c>
      <c r="Q17" s="1072" t="s">
        <v>14</v>
      </c>
    </row>
    <row r="18" spans="1:18" ht="20.100000000000001" customHeight="1">
      <c r="A18" s="1074" t="s">
        <v>1307</v>
      </c>
      <c r="B18" s="1075"/>
      <c r="C18" s="1064">
        <v>8</v>
      </c>
      <c r="D18" s="1065">
        <v>7</v>
      </c>
      <c r="E18" s="1066">
        <v>1</v>
      </c>
      <c r="F18" s="1064">
        <v>4</v>
      </c>
      <c r="G18" s="1065">
        <v>3</v>
      </c>
      <c r="H18" s="1066">
        <v>1</v>
      </c>
      <c r="I18" s="1064">
        <v>7</v>
      </c>
      <c r="J18" s="1065">
        <v>6</v>
      </c>
      <c r="K18" s="1066">
        <v>1</v>
      </c>
      <c r="L18" s="1064">
        <v>7</v>
      </c>
      <c r="M18" s="1065">
        <v>6</v>
      </c>
      <c r="N18" s="1066">
        <v>1</v>
      </c>
      <c r="O18" s="1064">
        <v>6</v>
      </c>
      <c r="P18" s="1065">
        <v>6</v>
      </c>
      <c r="Q18" s="1072" t="s">
        <v>14</v>
      </c>
    </row>
    <row r="19" spans="1:18" ht="20.100000000000001" customHeight="1">
      <c r="A19" s="1074" t="s">
        <v>1308</v>
      </c>
      <c r="B19" s="1075"/>
      <c r="C19" s="1064">
        <v>10216</v>
      </c>
      <c r="D19" s="1065">
        <v>9784</v>
      </c>
      <c r="E19" s="1066">
        <v>432</v>
      </c>
      <c r="F19" s="1064">
        <v>9775</v>
      </c>
      <c r="G19" s="1065">
        <v>9311</v>
      </c>
      <c r="H19" s="1066">
        <v>464</v>
      </c>
      <c r="I19" s="1064">
        <v>9753</v>
      </c>
      <c r="J19" s="1065">
        <v>9311</v>
      </c>
      <c r="K19" s="1066">
        <v>442</v>
      </c>
      <c r="L19" s="1064">
        <v>9921</v>
      </c>
      <c r="M19" s="1065">
        <v>9447</v>
      </c>
      <c r="N19" s="1066">
        <v>474</v>
      </c>
      <c r="O19" s="1064">
        <v>9416</v>
      </c>
      <c r="P19" s="1065">
        <v>8973</v>
      </c>
      <c r="Q19" s="1065">
        <v>443</v>
      </c>
    </row>
    <row r="20" spans="1:18" ht="20.100000000000001" customHeight="1">
      <c r="A20" s="1078"/>
      <c r="B20" s="1080" t="s">
        <v>1309</v>
      </c>
      <c r="C20" s="1064">
        <v>9602</v>
      </c>
      <c r="D20" s="1065">
        <v>9199</v>
      </c>
      <c r="E20" s="1066">
        <v>403</v>
      </c>
      <c r="F20" s="1064">
        <v>9127</v>
      </c>
      <c r="G20" s="1065">
        <v>8694</v>
      </c>
      <c r="H20" s="1066">
        <v>433</v>
      </c>
      <c r="I20" s="1064">
        <v>9032</v>
      </c>
      <c r="J20" s="1065">
        <v>8625</v>
      </c>
      <c r="K20" s="1066">
        <v>407</v>
      </c>
      <c r="L20" s="1064">
        <v>9165</v>
      </c>
      <c r="M20" s="1065">
        <v>8736</v>
      </c>
      <c r="N20" s="1066">
        <v>429</v>
      </c>
      <c r="O20" s="1064">
        <v>8765</v>
      </c>
      <c r="P20" s="1065">
        <v>8355</v>
      </c>
      <c r="Q20" s="1065">
        <v>410</v>
      </c>
    </row>
    <row r="21" spans="1:18" ht="20.100000000000001" customHeight="1">
      <c r="A21" s="1081" t="s">
        <v>1283</v>
      </c>
      <c r="B21" s="1082"/>
      <c r="C21" s="1064">
        <v>589</v>
      </c>
      <c r="D21" s="1065">
        <v>475</v>
      </c>
      <c r="E21" s="1066">
        <v>114</v>
      </c>
      <c r="F21" s="1064">
        <v>511</v>
      </c>
      <c r="G21" s="1065">
        <v>405</v>
      </c>
      <c r="H21" s="1066">
        <v>106</v>
      </c>
      <c r="I21" s="1064">
        <v>478</v>
      </c>
      <c r="J21" s="1065">
        <v>379</v>
      </c>
      <c r="K21" s="1066">
        <v>99</v>
      </c>
      <c r="L21" s="1064">
        <v>449</v>
      </c>
      <c r="M21" s="1065">
        <v>346</v>
      </c>
      <c r="N21" s="1066">
        <v>103</v>
      </c>
      <c r="O21" s="1064">
        <v>370</v>
      </c>
      <c r="P21" s="1065">
        <v>274</v>
      </c>
      <c r="Q21" s="1065">
        <v>96</v>
      </c>
    </row>
    <row r="22" spans="1:18" ht="20.100000000000001" customHeight="1">
      <c r="A22" s="1081" t="s">
        <v>1310</v>
      </c>
      <c r="B22" s="1082"/>
      <c r="C22" s="1064">
        <f>365-215</f>
        <v>150</v>
      </c>
      <c r="D22" s="1065">
        <f>339-203</f>
        <v>136</v>
      </c>
      <c r="E22" s="1066">
        <f>26-12</f>
        <v>14</v>
      </c>
      <c r="F22" s="1064">
        <f>344-206</f>
        <v>138</v>
      </c>
      <c r="G22" s="1065">
        <f>318-188</f>
        <v>130</v>
      </c>
      <c r="H22" s="1066">
        <f>26-18</f>
        <v>8</v>
      </c>
      <c r="I22" s="1064">
        <f>309-192</f>
        <v>117</v>
      </c>
      <c r="J22" s="1065">
        <f>283-175</f>
        <v>108</v>
      </c>
      <c r="K22" s="1066">
        <f>26-17</f>
        <v>9</v>
      </c>
      <c r="L22" s="1064">
        <f>333-185</f>
        <v>148</v>
      </c>
      <c r="M22" s="1065">
        <f>311-177</f>
        <v>134</v>
      </c>
      <c r="N22" s="1066">
        <f>22-8</f>
        <v>14</v>
      </c>
      <c r="O22" s="1064">
        <f>327-182</f>
        <v>145</v>
      </c>
      <c r="P22" s="1065">
        <f>296-167</f>
        <v>129</v>
      </c>
      <c r="Q22" s="1065">
        <v>16</v>
      </c>
    </row>
    <row r="23" spans="1:18" ht="20.100000000000001" customHeight="1">
      <c r="A23" s="1081" t="s">
        <v>1311</v>
      </c>
      <c r="B23" s="1082"/>
      <c r="C23" s="1064">
        <f>889-156</f>
        <v>733</v>
      </c>
      <c r="D23" s="1065">
        <f>831-150</f>
        <v>681</v>
      </c>
      <c r="E23" s="1066">
        <f>58-6</f>
        <v>52</v>
      </c>
      <c r="F23" s="1064">
        <f>993-103</f>
        <v>890</v>
      </c>
      <c r="G23" s="1065">
        <f>929-98</f>
        <v>831</v>
      </c>
      <c r="H23" s="1066">
        <f>64-5</f>
        <v>59</v>
      </c>
      <c r="I23" s="1064">
        <f>1080-129</f>
        <v>951</v>
      </c>
      <c r="J23" s="1065">
        <f>1003-119</f>
        <v>884</v>
      </c>
      <c r="K23" s="1066">
        <f>77-10</f>
        <v>67</v>
      </c>
      <c r="L23" s="1064">
        <f>1120-155</f>
        <v>965</v>
      </c>
      <c r="M23" s="1065">
        <f>1014-144</f>
        <v>870</v>
      </c>
      <c r="N23" s="1066">
        <f>106-11</f>
        <v>95</v>
      </c>
      <c r="O23" s="1064">
        <f>1137-132</f>
        <v>1005</v>
      </c>
      <c r="P23" s="1065">
        <f>1044-127</f>
        <v>917</v>
      </c>
      <c r="Q23" s="1065">
        <v>88</v>
      </c>
    </row>
    <row r="24" spans="1:18" ht="20.100000000000001" customHeight="1">
      <c r="A24" s="1074" t="s">
        <v>1279</v>
      </c>
      <c r="B24" s="1075"/>
      <c r="C24" s="1064">
        <v>4398</v>
      </c>
      <c r="D24" s="1065">
        <v>4010</v>
      </c>
      <c r="E24" s="1066">
        <v>388</v>
      </c>
      <c r="F24" s="1064">
        <v>4164</v>
      </c>
      <c r="G24" s="1065">
        <v>3753</v>
      </c>
      <c r="H24" s="1066">
        <v>411</v>
      </c>
      <c r="I24" s="1064">
        <v>4324</v>
      </c>
      <c r="J24" s="1065">
        <v>3863</v>
      </c>
      <c r="K24" s="1066">
        <v>461</v>
      </c>
      <c r="L24" s="1064">
        <v>4387</v>
      </c>
      <c r="M24" s="1065">
        <v>3919</v>
      </c>
      <c r="N24" s="1066">
        <v>468</v>
      </c>
      <c r="O24" s="1064">
        <v>4190</v>
      </c>
      <c r="P24" s="1065">
        <v>3761</v>
      </c>
      <c r="Q24" s="1065">
        <v>429</v>
      </c>
    </row>
    <row r="25" spans="1:18" ht="20.100000000000001" customHeight="1">
      <c r="A25" s="1074" t="s">
        <v>1280</v>
      </c>
      <c r="B25" s="1075"/>
      <c r="C25" s="1064">
        <v>1617</v>
      </c>
      <c r="D25" s="1065">
        <v>1358</v>
      </c>
      <c r="E25" s="1066">
        <v>259</v>
      </c>
      <c r="F25" s="1064">
        <v>1921</v>
      </c>
      <c r="G25" s="1065">
        <v>1626</v>
      </c>
      <c r="H25" s="1066">
        <v>295</v>
      </c>
      <c r="I25" s="1064">
        <v>2503</v>
      </c>
      <c r="J25" s="1065">
        <v>2173</v>
      </c>
      <c r="K25" s="1066">
        <v>330</v>
      </c>
      <c r="L25" s="1064">
        <v>2892</v>
      </c>
      <c r="M25" s="1065">
        <v>2474</v>
      </c>
      <c r="N25" s="1066">
        <v>418</v>
      </c>
      <c r="O25" s="1064">
        <v>2940</v>
      </c>
      <c r="P25" s="1065">
        <v>2495</v>
      </c>
      <c r="Q25" s="1065">
        <v>445</v>
      </c>
    </row>
    <row r="26" spans="1:18" ht="20.100000000000001" customHeight="1">
      <c r="A26" s="1074" t="s">
        <v>1312</v>
      </c>
      <c r="B26" s="1075"/>
      <c r="C26" s="1064">
        <f>847-398</f>
        <v>449</v>
      </c>
      <c r="D26" s="1065">
        <f>838-391</f>
        <v>447</v>
      </c>
      <c r="E26" s="1066">
        <v>2</v>
      </c>
      <c r="F26" s="1064">
        <f>695-334</f>
        <v>361</v>
      </c>
      <c r="G26" s="1065">
        <f>691-331</f>
        <v>360</v>
      </c>
      <c r="H26" s="1066">
        <v>1</v>
      </c>
      <c r="I26" s="1064">
        <f>749-361</f>
        <v>388</v>
      </c>
      <c r="J26" s="1065">
        <f>745-358</f>
        <v>387</v>
      </c>
      <c r="K26" s="1066">
        <v>1</v>
      </c>
      <c r="L26" s="1064">
        <f>711-332</f>
        <v>379</v>
      </c>
      <c r="M26" s="1065">
        <f>709-332</f>
        <v>377</v>
      </c>
      <c r="N26" s="1066">
        <v>2</v>
      </c>
      <c r="O26" s="1064">
        <f>662-303</f>
        <v>359</v>
      </c>
      <c r="P26" s="1065">
        <f>659-301</f>
        <v>358</v>
      </c>
      <c r="Q26" s="1065">
        <v>1</v>
      </c>
    </row>
    <row r="27" spans="1:18" ht="20.100000000000001" customHeight="1">
      <c r="A27" s="1081" t="s">
        <v>1313</v>
      </c>
      <c r="B27" s="1082"/>
      <c r="C27" s="1064">
        <v>845</v>
      </c>
      <c r="D27" s="1065">
        <v>834</v>
      </c>
      <c r="E27" s="1066">
        <v>11</v>
      </c>
      <c r="F27" s="1064">
        <v>857</v>
      </c>
      <c r="G27" s="1065">
        <v>848</v>
      </c>
      <c r="H27" s="1066">
        <v>9</v>
      </c>
      <c r="I27" s="1064">
        <v>893</v>
      </c>
      <c r="J27" s="1065">
        <v>886</v>
      </c>
      <c r="K27" s="1066">
        <v>7</v>
      </c>
      <c r="L27" s="1064">
        <v>887</v>
      </c>
      <c r="M27" s="1065">
        <v>880</v>
      </c>
      <c r="N27" s="1066">
        <v>7</v>
      </c>
      <c r="O27" s="1064">
        <v>962</v>
      </c>
      <c r="P27" s="1065">
        <v>952</v>
      </c>
      <c r="Q27" s="1065">
        <v>10</v>
      </c>
    </row>
    <row r="28" spans="1:18" s="69" customFormat="1" ht="20.100000000000001" customHeight="1">
      <c r="A28" s="1083" t="s">
        <v>1314</v>
      </c>
      <c r="B28" s="1084"/>
      <c r="C28" s="1067">
        <v>3686</v>
      </c>
      <c r="D28" s="1068">
        <v>3293</v>
      </c>
      <c r="E28" s="1069">
        <v>393</v>
      </c>
      <c r="F28" s="1067">
        <v>3701</v>
      </c>
      <c r="G28" s="1068">
        <v>3323</v>
      </c>
      <c r="H28" s="1069">
        <v>378</v>
      </c>
      <c r="I28" s="1067">
        <v>3850</v>
      </c>
      <c r="J28" s="1068">
        <v>3435</v>
      </c>
      <c r="K28" s="1069">
        <v>415</v>
      </c>
      <c r="L28" s="1067">
        <v>3900</v>
      </c>
      <c r="M28" s="1068">
        <v>3491</v>
      </c>
      <c r="N28" s="1069">
        <v>409</v>
      </c>
      <c r="O28" s="1067">
        <v>3698</v>
      </c>
      <c r="P28" s="1068">
        <v>3285</v>
      </c>
      <c r="Q28" s="1068">
        <v>413</v>
      </c>
    </row>
    <row r="29" spans="1:18" s="820" customFormat="1" ht="14.85" customHeight="1">
      <c r="A29" s="822" t="s">
        <v>531</v>
      </c>
      <c r="B29" s="822"/>
      <c r="C29" s="821"/>
      <c r="D29" s="821"/>
      <c r="E29" s="821"/>
      <c r="F29" s="821"/>
      <c r="G29" s="821"/>
      <c r="H29" s="821"/>
    </row>
    <row r="30" spans="1:18" s="382" customFormat="1" ht="14.85" customHeight="1">
      <c r="A30" s="818" t="s">
        <v>535</v>
      </c>
      <c r="B30" s="818"/>
      <c r="C30" s="818"/>
      <c r="D30" s="818"/>
      <c r="E30" s="818"/>
      <c r="F30" s="818"/>
      <c r="G30" s="818"/>
      <c r="H30" s="818"/>
      <c r="I30" s="818"/>
      <c r="J30" s="818"/>
      <c r="K30" s="818"/>
      <c r="L30" s="818"/>
      <c r="M30" s="818"/>
      <c r="N30" s="818"/>
      <c r="O30" s="818"/>
      <c r="P30" s="818"/>
      <c r="Q30" s="818"/>
      <c r="R30" s="818"/>
    </row>
    <row r="31" spans="1:18" s="382" customFormat="1" ht="30" customHeight="1">
      <c r="A31" s="1679" t="s">
        <v>1295</v>
      </c>
      <c r="B31" s="1679"/>
      <c r="C31" s="1679"/>
      <c r="D31" s="1679"/>
      <c r="E31" s="1679"/>
      <c r="F31" s="1679"/>
      <c r="G31" s="1679"/>
      <c r="H31" s="1679"/>
      <c r="I31" s="1679"/>
      <c r="J31" s="1679"/>
      <c r="K31" s="1679"/>
      <c r="L31" s="1679"/>
      <c r="M31" s="1679"/>
      <c r="N31" s="1679"/>
      <c r="O31" s="1679"/>
      <c r="P31" s="1679"/>
      <c r="Q31" s="1679"/>
      <c r="R31" s="819"/>
    </row>
    <row r="32" spans="1:18" s="382" customFormat="1" ht="16.5" customHeight="1">
      <c r="A32" s="818" t="s">
        <v>532</v>
      </c>
      <c r="B32" s="818"/>
      <c r="C32" s="818"/>
      <c r="D32" s="818"/>
      <c r="E32" s="818"/>
      <c r="F32" s="818"/>
      <c r="G32" s="818"/>
      <c r="H32" s="818"/>
      <c r="I32" s="818"/>
      <c r="J32" s="818"/>
      <c r="K32" s="818"/>
      <c r="L32" s="818"/>
      <c r="M32" s="818"/>
      <c r="N32" s="818"/>
      <c r="O32" s="818"/>
      <c r="P32" s="819"/>
      <c r="Q32" s="819"/>
      <c r="R32" s="819"/>
    </row>
    <row r="33" spans="1:17">
      <c r="A33" s="818" t="s">
        <v>536</v>
      </c>
      <c r="B33" s="818"/>
      <c r="C33" s="818"/>
      <c r="D33" s="818"/>
      <c r="E33" s="818"/>
      <c r="F33" s="818"/>
      <c r="G33" s="818"/>
      <c r="H33" s="818"/>
      <c r="I33" s="818"/>
      <c r="J33" s="818"/>
      <c r="K33" s="818"/>
      <c r="L33" s="818"/>
      <c r="M33" s="818"/>
      <c r="N33" s="818"/>
      <c r="O33" s="818"/>
    </row>
    <row r="35" spans="1:17">
      <c r="C35" s="817"/>
      <c r="D35" s="817"/>
      <c r="E35" s="817"/>
      <c r="F35" s="817"/>
      <c r="G35" s="817"/>
      <c r="H35" s="817"/>
      <c r="I35" s="817"/>
      <c r="J35" s="817"/>
      <c r="K35" s="817"/>
      <c r="L35" s="817"/>
      <c r="M35" s="817"/>
      <c r="N35" s="817"/>
      <c r="O35" s="817"/>
      <c r="P35" s="817"/>
      <c r="Q35" s="817"/>
    </row>
  </sheetData>
  <mergeCells count="8">
    <mergeCell ref="A31:Q31"/>
    <mergeCell ref="A1:Q1"/>
    <mergeCell ref="A2:A3"/>
    <mergeCell ref="C2:E2"/>
    <mergeCell ref="F2:H2"/>
    <mergeCell ref="I2:K2"/>
    <mergeCell ref="L2:N2"/>
    <mergeCell ref="O2:Q2"/>
  </mergeCells>
  <phoneticPr fontId="6" type="noConversion"/>
  <printOptions horizontalCentered="1" verticalCentered="1"/>
  <pageMargins left="0.39370078740157483" right="0.39370078740157483" top="0.74803149606299213" bottom="0.74803149606299213" header="0.31496062992125984" footer="0.31496062992125984"/>
  <pageSetup paperSize="11" scale="66" orientation="landscape" r:id="rId1"/>
  <headerFooter differentOddEven="1" scaleWithDoc="0">
    <oddHeader>&amp;L&amp;"Times New Roman,標準"&amp;8 108&amp;"標楷體,標準"年犯罪狀況及其分析</oddHeader>
    <evenHeader>&amp;R&amp;"標楷體,標準"&amp;8第二篇　犯罪之處理</evenHead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49">
    <tabColor theme="8" tint="0.59999389629810485"/>
  </sheetPr>
  <dimension ref="A1:W27"/>
  <sheetViews>
    <sheetView showGridLines="0" zoomScaleNormal="100" workbookViewId="0">
      <selection activeCell="O2" sqref="O2"/>
    </sheetView>
  </sheetViews>
  <sheetFormatPr defaultColWidth="8.75" defaultRowHeight="15.75"/>
  <cols>
    <col min="1" max="1" width="6.75" style="784" customWidth="1"/>
    <col min="2" max="3" width="8.875" style="784" customWidth="1"/>
    <col min="4" max="23" width="8.875" style="781" customWidth="1"/>
    <col min="24" max="16384" width="8.75" style="781"/>
  </cols>
  <sheetData>
    <row r="1" spans="1:23" s="178" customFormat="1" ht="31.5" customHeight="1">
      <c r="A1" s="1652" t="s">
        <v>537</v>
      </c>
      <c r="B1" s="1652"/>
      <c r="C1" s="1652"/>
      <c r="D1" s="1652"/>
      <c r="E1" s="1652"/>
      <c r="F1" s="1688"/>
      <c r="G1" s="1688"/>
      <c r="H1" s="1688"/>
      <c r="I1" s="1688"/>
      <c r="J1" s="1688"/>
      <c r="K1" s="1688"/>
      <c r="L1" s="1688"/>
      <c r="M1" s="1688"/>
      <c r="N1" s="1688"/>
      <c r="O1" s="1688"/>
      <c r="P1" s="1688"/>
      <c r="Q1" s="1688"/>
      <c r="R1" s="1688"/>
      <c r="S1" s="1688"/>
      <c r="T1" s="1688"/>
      <c r="U1" s="1688"/>
      <c r="V1" s="1688"/>
      <c r="W1" s="1688"/>
    </row>
    <row r="2" spans="1:23" ht="18" customHeight="1">
      <c r="A2" s="1661"/>
      <c r="B2" s="1697" t="s">
        <v>297</v>
      </c>
      <c r="C2" s="1697"/>
      <c r="D2" s="1697"/>
      <c r="E2" s="1690"/>
      <c r="F2" s="1689" t="s">
        <v>547</v>
      </c>
      <c r="G2" s="1690"/>
      <c r="H2" s="1689" t="s">
        <v>540</v>
      </c>
      <c r="I2" s="1690"/>
      <c r="J2" s="1689" t="s">
        <v>543</v>
      </c>
      <c r="K2" s="1690"/>
      <c r="L2" s="1689" t="s">
        <v>550</v>
      </c>
      <c r="M2" s="1690"/>
      <c r="N2" s="1689" t="s">
        <v>551</v>
      </c>
      <c r="O2" s="1690"/>
      <c r="P2" s="1689" t="s">
        <v>541</v>
      </c>
      <c r="Q2" s="1690"/>
      <c r="R2" s="1689" t="s">
        <v>556</v>
      </c>
      <c r="S2" s="1690"/>
      <c r="T2" s="1689" t="s">
        <v>552</v>
      </c>
      <c r="U2" s="1690"/>
      <c r="V2" s="1689" t="s">
        <v>544</v>
      </c>
      <c r="W2" s="1697"/>
    </row>
    <row r="3" spans="1:23" ht="19.899999999999999" customHeight="1">
      <c r="A3" s="1663"/>
      <c r="B3" s="1690" t="s">
        <v>63</v>
      </c>
      <c r="C3" s="1704"/>
      <c r="D3" s="1704" t="s">
        <v>0</v>
      </c>
      <c r="E3" s="1704"/>
      <c r="F3" s="942" t="s">
        <v>63</v>
      </c>
      <c r="G3" s="786" t="s">
        <v>0</v>
      </c>
      <c r="H3" s="786" t="s">
        <v>63</v>
      </c>
      <c r="I3" s="786" t="s">
        <v>0</v>
      </c>
      <c r="J3" s="786" t="s">
        <v>63</v>
      </c>
      <c r="K3" s="786" t="s">
        <v>0</v>
      </c>
      <c r="L3" s="786" t="s">
        <v>63</v>
      </c>
      <c r="M3" s="786" t="s">
        <v>0</v>
      </c>
      <c r="N3" s="786" t="s">
        <v>63</v>
      </c>
      <c r="O3" s="786" t="s">
        <v>0</v>
      </c>
      <c r="P3" s="786" t="s">
        <v>63</v>
      </c>
      <c r="Q3" s="786" t="s">
        <v>0</v>
      </c>
      <c r="R3" s="786" t="s">
        <v>63</v>
      </c>
      <c r="S3" s="786" t="s">
        <v>0</v>
      </c>
      <c r="T3" s="786" t="s">
        <v>63</v>
      </c>
      <c r="U3" s="786" t="s">
        <v>0</v>
      </c>
      <c r="V3" s="786" t="s">
        <v>63</v>
      </c>
      <c r="W3" s="786" t="s">
        <v>0</v>
      </c>
    </row>
    <row r="4" spans="1:23" ht="19.350000000000001" customHeight="1">
      <c r="A4" s="829" t="s">
        <v>287</v>
      </c>
      <c r="B4" s="1695">
        <f t="shared" ref="B4:B11" si="0">SUM(J17,D17,H4,P4,N17,J4,V4,F17,T17,F4,B17,P17,L4,N4,T4,H17,R17,L17,R4,V17)</f>
        <v>37179</v>
      </c>
      <c r="C4" s="1696"/>
      <c r="D4" s="1700">
        <f t="shared" ref="D4:D13" si="1">SUM(K17,E17,I4,Q4,O17,K4,W4,G17,U17,G4,C17,Q17,M4,O4,U4,I17,S17,M17,S4,W17)</f>
        <v>100</v>
      </c>
      <c r="E4" s="1701"/>
      <c r="F4" s="66">
        <v>7989</v>
      </c>
      <c r="G4" s="438">
        <f t="shared" ref="G4:G13" si="2">F4/B4*100</f>
        <v>21.487936738481402</v>
      </c>
      <c r="H4" s="66">
        <v>9495</v>
      </c>
      <c r="I4" s="437">
        <f t="shared" ref="I4:I13" si="3">H4/B4*100</f>
        <v>25.53861050593077</v>
      </c>
      <c r="J4" s="66">
        <v>11238</v>
      </c>
      <c r="K4" s="437">
        <f t="shared" ref="K4:K13" si="4">J4/B4*100</f>
        <v>30.226740902122167</v>
      </c>
      <c r="L4" s="66">
        <v>2285</v>
      </c>
      <c r="M4" s="438">
        <f t="shared" ref="M4:M13" si="5">L4/B4*100</f>
        <v>6.1459426020065093</v>
      </c>
      <c r="N4" s="66">
        <v>840</v>
      </c>
      <c r="O4" s="438">
        <f t="shared" ref="O4:O13" si="6">N4/B4*100</f>
        <v>2.2593399499717584</v>
      </c>
      <c r="P4" s="66">
        <v>377</v>
      </c>
      <c r="Q4" s="437">
        <f t="shared" ref="Q4:Q13" si="7">P4/B4*100</f>
        <v>1.0140132870706582</v>
      </c>
      <c r="R4" s="66">
        <v>1947</v>
      </c>
      <c r="S4" s="437">
        <f t="shared" ref="S4:S13" si="8">R4/B4*100</f>
        <v>5.2368272411845398</v>
      </c>
      <c r="T4" s="66">
        <v>656</v>
      </c>
      <c r="U4" s="438">
        <f t="shared" ref="U4:U13" si="9">T4/B4*100</f>
        <v>1.7644369133112778</v>
      </c>
      <c r="V4" s="66">
        <v>909</v>
      </c>
      <c r="W4" s="1158">
        <f t="shared" ref="W4:W13" si="10">V4/B4*100</f>
        <v>2.4449285887194385</v>
      </c>
    </row>
    <row r="5" spans="1:23" ht="19.149999999999999" customHeight="1">
      <c r="A5" s="829" t="s">
        <v>288</v>
      </c>
      <c r="B5" s="1695">
        <f t="shared" si="0"/>
        <v>36479</v>
      </c>
      <c r="C5" s="1696"/>
      <c r="D5" s="1698">
        <f t="shared" si="1"/>
        <v>100.00000000000001</v>
      </c>
      <c r="E5" s="1699"/>
      <c r="F5" s="66">
        <v>7058</v>
      </c>
      <c r="G5" s="438">
        <f t="shared" si="2"/>
        <v>19.348118095342524</v>
      </c>
      <c r="H5" s="66">
        <v>9080</v>
      </c>
      <c r="I5" s="437">
        <f t="shared" si="3"/>
        <v>24.89103319718194</v>
      </c>
      <c r="J5" s="66">
        <v>10442</v>
      </c>
      <c r="K5" s="437">
        <f t="shared" si="4"/>
        <v>28.624688176759232</v>
      </c>
      <c r="L5" s="66">
        <v>2893</v>
      </c>
      <c r="M5" s="438">
        <f t="shared" si="5"/>
        <v>7.9305902025823078</v>
      </c>
      <c r="N5" s="66">
        <v>820</v>
      </c>
      <c r="O5" s="438">
        <f t="shared" si="6"/>
        <v>2.247868636749911</v>
      </c>
      <c r="P5" s="66">
        <v>509</v>
      </c>
      <c r="Q5" s="437">
        <f t="shared" si="7"/>
        <v>1.3953233367142741</v>
      </c>
      <c r="R5" s="66">
        <v>2880</v>
      </c>
      <c r="S5" s="437">
        <f t="shared" si="8"/>
        <v>7.8949532607801745</v>
      </c>
      <c r="T5" s="66">
        <v>683</v>
      </c>
      <c r="U5" s="438">
        <f t="shared" si="9"/>
        <v>1.872310096219743</v>
      </c>
      <c r="V5" s="66">
        <v>1008</v>
      </c>
      <c r="W5" s="438">
        <f t="shared" si="10"/>
        <v>2.7632336412730609</v>
      </c>
    </row>
    <row r="6" spans="1:23" ht="19.149999999999999" customHeight="1">
      <c r="A6" s="829" t="s">
        <v>289</v>
      </c>
      <c r="B6" s="1695">
        <f t="shared" si="0"/>
        <v>35356</v>
      </c>
      <c r="C6" s="1696"/>
      <c r="D6" s="1698">
        <f t="shared" si="1"/>
        <v>100.00000000000001</v>
      </c>
      <c r="E6" s="1699"/>
      <c r="F6" s="66">
        <v>7549</v>
      </c>
      <c r="G6" s="438">
        <f t="shared" si="2"/>
        <v>21.351397216879739</v>
      </c>
      <c r="H6" s="66">
        <v>7852</v>
      </c>
      <c r="I6" s="437">
        <f t="shared" si="3"/>
        <v>22.208394614775425</v>
      </c>
      <c r="J6" s="66">
        <v>10246</v>
      </c>
      <c r="K6" s="437">
        <f t="shared" si="4"/>
        <v>28.979522570426518</v>
      </c>
      <c r="L6" s="66">
        <v>2556</v>
      </c>
      <c r="M6" s="438">
        <f t="shared" si="5"/>
        <v>7.2293245842289853</v>
      </c>
      <c r="N6" s="66">
        <v>742</v>
      </c>
      <c r="O6" s="438">
        <f t="shared" si="6"/>
        <v>2.0986536938567708</v>
      </c>
      <c r="P6" s="66">
        <v>247</v>
      </c>
      <c r="Q6" s="437">
        <f t="shared" si="7"/>
        <v>0.69860843986876342</v>
      </c>
      <c r="R6" s="66">
        <v>2573</v>
      </c>
      <c r="S6" s="437">
        <f t="shared" si="8"/>
        <v>7.2774069464871598</v>
      </c>
      <c r="T6" s="66">
        <v>912</v>
      </c>
      <c r="U6" s="438">
        <f t="shared" si="9"/>
        <v>2.5794773164385112</v>
      </c>
      <c r="V6" s="66">
        <v>955</v>
      </c>
      <c r="W6" s="438">
        <f t="shared" si="10"/>
        <v>2.7010974092091864</v>
      </c>
    </row>
    <row r="7" spans="1:23" ht="19.149999999999999" customHeight="1">
      <c r="A7" s="829" t="s">
        <v>290</v>
      </c>
      <c r="B7" s="1695">
        <f t="shared" si="0"/>
        <v>34193</v>
      </c>
      <c r="C7" s="1696"/>
      <c r="D7" s="1698">
        <f t="shared" si="1"/>
        <v>99.999999999999986</v>
      </c>
      <c r="E7" s="1699"/>
      <c r="F7" s="66">
        <v>7180</v>
      </c>
      <c r="G7" s="438">
        <f t="shared" si="2"/>
        <v>20.998449975141114</v>
      </c>
      <c r="H7" s="66">
        <v>8400</v>
      </c>
      <c r="I7" s="437">
        <f t="shared" si="3"/>
        <v>24.56643172579183</v>
      </c>
      <c r="J7" s="66">
        <v>9180</v>
      </c>
      <c r="K7" s="437">
        <f t="shared" si="4"/>
        <v>26.847600386043929</v>
      </c>
      <c r="L7" s="66">
        <v>2897</v>
      </c>
      <c r="M7" s="438">
        <f t="shared" si="5"/>
        <v>8.4724943701927291</v>
      </c>
      <c r="N7" s="66">
        <v>696</v>
      </c>
      <c r="O7" s="438">
        <f t="shared" si="6"/>
        <v>2.0355043429941801</v>
      </c>
      <c r="P7" s="66">
        <v>223</v>
      </c>
      <c r="Q7" s="437">
        <f t="shared" si="7"/>
        <v>0.65218027081566399</v>
      </c>
      <c r="R7" s="66">
        <v>2838</v>
      </c>
      <c r="S7" s="437">
        <f t="shared" si="8"/>
        <v>8.2999444330710972</v>
      </c>
      <c r="T7" s="66">
        <v>1023</v>
      </c>
      <c r="U7" s="438">
        <f t="shared" si="9"/>
        <v>2.9918404351767904</v>
      </c>
      <c r="V7" s="66">
        <v>608</v>
      </c>
      <c r="W7" s="438">
        <f t="shared" si="10"/>
        <v>1.7781417249144564</v>
      </c>
    </row>
    <row r="8" spans="1:23" ht="19.149999999999999" customHeight="1">
      <c r="A8" s="829" t="s">
        <v>291</v>
      </c>
      <c r="B8" s="1695">
        <f t="shared" si="0"/>
        <v>34446</v>
      </c>
      <c r="C8" s="1696"/>
      <c r="D8" s="1698">
        <f t="shared" si="1"/>
        <v>99.999999999999986</v>
      </c>
      <c r="E8" s="1699"/>
      <c r="F8" s="66">
        <v>7660</v>
      </c>
      <c r="G8" s="438">
        <f t="shared" si="2"/>
        <v>22.237705393949948</v>
      </c>
      <c r="H8" s="66">
        <v>8785</v>
      </c>
      <c r="I8" s="437">
        <f t="shared" si="3"/>
        <v>25.503686930267666</v>
      </c>
      <c r="J8" s="66">
        <v>8685</v>
      </c>
      <c r="K8" s="437">
        <f t="shared" si="4"/>
        <v>25.213377460372762</v>
      </c>
      <c r="L8" s="66">
        <v>2638</v>
      </c>
      <c r="M8" s="438">
        <f t="shared" si="5"/>
        <v>7.6583638158276717</v>
      </c>
      <c r="N8" s="66">
        <v>677</v>
      </c>
      <c r="O8" s="438">
        <f t="shared" si="6"/>
        <v>1.9653951111885271</v>
      </c>
      <c r="P8" s="66">
        <v>238</v>
      </c>
      <c r="Q8" s="437">
        <f t="shared" si="7"/>
        <v>0.690936538349881</v>
      </c>
      <c r="R8" s="66">
        <v>3239</v>
      </c>
      <c r="S8" s="437">
        <f t="shared" si="8"/>
        <v>9.4031237298960697</v>
      </c>
      <c r="T8" s="66">
        <v>796</v>
      </c>
      <c r="U8" s="438">
        <f t="shared" si="9"/>
        <v>2.3108633803634677</v>
      </c>
      <c r="V8" s="66">
        <v>517</v>
      </c>
      <c r="W8" s="438">
        <f t="shared" si="10"/>
        <v>1.5008999593566743</v>
      </c>
    </row>
    <row r="9" spans="1:23" ht="19.149999999999999" customHeight="1">
      <c r="A9" s="829" t="s">
        <v>373</v>
      </c>
      <c r="B9" s="1695">
        <f t="shared" si="0"/>
        <v>33951</v>
      </c>
      <c r="C9" s="1696"/>
      <c r="D9" s="1698">
        <f t="shared" si="1"/>
        <v>100</v>
      </c>
      <c r="E9" s="1699"/>
      <c r="F9" s="66">
        <v>8771</v>
      </c>
      <c r="G9" s="438">
        <f t="shared" si="2"/>
        <v>25.834290595269653</v>
      </c>
      <c r="H9" s="66">
        <v>7903</v>
      </c>
      <c r="I9" s="437">
        <f t="shared" si="3"/>
        <v>23.277664869959647</v>
      </c>
      <c r="J9" s="66">
        <v>8207</v>
      </c>
      <c r="K9" s="437">
        <f t="shared" si="4"/>
        <v>24.173072958086657</v>
      </c>
      <c r="L9" s="66">
        <v>2119</v>
      </c>
      <c r="M9" s="438">
        <f t="shared" si="5"/>
        <v>6.2413478248063381</v>
      </c>
      <c r="N9" s="66">
        <v>662</v>
      </c>
      <c r="O9" s="438">
        <f t="shared" si="6"/>
        <v>1.9498689287502577</v>
      </c>
      <c r="P9" s="66">
        <v>492</v>
      </c>
      <c r="Q9" s="437">
        <f t="shared" si="7"/>
        <v>1.4491473005213396</v>
      </c>
      <c r="R9" s="66">
        <v>2977</v>
      </c>
      <c r="S9" s="437">
        <f t="shared" si="8"/>
        <v>8.7685193366911136</v>
      </c>
      <c r="T9" s="66">
        <v>739</v>
      </c>
      <c r="U9" s="438">
        <f t="shared" si="9"/>
        <v>2.1766663721245321</v>
      </c>
      <c r="V9" s="66">
        <v>644</v>
      </c>
      <c r="W9" s="438">
        <f t="shared" si="10"/>
        <v>1.8968513445848427</v>
      </c>
    </row>
    <row r="10" spans="1:23" ht="19.149999999999999" customHeight="1">
      <c r="A10" s="829" t="s">
        <v>292</v>
      </c>
      <c r="B10" s="1695">
        <f t="shared" si="0"/>
        <v>34586</v>
      </c>
      <c r="C10" s="1696"/>
      <c r="D10" s="1698">
        <f t="shared" si="1"/>
        <v>100</v>
      </c>
      <c r="E10" s="1699"/>
      <c r="F10" s="66">
        <v>10681</v>
      </c>
      <c r="G10" s="438">
        <f t="shared" si="2"/>
        <v>30.882437980685829</v>
      </c>
      <c r="H10" s="66">
        <v>7561</v>
      </c>
      <c r="I10" s="437">
        <f t="shared" si="3"/>
        <v>21.861446828196378</v>
      </c>
      <c r="J10" s="66">
        <v>7375</v>
      </c>
      <c r="K10" s="437">
        <f t="shared" si="4"/>
        <v>21.32365697102874</v>
      </c>
      <c r="L10" s="66">
        <v>2937</v>
      </c>
      <c r="M10" s="438">
        <f t="shared" si="5"/>
        <v>8.4918753252761228</v>
      </c>
      <c r="N10" s="66">
        <v>866</v>
      </c>
      <c r="O10" s="438">
        <f t="shared" si="6"/>
        <v>2.5039033134794426</v>
      </c>
      <c r="P10" s="66">
        <v>648</v>
      </c>
      <c r="Q10" s="437">
        <f t="shared" si="7"/>
        <v>1.8735904701324235</v>
      </c>
      <c r="R10" s="66">
        <v>2291</v>
      </c>
      <c r="S10" s="437">
        <f t="shared" si="8"/>
        <v>6.6240675417799117</v>
      </c>
      <c r="T10" s="66">
        <v>580</v>
      </c>
      <c r="U10" s="438">
        <f t="shared" si="9"/>
        <v>1.6769791245012433</v>
      </c>
      <c r="V10" s="66">
        <v>449</v>
      </c>
      <c r="W10" s="438">
        <f t="shared" si="10"/>
        <v>1.2982131498294107</v>
      </c>
    </row>
    <row r="11" spans="1:23" ht="19.149999999999999" customHeight="1">
      <c r="A11" s="829" t="s">
        <v>293</v>
      </c>
      <c r="B11" s="1695">
        <f t="shared" si="0"/>
        <v>36298</v>
      </c>
      <c r="C11" s="1696"/>
      <c r="D11" s="1698">
        <f t="shared" si="1"/>
        <v>99.999999999999986</v>
      </c>
      <c r="E11" s="1699"/>
      <c r="F11" s="66">
        <v>11068</v>
      </c>
      <c r="G11" s="438">
        <f t="shared" si="2"/>
        <v>30.492038128822525</v>
      </c>
      <c r="H11" s="66">
        <v>7812</v>
      </c>
      <c r="I11" s="437">
        <f t="shared" si="3"/>
        <v>21.521846933715356</v>
      </c>
      <c r="J11" s="66">
        <v>8031</v>
      </c>
      <c r="K11" s="437">
        <f t="shared" si="4"/>
        <v>22.125185960658989</v>
      </c>
      <c r="L11" s="66">
        <v>3768</v>
      </c>
      <c r="M11" s="438">
        <f t="shared" si="5"/>
        <v>10.380737230701415</v>
      </c>
      <c r="N11" s="66">
        <v>1134</v>
      </c>
      <c r="O11" s="438">
        <f t="shared" si="6"/>
        <v>3.1241390710231967</v>
      </c>
      <c r="P11" s="66">
        <v>751</v>
      </c>
      <c r="Q11" s="437">
        <f t="shared" si="7"/>
        <v>2.068984517053281</v>
      </c>
      <c r="R11" s="66">
        <v>1813</v>
      </c>
      <c r="S11" s="437">
        <f t="shared" si="8"/>
        <v>4.994765551821037</v>
      </c>
      <c r="T11" s="66">
        <v>689</v>
      </c>
      <c r="U11" s="438">
        <f t="shared" si="9"/>
        <v>1.8981762080555402</v>
      </c>
      <c r="V11" s="66">
        <v>433</v>
      </c>
      <c r="W11" s="438">
        <f t="shared" si="10"/>
        <v>1.1929031902584164</v>
      </c>
    </row>
    <row r="12" spans="1:23" ht="19.149999999999999" customHeight="1">
      <c r="A12" s="829" t="s">
        <v>294</v>
      </c>
      <c r="B12" s="1702">
        <v>36161</v>
      </c>
      <c r="C12" s="1703"/>
      <c r="D12" s="1698">
        <f t="shared" si="1"/>
        <v>100</v>
      </c>
      <c r="E12" s="1699"/>
      <c r="F12" s="66">
        <v>11468</v>
      </c>
      <c r="G12" s="438">
        <f t="shared" si="2"/>
        <v>31.713724731063852</v>
      </c>
      <c r="H12" s="66">
        <v>7697</v>
      </c>
      <c r="I12" s="437">
        <f t="shared" si="3"/>
        <v>21.285362683554105</v>
      </c>
      <c r="J12" s="66">
        <v>7983</v>
      </c>
      <c r="K12" s="437">
        <f t="shared" si="4"/>
        <v>22.076270014656675</v>
      </c>
      <c r="L12" s="66">
        <v>3992</v>
      </c>
      <c r="M12" s="438">
        <f t="shared" si="5"/>
        <v>11.039517712452643</v>
      </c>
      <c r="N12" s="66">
        <v>1106</v>
      </c>
      <c r="O12" s="438">
        <f t="shared" si="6"/>
        <v>3.0585437349630817</v>
      </c>
      <c r="P12" s="66">
        <v>633</v>
      </c>
      <c r="Q12" s="437">
        <f t="shared" si="7"/>
        <v>1.7505046873703713</v>
      </c>
      <c r="R12" s="66">
        <v>1357</v>
      </c>
      <c r="S12" s="437">
        <f t="shared" si="8"/>
        <v>3.7526617073642874</v>
      </c>
      <c r="T12" s="66">
        <v>664</v>
      </c>
      <c r="U12" s="438">
        <f t="shared" si="9"/>
        <v>1.8362324050772934</v>
      </c>
      <c r="V12" s="66">
        <v>565</v>
      </c>
      <c r="W12" s="438">
        <f t="shared" si="10"/>
        <v>1.5624567904648656</v>
      </c>
    </row>
    <row r="13" spans="1:23" ht="18.75" customHeight="1">
      <c r="A13" s="829" t="s">
        <v>295</v>
      </c>
      <c r="B13" s="1702">
        <v>34771</v>
      </c>
      <c r="C13" s="1703"/>
      <c r="D13" s="1698">
        <f t="shared" si="1"/>
        <v>100</v>
      </c>
      <c r="E13" s="1699"/>
      <c r="F13" s="66">
        <v>10164</v>
      </c>
      <c r="G13" s="437">
        <f t="shared" si="2"/>
        <v>29.231255931667192</v>
      </c>
      <c r="H13" s="66">
        <v>9066</v>
      </c>
      <c r="I13" s="437">
        <f t="shared" si="3"/>
        <v>26.073452014609877</v>
      </c>
      <c r="J13" s="66">
        <v>7312</v>
      </c>
      <c r="K13" s="437">
        <f t="shared" si="4"/>
        <v>21.02901843490265</v>
      </c>
      <c r="L13" s="66">
        <v>3714</v>
      </c>
      <c r="M13" s="437">
        <f t="shared" si="5"/>
        <v>10.681314888844151</v>
      </c>
      <c r="N13" s="66">
        <v>998</v>
      </c>
      <c r="O13" s="438">
        <f t="shared" si="6"/>
        <v>2.8702079318972706</v>
      </c>
      <c r="P13" s="66">
        <v>948</v>
      </c>
      <c r="Q13" s="437">
        <f t="shared" si="7"/>
        <v>2.726409939317247</v>
      </c>
      <c r="R13" s="66">
        <v>872</v>
      </c>
      <c r="S13" s="437">
        <f t="shared" si="8"/>
        <v>2.507836990595611</v>
      </c>
      <c r="T13" s="66">
        <v>609</v>
      </c>
      <c r="U13" s="438">
        <f t="shared" si="9"/>
        <v>1.7514595496246872</v>
      </c>
      <c r="V13" s="66">
        <v>365</v>
      </c>
      <c r="W13" s="438">
        <f t="shared" si="10"/>
        <v>1.0497253458341722</v>
      </c>
    </row>
    <row r="14" spans="1:23" ht="6" customHeight="1" thickBot="1">
      <c r="A14" s="1148"/>
      <c r="B14" s="1153"/>
      <c r="C14" s="1154"/>
      <c r="D14" s="1155"/>
      <c r="E14" s="1152"/>
      <c r="F14" s="1156"/>
      <c r="G14" s="1157"/>
      <c r="H14" s="1156"/>
      <c r="I14" s="1157"/>
      <c r="J14" s="1156"/>
      <c r="K14" s="1157"/>
      <c r="L14" s="1157"/>
      <c r="M14" s="1157"/>
      <c r="N14" s="1157"/>
      <c r="O14" s="1157"/>
      <c r="P14" s="1156"/>
      <c r="Q14" s="1157"/>
      <c r="R14" s="1157"/>
      <c r="S14" s="1157"/>
      <c r="T14" s="1157"/>
      <c r="U14" s="1157"/>
      <c r="V14" s="1156"/>
      <c r="W14" s="1159"/>
    </row>
    <row r="15" spans="1:23" ht="21.6" customHeight="1" thickTop="1">
      <c r="A15" s="1691"/>
      <c r="B15" s="1692" t="s">
        <v>548</v>
      </c>
      <c r="C15" s="1693"/>
      <c r="D15" s="1694" t="s">
        <v>539</v>
      </c>
      <c r="E15" s="1693"/>
      <c r="F15" s="1694" t="s">
        <v>545</v>
      </c>
      <c r="G15" s="1693"/>
      <c r="H15" s="1694" t="s">
        <v>553</v>
      </c>
      <c r="I15" s="1693"/>
      <c r="J15" s="1694" t="s">
        <v>538</v>
      </c>
      <c r="K15" s="1693"/>
      <c r="L15" s="1694" t="s">
        <v>555</v>
      </c>
      <c r="M15" s="1693"/>
      <c r="N15" s="1694" t="s">
        <v>542</v>
      </c>
      <c r="O15" s="1693"/>
      <c r="P15" s="1694" t="s">
        <v>549</v>
      </c>
      <c r="Q15" s="1693"/>
      <c r="R15" s="1694" t="s">
        <v>554</v>
      </c>
      <c r="S15" s="1693"/>
      <c r="T15" s="1694" t="s">
        <v>546</v>
      </c>
      <c r="U15" s="1692"/>
      <c r="V15" s="1694" t="s">
        <v>135</v>
      </c>
      <c r="W15" s="1692" t="s">
        <v>164</v>
      </c>
    </row>
    <row r="16" spans="1:23" ht="21" customHeight="1">
      <c r="A16" s="1663"/>
      <c r="B16" s="1149" t="s">
        <v>63</v>
      </c>
      <c r="C16" s="786" t="s">
        <v>0</v>
      </c>
      <c r="D16" s="786" t="s">
        <v>63</v>
      </c>
      <c r="E16" s="786" t="s">
        <v>0</v>
      </c>
      <c r="F16" s="786" t="s">
        <v>63</v>
      </c>
      <c r="G16" s="786" t="s">
        <v>0</v>
      </c>
      <c r="H16" s="786" t="s">
        <v>63</v>
      </c>
      <c r="I16" s="786" t="s">
        <v>0</v>
      </c>
      <c r="J16" s="786" t="s">
        <v>63</v>
      </c>
      <c r="K16" s="786" t="s">
        <v>0</v>
      </c>
      <c r="L16" s="786" t="s">
        <v>63</v>
      </c>
      <c r="M16" s="786" t="s">
        <v>0</v>
      </c>
      <c r="N16" s="786" t="s">
        <v>63</v>
      </c>
      <c r="O16" s="786" t="s">
        <v>0</v>
      </c>
      <c r="P16" s="786" t="s">
        <v>63</v>
      </c>
      <c r="Q16" s="786" t="s">
        <v>0</v>
      </c>
      <c r="R16" s="786" t="s">
        <v>63</v>
      </c>
      <c r="S16" s="786" t="s">
        <v>0</v>
      </c>
      <c r="T16" s="786" t="s">
        <v>63</v>
      </c>
      <c r="U16" s="786" t="s">
        <v>0</v>
      </c>
      <c r="V16" s="786" t="s">
        <v>63</v>
      </c>
      <c r="W16" s="786" t="s">
        <v>0</v>
      </c>
    </row>
    <row r="17" spans="1:23" ht="19.350000000000001" customHeight="1">
      <c r="A17" s="829" t="s">
        <v>287</v>
      </c>
      <c r="B17" s="66">
        <v>21</v>
      </c>
      <c r="C17" s="438">
        <f t="shared" ref="C17:C26" si="11">B17/B4*100</f>
        <v>5.648349874929396E-2</v>
      </c>
      <c r="D17" s="66">
        <v>289</v>
      </c>
      <c r="E17" s="437">
        <f t="shared" ref="E17:E26" si="12">D17/B4*100</f>
        <v>0.77732053040695015</v>
      </c>
      <c r="F17" s="66">
        <v>275</v>
      </c>
      <c r="G17" s="437">
        <f t="shared" ref="G17:G26" si="13">F17/B4*100</f>
        <v>0.73966486457408753</v>
      </c>
      <c r="H17" s="66">
        <v>57</v>
      </c>
      <c r="I17" s="438">
        <f t="shared" ref="I17:I26" si="14">H17/B4*100</f>
        <v>0.15331235374808361</v>
      </c>
      <c r="J17" s="66">
        <v>337</v>
      </c>
      <c r="K17" s="437">
        <f t="shared" ref="K17:K26" si="15">J17/B4*100</f>
        <v>0.90642567040533639</v>
      </c>
      <c r="L17" s="66">
        <v>74</v>
      </c>
      <c r="M17" s="437">
        <f t="shared" ref="M17:M26" si="16">L17/B4*100</f>
        <v>0.19903709083084536</v>
      </c>
      <c r="N17" s="66">
        <v>127</v>
      </c>
      <c r="O17" s="437">
        <f t="shared" ref="O17:O26" si="17">N17/B4*100</f>
        <v>0.34159068291239675</v>
      </c>
      <c r="P17" s="66">
        <v>8</v>
      </c>
      <c r="Q17" s="438">
        <f t="shared" ref="Q17:Q26" si="18">P17/B4*100</f>
        <v>2.1517523333064364E-2</v>
      </c>
      <c r="R17" s="66">
        <v>95</v>
      </c>
      <c r="S17" s="438">
        <f t="shared" ref="S17:S26" si="19">R17/B4*100</f>
        <v>0.25552058958013935</v>
      </c>
      <c r="T17" s="66">
        <v>3</v>
      </c>
      <c r="U17" s="438">
        <f t="shared" ref="U17:U26" si="20">T17/B4*100</f>
        <v>8.0690712498991367E-3</v>
      </c>
      <c r="V17" s="66">
        <v>157</v>
      </c>
      <c r="W17" s="438">
        <f t="shared" ref="W17:W26" si="21">V17/B4*100</f>
        <v>0.42228139541138815</v>
      </c>
    </row>
    <row r="18" spans="1:23" ht="19.149999999999999" customHeight="1">
      <c r="A18" s="829" t="s">
        <v>288</v>
      </c>
      <c r="B18" s="66">
        <v>75</v>
      </c>
      <c r="C18" s="438">
        <f t="shared" si="11"/>
        <v>0.2055977411661504</v>
      </c>
      <c r="D18" s="66">
        <v>306</v>
      </c>
      <c r="E18" s="437">
        <f t="shared" si="12"/>
        <v>0.83883878395789369</v>
      </c>
      <c r="F18" s="66">
        <v>127</v>
      </c>
      <c r="G18" s="437">
        <f t="shared" si="13"/>
        <v>0.34814550837468133</v>
      </c>
      <c r="H18" s="66">
        <v>81</v>
      </c>
      <c r="I18" s="438">
        <f t="shared" si="14"/>
        <v>0.2220455604594424</v>
      </c>
      <c r="J18" s="66">
        <v>87</v>
      </c>
      <c r="K18" s="437">
        <f t="shared" si="15"/>
        <v>0.23849337975273446</v>
      </c>
      <c r="L18" s="66">
        <v>51</v>
      </c>
      <c r="M18" s="437">
        <f t="shared" si="16"/>
        <v>0.13980646399298224</v>
      </c>
      <c r="N18" s="66">
        <v>80</v>
      </c>
      <c r="O18" s="437">
        <f t="shared" si="17"/>
        <v>0.21930425724389374</v>
      </c>
      <c r="P18" s="66">
        <v>18</v>
      </c>
      <c r="Q18" s="438">
        <f t="shared" si="18"/>
        <v>4.9343457879876096E-2</v>
      </c>
      <c r="R18" s="66">
        <v>189</v>
      </c>
      <c r="S18" s="438">
        <f t="shared" si="19"/>
        <v>0.51810630773869892</v>
      </c>
      <c r="T18" s="66">
        <v>11</v>
      </c>
      <c r="U18" s="438">
        <f t="shared" si="20"/>
        <v>3.0154335371035391E-2</v>
      </c>
      <c r="V18" s="66">
        <v>81</v>
      </c>
      <c r="W18" s="438">
        <f t="shared" si="21"/>
        <v>0.2220455604594424</v>
      </c>
    </row>
    <row r="19" spans="1:23" ht="19.149999999999999" customHeight="1">
      <c r="A19" s="829" t="s">
        <v>289</v>
      </c>
      <c r="B19" s="66">
        <v>530</v>
      </c>
      <c r="C19" s="438">
        <f t="shared" si="11"/>
        <v>1.4990383527548365</v>
      </c>
      <c r="D19" s="66">
        <v>240</v>
      </c>
      <c r="E19" s="437">
        <f t="shared" si="12"/>
        <v>0.6788098201153977</v>
      </c>
      <c r="F19" s="66">
        <v>102</v>
      </c>
      <c r="G19" s="437">
        <f t="shared" si="13"/>
        <v>0.288494173549044</v>
      </c>
      <c r="H19" s="66">
        <v>71</v>
      </c>
      <c r="I19" s="438">
        <f t="shared" si="14"/>
        <v>0.20081457178413847</v>
      </c>
      <c r="J19" s="66">
        <v>86</v>
      </c>
      <c r="K19" s="437">
        <f t="shared" si="15"/>
        <v>0.24324018554135085</v>
      </c>
      <c r="L19" s="66">
        <v>43</v>
      </c>
      <c r="M19" s="437">
        <f t="shared" si="16"/>
        <v>0.12162009277067543</v>
      </c>
      <c r="N19" s="66">
        <v>88</v>
      </c>
      <c r="O19" s="437">
        <f t="shared" si="17"/>
        <v>0.24889693404231247</v>
      </c>
      <c r="P19" s="66">
        <v>41</v>
      </c>
      <c r="Q19" s="438">
        <f t="shared" si="18"/>
        <v>0.11596334426971376</v>
      </c>
      <c r="R19" s="66">
        <v>372</v>
      </c>
      <c r="S19" s="438">
        <f t="shared" si="19"/>
        <v>1.0521552211788665</v>
      </c>
      <c r="T19" s="66">
        <v>10</v>
      </c>
      <c r="U19" s="438">
        <f t="shared" si="20"/>
        <v>2.8283742504808237E-2</v>
      </c>
      <c r="V19" s="66">
        <v>141</v>
      </c>
      <c r="W19" s="438">
        <f t="shared" si="21"/>
        <v>0.39880076931779612</v>
      </c>
    </row>
    <row r="20" spans="1:23" ht="19.149999999999999" customHeight="1">
      <c r="A20" s="829" t="s">
        <v>290</v>
      </c>
      <c r="B20" s="66">
        <v>236</v>
      </c>
      <c r="C20" s="438">
        <f t="shared" si="11"/>
        <v>0.69019974848653232</v>
      </c>
      <c r="D20" s="66">
        <v>187</v>
      </c>
      <c r="E20" s="437">
        <f t="shared" si="12"/>
        <v>0.54689556341941337</v>
      </c>
      <c r="F20" s="66">
        <v>68</v>
      </c>
      <c r="G20" s="437">
        <f t="shared" si="13"/>
        <v>0.19887111397069576</v>
      </c>
      <c r="H20" s="66">
        <v>55</v>
      </c>
      <c r="I20" s="438">
        <f t="shared" si="14"/>
        <v>0.16085163629982746</v>
      </c>
      <c r="J20" s="66">
        <v>46</v>
      </c>
      <c r="K20" s="437">
        <f t="shared" si="15"/>
        <v>0.13453045945076478</v>
      </c>
      <c r="L20" s="66">
        <v>42</v>
      </c>
      <c r="M20" s="437">
        <f t="shared" si="16"/>
        <v>0.12283215862895915</v>
      </c>
      <c r="N20" s="66">
        <v>74</v>
      </c>
      <c r="O20" s="437">
        <f t="shared" si="17"/>
        <v>0.21641856520340422</v>
      </c>
      <c r="P20" s="66">
        <v>23</v>
      </c>
      <c r="Q20" s="438">
        <f t="shared" si="18"/>
        <v>6.7265229725382389E-2</v>
      </c>
      <c r="R20" s="66">
        <v>299</v>
      </c>
      <c r="S20" s="438">
        <f t="shared" si="19"/>
        <v>0.87444798642997112</v>
      </c>
      <c r="T20" s="66">
        <v>28</v>
      </c>
      <c r="U20" s="438">
        <f t="shared" si="20"/>
        <v>8.1888105752639426E-2</v>
      </c>
      <c r="V20" s="66">
        <v>90</v>
      </c>
      <c r="W20" s="438">
        <f t="shared" si="21"/>
        <v>0.26321176849062672</v>
      </c>
    </row>
    <row r="21" spans="1:23" ht="19.149999999999999" customHeight="1">
      <c r="A21" s="829" t="s">
        <v>291</v>
      </c>
      <c r="B21" s="66">
        <v>390</v>
      </c>
      <c r="C21" s="438">
        <f t="shared" si="11"/>
        <v>1.1322069325901412</v>
      </c>
      <c r="D21" s="66">
        <v>157</v>
      </c>
      <c r="E21" s="437">
        <f t="shared" si="12"/>
        <v>0.45578586773500551</v>
      </c>
      <c r="F21" s="66">
        <v>94</v>
      </c>
      <c r="G21" s="437">
        <f t="shared" si="13"/>
        <v>0.2728909017012135</v>
      </c>
      <c r="H21" s="66">
        <v>79</v>
      </c>
      <c r="I21" s="438">
        <f t="shared" si="14"/>
        <v>0.22934448121697729</v>
      </c>
      <c r="J21" s="66">
        <v>56</v>
      </c>
      <c r="K21" s="437">
        <f t="shared" si="15"/>
        <v>0.16257330314114846</v>
      </c>
      <c r="L21" s="66">
        <v>28</v>
      </c>
      <c r="M21" s="437">
        <f t="shared" si="16"/>
        <v>8.1286651570574228E-2</v>
      </c>
      <c r="N21" s="66">
        <v>47</v>
      </c>
      <c r="O21" s="437">
        <f t="shared" si="17"/>
        <v>0.13644545085060675</v>
      </c>
      <c r="P21" s="66">
        <v>6</v>
      </c>
      <c r="Q21" s="438">
        <f t="shared" si="18"/>
        <v>1.7418568193694479E-2</v>
      </c>
      <c r="R21" s="66">
        <v>247</v>
      </c>
      <c r="S21" s="438">
        <f t="shared" si="19"/>
        <v>0.71706439064042271</v>
      </c>
      <c r="T21" s="66">
        <v>9</v>
      </c>
      <c r="U21" s="438">
        <f t="shared" si="20"/>
        <v>2.6127852290541719E-2</v>
      </c>
      <c r="V21" s="66">
        <v>98</v>
      </c>
      <c r="W21" s="438">
        <f t="shared" si="21"/>
        <v>0.28450328049700985</v>
      </c>
    </row>
    <row r="22" spans="1:23" ht="19.149999999999999" customHeight="1">
      <c r="A22" s="829" t="s">
        <v>373</v>
      </c>
      <c r="B22" s="66">
        <v>177</v>
      </c>
      <c r="C22" s="438">
        <f t="shared" si="11"/>
        <v>0.52133957762657945</v>
      </c>
      <c r="D22" s="66">
        <v>168</v>
      </c>
      <c r="E22" s="437">
        <f t="shared" si="12"/>
        <v>0.49483078554387205</v>
      </c>
      <c r="F22" s="66">
        <v>110</v>
      </c>
      <c r="G22" s="437">
        <f t="shared" si="13"/>
        <v>0.32399634767753527</v>
      </c>
      <c r="H22" s="66">
        <v>503</v>
      </c>
      <c r="I22" s="438">
        <f t="shared" si="14"/>
        <v>1.4815469352890931</v>
      </c>
      <c r="J22" s="66">
        <v>144</v>
      </c>
      <c r="K22" s="437">
        <f t="shared" si="15"/>
        <v>0.4241406733233189</v>
      </c>
      <c r="L22" s="66">
        <v>38</v>
      </c>
      <c r="M22" s="437">
        <f t="shared" si="16"/>
        <v>0.11192601101587582</v>
      </c>
      <c r="N22" s="66">
        <v>52</v>
      </c>
      <c r="O22" s="437">
        <f t="shared" si="17"/>
        <v>0.15316190981119851</v>
      </c>
      <c r="P22" s="66">
        <v>4</v>
      </c>
      <c r="Q22" s="438">
        <f t="shared" si="18"/>
        <v>1.1781685370092191E-2</v>
      </c>
      <c r="R22" s="66">
        <v>150</v>
      </c>
      <c r="S22" s="438">
        <f t="shared" si="19"/>
        <v>0.44181320137845714</v>
      </c>
      <c r="T22" s="66">
        <v>6</v>
      </c>
      <c r="U22" s="438">
        <f t="shared" si="20"/>
        <v>1.767252805513829E-2</v>
      </c>
      <c r="V22" s="66">
        <v>85</v>
      </c>
      <c r="W22" s="438">
        <f t="shared" si="21"/>
        <v>0.2503608141144591</v>
      </c>
    </row>
    <row r="23" spans="1:23" ht="19.149999999999999" customHeight="1">
      <c r="A23" s="829" t="s">
        <v>292</v>
      </c>
      <c r="B23" s="66">
        <v>78</v>
      </c>
      <c r="C23" s="438">
        <f t="shared" si="11"/>
        <v>0.22552477881223618</v>
      </c>
      <c r="D23" s="66">
        <v>138</v>
      </c>
      <c r="E23" s="437">
        <f t="shared" si="12"/>
        <v>0.39900537789857166</v>
      </c>
      <c r="F23" s="66">
        <v>50</v>
      </c>
      <c r="G23" s="437">
        <f t="shared" si="13"/>
        <v>0.1445671659052796</v>
      </c>
      <c r="H23" s="66">
        <v>454</v>
      </c>
      <c r="I23" s="438">
        <f t="shared" si="14"/>
        <v>1.3126698664199388</v>
      </c>
      <c r="J23" s="66">
        <v>181</v>
      </c>
      <c r="K23" s="437">
        <f t="shared" si="15"/>
        <v>0.52333314057711211</v>
      </c>
      <c r="L23" s="66">
        <v>40</v>
      </c>
      <c r="M23" s="437">
        <f t="shared" si="16"/>
        <v>0.11565373272422368</v>
      </c>
      <c r="N23" s="66">
        <v>79</v>
      </c>
      <c r="O23" s="437">
        <f t="shared" si="17"/>
        <v>0.22841612213034176</v>
      </c>
      <c r="P23" s="66">
        <v>10</v>
      </c>
      <c r="Q23" s="438">
        <f t="shared" si="18"/>
        <v>2.8913433181055919E-2</v>
      </c>
      <c r="R23" s="66">
        <v>55</v>
      </c>
      <c r="S23" s="438">
        <f t="shared" si="19"/>
        <v>0.15902388249580754</v>
      </c>
      <c r="T23" s="66">
        <v>8</v>
      </c>
      <c r="U23" s="438">
        <f t="shared" si="20"/>
        <v>2.3130746544844736E-2</v>
      </c>
      <c r="V23" s="66">
        <v>105</v>
      </c>
      <c r="W23" s="438">
        <f t="shared" si="21"/>
        <v>0.30359104840108714</v>
      </c>
    </row>
    <row r="24" spans="1:23" ht="19.149999999999999" customHeight="1">
      <c r="A24" s="829" t="s">
        <v>293</v>
      </c>
      <c r="B24" s="66">
        <v>31</v>
      </c>
      <c r="C24" s="438">
        <f t="shared" si="11"/>
        <v>8.5404154498870455E-2</v>
      </c>
      <c r="D24" s="66">
        <v>86</v>
      </c>
      <c r="E24" s="437">
        <f t="shared" si="12"/>
        <v>0.23692765441622127</v>
      </c>
      <c r="F24" s="66">
        <v>60</v>
      </c>
      <c r="G24" s="437">
        <f t="shared" si="13"/>
        <v>0.16529836354620089</v>
      </c>
      <c r="H24" s="66">
        <v>310</v>
      </c>
      <c r="I24" s="438">
        <f t="shared" si="14"/>
        <v>0.85404154498870466</v>
      </c>
      <c r="J24" s="66">
        <v>126</v>
      </c>
      <c r="K24" s="437">
        <f t="shared" si="15"/>
        <v>0.34712656344702186</v>
      </c>
      <c r="L24" s="66">
        <v>41</v>
      </c>
      <c r="M24" s="437">
        <f t="shared" si="16"/>
        <v>0.11295388175657062</v>
      </c>
      <c r="N24" s="66">
        <v>58</v>
      </c>
      <c r="O24" s="437">
        <f t="shared" si="17"/>
        <v>0.15978841809466085</v>
      </c>
      <c r="P24" s="66">
        <v>1</v>
      </c>
      <c r="Q24" s="438">
        <f t="shared" si="18"/>
        <v>2.7549727257700149E-3</v>
      </c>
      <c r="R24" s="66">
        <v>34</v>
      </c>
      <c r="S24" s="438">
        <f t="shared" si="19"/>
        <v>9.3669072676180506E-2</v>
      </c>
      <c r="T24" s="66">
        <v>10</v>
      </c>
      <c r="U24" s="438">
        <f t="shared" si="20"/>
        <v>2.7549727257700149E-2</v>
      </c>
      <c r="V24" s="66">
        <v>42</v>
      </c>
      <c r="W24" s="438">
        <f t="shared" si="21"/>
        <v>0.11570885448234064</v>
      </c>
    </row>
    <row r="25" spans="1:23" ht="19.149999999999999" customHeight="1">
      <c r="A25" s="829" t="s">
        <v>294</v>
      </c>
      <c r="B25" s="66">
        <v>77</v>
      </c>
      <c r="C25" s="438">
        <f t="shared" si="11"/>
        <v>0.21293658914299934</v>
      </c>
      <c r="D25" s="66">
        <v>109</v>
      </c>
      <c r="E25" s="437">
        <f t="shared" si="12"/>
        <v>0.30142971709853156</v>
      </c>
      <c r="F25" s="66">
        <v>59</v>
      </c>
      <c r="G25" s="437">
        <f t="shared" si="13"/>
        <v>0.16315920466801248</v>
      </c>
      <c r="H25" s="66">
        <v>188</v>
      </c>
      <c r="I25" s="438">
        <f t="shared" si="14"/>
        <v>0.51989712673875166</v>
      </c>
      <c r="J25" s="66">
        <v>68</v>
      </c>
      <c r="K25" s="437">
        <f t="shared" si="15"/>
        <v>0.18804789690550594</v>
      </c>
      <c r="L25" s="66">
        <v>48</v>
      </c>
      <c r="M25" s="437">
        <f t="shared" si="16"/>
        <v>0.13273969193329829</v>
      </c>
      <c r="N25" s="66">
        <v>37</v>
      </c>
      <c r="O25" s="437">
        <f t="shared" si="17"/>
        <v>0.1023201791985841</v>
      </c>
      <c r="P25" s="66">
        <v>18</v>
      </c>
      <c r="Q25" s="438">
        <f t="shared" si="18"/>
        <v>4.9777384474986863E-2</v>
      </c>
      <c r="R25" s="66">
        <v>28</v>
      </c>
      <c r="S25" s="438">
        <f t="shared" si="19"/>
        <v>7.7431486961090673E-2</v>
      </c>
      <c r="T25" s="66">
        <v>9</v>
      </c>
      <c r="U25" s="438">
        <f t="shared" si="20"/>
        <v>2.4888692237493432E-2</v>
      </c>
      <c r="V25" s="66">
        <v>55</v>
      </c>
      <c r="W25" s="438">
        <f t="shared" si="21"/>
        <v>0.15209756367357097</v>
      </c>
    </row>
    <row r="26" spans="1:23" ht="19.149999999999999" customHeight="1">
      <c r="A26" s="1085" t="s">
        <v>295</v>
      </c>
      <c r="B26" s="831">
        <v>194</v>
      </c>
      <c r="C26" s="830">
        <f t="shared" si="11"/>
        <v>0.55793621121049153</v>
      </c>
      <c r="D26" s="831">
        <v>132</v>
      </c>
      <c r="E26" s="832">
        <f t="shared" si="12"/>
        <v>0.37962670041126223</v>
      </c>
      <c r="F26" s="831">
        <v>109</v>
      </c>
      <c r="G26" s="832">
        <f t="shared" si="13"/>
        <v>0.31347962382445138</v>
      </c>
      <c r="H26" s="831">
        <v>59</v>
      </c>
      <c r="I26" s="830">
        <f t="shared" si="14"/>
        <v>0.16968163124442781</v>
      </c>
      <c r="J26" s="831">
        <v>50</v>
      </c>
      <c r="K26" s="832">
        <f t="shared" si="15"/>
        <v>0.14379799258002357</v>
      </c>
      <c r="L26" s="831">
        <v>38</v>
      </c>
      <c r="M26" s="832">
        <f t="shared" si="16"/>
        <v>0.10928647436081793</v>
      </c>
      <c r="N26" s="831">
        <v>27</v>
      </c>
      <c r="O26" s="832">
        <f t="shared" si="17"/>
        <v>7.7650915993212735E-2</v>
      </c>
      <c r="P26" s="831">
        <v>13</v>
      </c>
      <c r="Q26" s="830">
        <f t="shared" si="18"/>
        <v>3.7387478070806127E-2</v>
      </c>
      <c r="R26" s="831">
        <v>21</v>
      </c>
      <c r="S26" s="830">
        <f t="shared" si="19"/>
        <v>6.0395156883609899E-2</v>
      </c>
      <c r="T26" s="831">
        <v>6</v>
      </c>
      <c r="U26" s="830">
        <f t="shared" si="20"/>
        <v>1.7255759109602829E-2</v>
      </c>
      <c r="V26" s="831">
        <v>74</v>
      </c>
      <c r="W26" s="830">
        <f t="shared" si="21"/>
        <v>0.21282102901843489</v>
      </c>
    </row>
    <row r="27" spans="1:23" s="76" customFormat="1">
      <c r="A27" s="76" t="s">
        <v>57</v>
      </c>
      <c r="B27" s="1155"/>
      <c r="C27" s="1160"/>
    </row>
  </sheetData>
  <mergeCells count="46">
    <mergeCell ref="A2:A3"/>
    <mergeCell ref="B8:C8"/>
    <mergeCell ref="B7:C7"/>
    <mergeCell ref="B6:C6"/>
    <mergeCell ref="B9:C9"/>
    <mergeCell ref="B2:E2"/>
    <mergeCell ref="B3:C3"/>
    <mergeCell ref="D3:E3"/>
    <mergeCell ref="D6:E6"/>
    <mergeCell ref="B13:C13"/>
    <mergeCell ref="B12:C12"/>
    <mergeCell ref="B11:C11"/>
    <mergeCell ref="B10:C10"/>
    <mergeCell ref="B4:C4"/>
    <mergeCell ref="J2:K2"/>
    <mergeCell ref="V2:W2"/>
    <mergeCell ref="F15:G15"/>
    <mergeCell ref="J15:K15"/>
    <mergeCell ref="D15:E15"/>
    <mergeCell ref="H2:I2"/>
    <mergeCell ref="H15:I15"/>
    <mergeCell ref="D5:E5"/>
    <mergeCell ref="D4:E4"/>
    <mergeCell ref="D13:E13"/>
    <mergeCell ref="D12:E12"/>
    <mergeCell ref="D11:E11"/>
    <mergeCell ref="D10:E10"/>
    <mergeCell ref="D9:E9"/>
    <mergeCell ref="D8:E8"/>
    <mergeCell ref="D7:E7"/>
    <mergeCell ref="A1:W1"/>
    <mergeCell ref="T2:U2"/>
    <mergeCell ref="A15:A16"/>
    <mergeCell ref="B15:C15"/>
    <mergeCell ref="P15:Q15"/>
    <mergeCell ref="L2:M2"/>
    <mergeCell ref="N2:O2"/>
    <mergeCell ref="F2:G2"/>
    <mergeCell ref="T15:U15"/>
    <mergeCell ref="N15:O15"/>
    <mergeCell ref="R15:S15"/>
    <mergeCell ref="L15:M15"/>
    <mergeCell ref="R2:S2"/>
    <mergeCell ref="V15:W15"/>
    <mergeCell ref="P2:Q2"/>
    <mergeCell ref="B5:C5"/>
  </mergeCells>
  <phoneticPr fontId="6" type="noConversion"/>
  <printOptions horizontalCentered="1" verticalCentered="1"/>
  <pageMargins left="0.39370078740157483" right="0.39370078740157483" top="0.74803149606299213" bottom="0.74803149606299213" header="0.31496062992125984" footer="0.31496062992125984"/>
  <pageSetup paperSize="11" scale="66" orientation="landscape" r:id="rId1"/>
  <headerFooter differentOddEven="1" scaleWithDoc="0">
    <oddHeader>&amp;L&amp;"Times New Roman,標準"&amp;8 108&amp;"標楷體,標準"年犯罪狀況及其分析</oddHeader>
    <evenHeader>&amp;R&amp;"標楷體,標準"&amp;8第二篇　犯罪之處理</evenHead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50">
    <tabColor theme="8" tint="0.59999389629810485"/>
  </sheetPr>
  <dimension ref="A1:Y71"/>
  <sheetViews>
    <sheetView showGridLines="0" zoomScaleNormal="100" workbookViewId="0">
      <selection activeCell="O2" sqref="O2"/>
    </sheetView>
  </sheetViews>
  <sheetFormatPr defaultColWidth="8.875" defaultRowHeight="15.75"/>
  <cols>
    <col min="1" max="1" width="13.625" style="70" customWidth="1"/>
    <col min="2" max="14" width="8.125" style="60" customWidth="1"/>
    <col min="15" max="16384" width="8.875" style="60"/>
  </cols>
  <sheetData>
    <row r="1" spans="1:25" ht="20.100000000000001" customHeight="1">
      <c r="A1" s="1648" t="s">
        <v>557</v>
      </c>
      <c r="B1" s="1648"/>
      <c r="C1" s="1648"/>
      <c r="D1" s="1648"/>
      <c r="E1" s="1648"/>
      <c r="F1" s="1648"/>
      <c r="G1" s="1648"/>
      <c r="H1" s="1648"/>
      <c r="I1" s="1648"/>
      <c r="J1" s="1648"/>
      <c r="K1" s="1648"/>
      <c r="L1" s="1648"/>
      <c r="M1" s="1648"/>
      <c r="N1" s="1648"/>
      <c r="Y1" s="383"/>
    </row>
    <row r="2" spans="1:25" ht="14.1" customHeight="1">
      <c r="N2" s="61" t="s">
        <v>558</v>
      </c>
      <c r="Y2" s="384"/>
    </row>
    <row r="3" spans="1:25" ht="17.100000000000001" customHeight="1">
      <c r="A3" s="1716" t="s">
        <v>559</v>
      </c>
      <c r="B3" s="1717" t="s">
        <v>560</v>
      </c>
      <c r="C3" s="1718"/>
      <c r="D3" s="1718"/>
      <c r="E3" s="1718"/>
      <c r="F3" s="1718"/>
      <c r="G3" s="1718"/>
      <c r="H3" s="1718"/>
      <c r="I3" s="1718"/>
      <c r="J3" s="1718"/>
      <c r="K3" s="1718"/>
      <c r="L3" s="1718"/>
      <c r="M3" s="1718"/>
      <c r="N3" s="1718"/>
      <c r="Y3" s="384"/>
    </row>
    <row r="4" spans="1:25" ht="17.100000000000001" customHeight="1">
      <c r="A4" s="1708"/>
      <c r="B4" s="534" t="s">
        <v>160</v>
      </c>
      <c r="C4" s="385" t="s">
        <v>561</v>
      </c>
      <c r="D4" s="385" t="s">
        <v>562</v>
      </c>
      <c r="E4" s="537"/>
      <c r="F4" s="537"/>
      <c r="G4" s="386" t="s">
        <v>563</v>
      </c>
      <c r="H4" s="386" t="s">
        <v>564</v>
      </c>
      <c r="I4" s="386" t="s">
        <v>565</v>
      </c>
      <c r="J4" s="386" t="s">
        <v>566</v>
      </c>
      <c r="K4" s="386"/>
      <c r="L4" s="537"/>
      <c r="M4" s="387" t="s">
        <v>567</v>
      </c>
      <c r="N4" s="1625" t="s">
        <v>568</v>
      </c>
    </row>
    <row r="5" spans="1:25" ht="17.100000000000001" customHeight="1">
      <c r="A5" s="1708"/>
      <c r="C5" s="388"/>
      <c r="D5" s="388"/>
      <c r="E5" s="1641" t="s">
        <v>379</v>
      </c>
      <c r="F5" s="1641" t="s">
        <v>569</v>
      </c>
      <c r="G5" s="1641" t="s">
        <v>570</v>
      </c>
      <c r="H5" s="1622" t="s">
        <v>571</v>
      </c>
      <c r="I5" s="1641" t="s">
        <v>572</v>
      </c>
      <c r="J5" s="1641" t="s">
        <v>573</v>
      </c>
      <c r="K5" s="1641" t="s">
        <v>574</v>
      </c>
      <c r="L5" s="1641" t="s">
        <v>438</v>
      </c>
      <c r="M5" s="389"/>
      <c r="N5" s="1712"/>
    </row>
    <row r="6" spans="1:25" ht="16.899999999999999" customHeight="1">
      <c r="A6" s="1708"/>
      <c r="C6" s="388"/>
      <c r="D6" s="388" t="s">
        <v>564</v>
      </c>
      <c r="E6" s="1714"/>
      <c r="F6" s="1714"/>
      <c r="G6" s="1714"/>
      <c r="H6" s="1623"/>
      <c r="I6" s="1714"/>
      <c r="J6" s="1714"/>
      <c r="K6" s="1714"/>
      <c r="L6" s="1714"/>
      <c r="M6" s="389"/>
      <c r="N6" s="1712"/>
    </row>
    <row r="7" spans="1:25" ht="16.899999999999999" customHeight="1">
      <c r="A7" s="1708"/>
      <c r="C7" s="388"/>
      <c r="D7" s="388"/>
      <c r="E7" s="1714"/>
      <c r="F7" s="1714"/>
      <c r="G7" s="1714"/>
      <c r="H7" s="1623"/>
      <c r="I7" s="1714"/>
      <c r="J7" s="1714"/>
      <c r="K7" s="1714"/>
      <c r="L7" s="1714"/>
      <c r="M7" s="389"/>
      <c r="N7" s="1712"/>
    </row>
    <row r="8" spans="1:25" ht="16.899999999999999" customHeight="1">
      <c r="A8" s="1708"/>
      <c r="C8" s="388"/>
      <c r="D8" s="388" t="s">
        <v>565</v>
      </c>
      <c r="E8" s="1714"/>
      <c r="F8" s="1714"/>
      <c r="G8" s="1714"/>
      <c r="H8" s="1623"/>
      <c r="I8" s="1714"/>
      <c r="J8" s="1714"/>
      <c r="K8" s="1714"/>
      <c r="L8" s="1714"/>
      <c r="M8" s="389"/>
      <c r="N8" s="1712"/>
    </row>
    <row r="9" spans="1:25" ht="16.899999999999999" customHeight="1">
      <c r="A9" s="1708"/>
      <c r="C9" s="388"/>
      <c r="D9" s="388"/>
      <c r="E9" s="1714"/>
      <c r="F9" s="1714"/>
      <c r="G9" s="1714"/>
      <c r="H9" s="1623"/>
      <c r="I9" s="1714"/>
      <c r="J9" s="1714"/>
      <c r="K9" s="1714"/>
      <c r="L9" s="1714"/>
      <c r="M9" s="389"/>
      <c r="N9" s="1712"/>
    </row>
    <row r="10" spans="1:25" ht="16.899999999999999" customHeight="1">
      <c r="A10" s="1709"/>
      <c r="B10" s="172" t="s">
        <v>163</v>
      </c>
      <c r="C10" s="390" t="s">
        <v>566</v>
      </c>
      <c r="D10" s="390" t="s">
        <v>566</v>
      </c>
      <c r="E10" s="1715"/>
      <c r="F10" s="1715"/>
      <c r="G10" s="1715"/>
      <c r="H10" s="1624"/>
      <c r="I10" s="1715"/>
      <c r="J10" s="1715"/>
      <c r="K10" s="1715"/>
      <c r="L10" s="1715"/>
      <c r="M10" s="173" t="s">
        <v>575</v>
      </c>
      <c r="N10" s="1713"/>
    </row>
    <row r="11" spans="1:25" ht="20.100000000000001" hidden="1" customHeight="1">
      <c r="A11" s="391" t="s">
        <v>13</v>
      </c>
      <c r="B11" s="75">
        <v>34229</v>
      </c>
      <c r="C11" s="74">
        <v>18</v>
      </c>
      <c r="D11" s="74">
        <v>176</v>
      </c>
      <c r="E11" s="74">
        <v>7847</v>
      </c>
      <c r="F11" s="74">
        <v>8401</v>
      </c>
      <c r="G11" s="74">
        <v>5492</v>
      </c>
      <c r="H11" s="74">
        <v>7962</v>
      </c>
      <c r="I11" s="74">
        <v>2084</v>
      </c>
      <c r="J11" s="74">
        <v>706</v>
      </c>
      <c r="K11" s="74">
        <v>676</v>
      </c>
      <c r="L11" s="74">
        <v>52</v>
      </c>
      <c r="M11" s="74">
        <v>706</v>
      </c>
      <c r="N11" s="74">
        <v>109</v>
      </c>
    </row>
    <row r="12" spans="1:25" ht="20.100000000000001" hidden="1" customHeight="1">
      <c r="A12" s="392" t="s">
        <v>10</v>
      </c>
      <c r="B12" s="834">
        <v>36141</v>
      </c>
      <c r="C12" s="833">
        <v>17</v>
      </c>
      <c r="D12" s="833">
        <v>177</v>
      </c>
      <c r="E12" s="833">
        <v>8990</v>
      </c>
      <c r="F12" s="833">
        <v>7885</v>
      </c>
      <c r="G12" s="833">
        <v>4874</v>
      </c>
      <c r="H12" s="833">
        <v>9765</v>
      </c>
      <c r="I12" s="833">
        <v>1894</v>
      </c>
      <c r="J12" s="833">
        <v>814</v>
      </c>
      <c r="K12" s="833">
        <v>855</v>
      </c>
      <c r="L12" s="833">
        <v>22</v>
      </c>
      <c r="M12" s="833">
        <v>723</v>
      </c>
      <c r="N12" s="833">
        <v>125</v>
      </c>
    </row>
    <row r="13" spans="1:25" ht="20.100000000000001" hidden="1" customHeight="1">
      <c r="A13" s="392" t="s">
        <v>9</v>
      </c>
      <c r="B13" s="834">
        <v>31842</v>
      </c>
      <c r="C13" s="833">
        <v>16</v>
      </c>
      <c r="D13" s="833">
        <v>145</v>
      </c>
      <c r="E13" s="833">
        <v>8363</v>
      </c>
      <c r="F13" s="833">
        <v>6443</v>
      </c>
      <c r="G13" s="833">
        <v>4420</v>
      </c>
      <c r="H13" s="833">
        <v>7842</v>
      </c>
      <c r="I13" s="833">
        <v>1684</v>
      </c>
      <c r="J13" s="833">
        <v>799</v>
      </c>
      <c r="K13" s="833">
        <v>803</v>
      </c>
      <c r="L13" s="833">
        <v>22</v>
      </c>
      <c r="M13" s="833">
        <v>1123</v>
      </c>
      <c r="N13" s="833">
        <v>182</v>
      </c>
    </row>
    <row r="14" spans="1:25" ht="20.100000000000001" hidden="1" customHeight="1">
      <c r="A14" s="392" t="s">
        <v>8</v>
      </c>
      <c r="B14" s="834">
        <v>32654</v>
      </c>
      <c r="C14" s="833">
        <v>22</v>
      </c>
      <c r="D14" s="833">
        <v>141</v>
      </c>
      <c r="E14" s="833">
        <v>9678</v>
      </c>
      <c r="F14" s="833">
        <v>7608</v>
      </c>
      <c r="G14" s="833">
        <v>4637</v>
      </c>
      <c r="H14" s="833">
        <v>5782</v>
      </c>
      <c r="I14" s="833">
        <v>1544</v>
      </c>
      <c r="J14" s="833">
        <v>832</v>
      </c>
      <c r="K14" s="833">
        <v>701</v>
      </c>
      <c r="L14" s="833">
        <v>23</v>
      </c>
      <c r="M14" s="833">
        <v>1420</v>
      </c>
      <c r="N14" s="833">
        <v>266</v>
      </c>
    </row>
    <row r="15" spans="1:25" ht="20.100000000000001" hidden="1" customHeight="1">
      <c r="A15" s="392" t="s">
        <v>7</v>
      </c>
      <c r="B15" s="834">
        <v>35405</v>
      </c>
      <c r="C15" s="833">
        <v>38</v>
      </c>
      <c r="D15" s="833">
        <v>130</v>
      </c>
      <c r="E15" s="833">
        <v>11600</v>
      </c>
      <c r="F15" s="833">
        <v>8005</v>
      </c>
      <c r="G15" s="833">
        <v>5069</v>
      </c>
      <c r="H15" s="833">
        <v>5582</v>
      </c>
      <c r="I15" s="833">
        <v>1466</v>
      </c>
      <c r="J15" s="833">
        <v>795</v>
      </c>
      <c r="K15" s="833">
        <v>646</v>
      </c>
      <c r="L15" s="833">
        <v>18</v>
      </c>
      <c r="M15" s="833">
        <v>1710</v>
      </c>
      <c r="N15" s="833">
        <v>346</v>
      </c>
    </row>
    <row r="16" spans="1:25" ht="20.100000000000001" hidden="1" customHeight="1">
      <c r="A16" s="392" t="s">
        <v>12</v>
      </c>
      <c r="B16" s="834">
        <v>28076</v>
      </c>
      <c r="C16" s="833">
        <v>32</v>
      </c>
      <c r="D16" s="833">
        <v>124</v>
      </c>
      <c r="E16" s="833">
        <v>8997</v>
      </c>
      <c r="F16" s="833">
        <v>6136</v>
      </c>
      <c r="G16" s="833">
        <v>4440</v>
      </c>
      <c r="H16" s="833">
        <v>3895</v>
      </c>
      <c r="I16" s="833">
        <v>1117</v>
      </c>
      <c r="J16" s="833">
        <v>650</v>
      </c>
      <c r="K16" s="833">
        <v>482</v>
      </c>
      <c r="L16" s="833">
        <v>22</v>
      </c>
      <c r="M16" s="833">
        <v>1788</v>
      </c>
      <c r="N16" s="833">
        <v>393</v>
      </c>
    </row>
    <row r="17" spans="1:14" ht="20.100000000000001" hidden="1" customHeight="1">
      <c r="A17" s="392" t="s">
        <v>37</v>
      </c>
      <c r="B17" s="834">
        <v>22790</v>
      </c>
      <c r="C17" s="833">
        <v>24</v>
      </c>
      <c r="D17" s="833">
        <v>136</v>
      </c>
      <c r="E17" s="833">
        <v>6893</v>
      </c>
      <c r="F17" s="833">
        <v>4973</v>
      </c>
      <c r="G17" s="833">
        <v>4298</v>
      </c>
      <c r="H17" s="833">
        <v>1859</v>
      </c>
      <c r="I17" s="833">
        <v>991</v>
      </c>
      <c r="J17" s="833">
        <v>773</v>
      </c>
      <c r="K17" s="833">
        <v>510</v>
      </c>
      <c r="L17" s="833">
        <v>21</v>
      </c>
      <c r="M17" s="833">
        <v>1737</v>
      </c>
      <c r="N17" s="833">
        <v>575</v>
      </c>
    </row>
    <row r="18" spans="1:14" ht="20.100000000000001" hidden="1" customHeight="1">
      <c r="A18" s="392" t="s">
        <v>36</v>
      </c>
      <c r="B18" s="834">
        <v>23147</v>
      </c>
      <c r="C18" s="833">
        <v>17</v>
      </c>
      <c r="D18" s="833">
        <v>109</v>
      </c>
      <c r="E18" s="833">
        <v>6789</v>
      </c>
      <c r="F18" s="833">
        <v>5295</v>
      </c>
      <c r="G18" s="833">
        <v>4561</v>
      </c>
      <c r="H18" s="833">
        <v>1355</v>
      </c>
      <c r="I18" s="833">
        <v>728</v>
      </c>
      <c r="J18" s="833">
        <v>720</v>
      </c>
      <c r="K18" s="833">
        <v>393</v>
      </c>
      <c r="L18" s="833">
        <v>16</v>
      </c>
      <c r="M18" s="833">
        <v>2068</v>
      </c>
      <c r="N18" s="833">
        <v>1096</v>
      </c>
    </row>
    <row r="19" spans="1:14" ht="20.100000000000001" hidden="1" customHeight="1">
      <c r="A19" s="392" t="s">
        <v>35</v>
      </c>
      <c r="B19" s="834">
        <v>24760</v>
      </c>
      <c r="C19" s="833">
        <v>10</v>
      </c>
      <c r="D19" s="833">
        <v>108</v>
      </c>
      <c r="E19" s="833">
        <v>6821</v>
      </c>
      <c r="F19" s="833">
        <v>6039</v>
      </c>
      <c r="G19" s="833">
        <v>5018</v>
      </c>
      <c r="H19" s="833">
        <v>1186</v>
      </c>
      <c r="I19" s="833">
        <v>686</v>
      </c>
      <c r="J19" s="833">
        <v>815</v>
      </c>
      <c r="K19" s="833">
        <v>358</v>
      </c>
      <c r="L19" s="833">
        <v>22</v>
      </c>
      <c r="M19" s="833">
        <v>2260</v>
      </c>
      <c r="N19" s="833">
        <v>1437</v>
      </c>
    </row>
    <row r="20" spans="1:14" ht="20.100000000000001" hidden="1" customHeight="1">
      <c r="A20" s="392" t="s">
        <v>34</v>
      </c>
      <c r="B20" s="834">
        <v>27003</v>
      </c>
      <c r="C20" s="833">
        <v>9</v>
      </c>
      <c r="D20" s="833">
        <v>100</v>
      </c>
      <c r="E20" s="833">
        <v>7720</v>
      </c>
      <c r="F20" s="833">
        <v>6301</v>
      </c>
      <c r="G20" s="833">
        <v>4928</v>
      </c>
      <c r="H20" s="833">
        <v>1253</v>
      </c>
      <c r="I20" s="833">
        <v>642</v>
      </c>
      <c r="J20" s="833">
        <v>737</v>
      </c>
      <c r="K20" s="833">
        <v>389</v>
      </c>
      <c r="L20" s="833">
        <v>19</v>
      </c>
      <c r="M20" s="833">
        <v>3134</v>
      </c>
      <c r="N20" s="833">
        <v>1771</v>
      </c>
    </row>
    <row r="21" spans="1:14" ht="20.100000000000001" hidden="1" customHeight="1">
      <c r="A21" s="392" t="s">
        <v>33</v>
      </c>
      <c r="B21" s="834">
        <v>28966</v>
      </c>
      <c r="C21" s="833">
        <v>7</v>
      </c>
      <c r="D21" s="833">
        <v>110</v>
      </c>
      <c r="E21" s="833">
        <v>8026</v>
      </c>
      <c r="F21" s="833">
        <v>6851</v>
      </c>
      <c r="G21" s="833">
        <v>5354</v>
      </c>
      <c r="H21" s="833">
        <v>1298</v>
      </c>
      <c r="I21" s="833">
        <v>674</v>
      </c>
      <c r="J21" s="833">
        <v>871</v>
      </c>
      <c r="K21" s="833">
        <v>445</v>
      </c>
      <c r="L21" s="833">
        <v>13</v>
      </c>
      <c r="M21" s="833">
        <v>3626</v>
      </c>
      <c r="N21" s="833">
        <v>1691</v>
      </c>
    </row>
    <row r="22" spans="1:14" ht="20.100000000000001" hidden="1" customHeight="1">
      <c r="A22" s="392" t="s">
        <v>32</v>
      </c>
      <c r="B22" s="834">
        <v>33346</v>
      </c>
      <c r="C22" s="833">
        <v>3</v>
      </c>
      <c r="D22" s="833">
        <v>72</v>
      </c>
      <c r="E22" s="833">
        <v>9912</v>
      </c>
      <c r="F22" s="833">
        <v>9511</v>
      </c>
      <c r="G22" s="833">
        <v>6067</v>
      </c>
      <c r="H22" s="833">
        <v>1256</v>
      </c>
      <c r="I22" s="833">
        <v>612</v>
      </c>
      <c r="J22" s="833">
        <v>838</v>
      </c>
      <c r="K22" s="833">
        <v>468</v>
      </c>
      <c r="L22" s="833">
        <v>25</v>
      </c>
      <c r="M22" s="833">
        <v>3341</v>
      </c>
      <c r="N22" s="833">
        <v>1241</v>
      </c>
    </row>
    <row r="23" spans="1:14" ht="20.100000000000001" hidden="1" customHeight="1">
      <c r="A23" s="392" t="s">
        <v>31</v>
      </c>
      <c r="B23" s="834">
        <v>33193</v>
      </c>
      <c r="C23" s="833">
        <v>3</v>
      </c>
      <c r="D23" s="833">
        <v>71</v>
      </c>
      <c r="E23" s="833">
        <v>10058</v>
      </c>
      <c r="F23" s="833">
        <v>9186</v>
      </c>
      <c r="G23" s="833">
        <v>6107</v>
      </c>
      <c r="H23" s="833">
        <v>1209</v>
      </c>
      <c r="I23" s="833">
        <v>645</v>
      </c>
      <c r="J23" s="833">
        <v>878</v>
      </c>
      <c r="K23" s="833">
        <v>446</v>
      </c>
      <c r="L23" s="833">
        <v>12</v>
      </c>
      <c r="M23" s="833">
        <v>3458</v>
      </c>
      <c r="N23" s="833">
        <v>1120</v>
      </c>
    </row>
    <row r="24" spans="1:14" ht="20.100000000000001" hidden="1" customHeight="1">
      <c r="A24" s="392" t="s">
        <v>30</v>
      </c>
      <c r="B24" s="834">
        <v>37607</v>
      </c>
      <c r="C24" s="833" t="s">
        <v>15</v>
      </c>
      <c r="D24" s="833">
        <v>109</v>
      </c>
      <c r="E24" s="833">
        <v>11518</v>
      </c>
      <c r="F24" s="833">
        <v>10198</v>
      </c>
      <c r="G24" s="833">
        <v>6797</v>
      </c>
      <c r="H24" s="833">
        <v>1563</v>
      </c>
      <c r="I24" s="833">
        <v>698</v>
      </c>
      <c r="J24" s="833">
        <v>1128</v>
      </c>
      <c r="K24" s="833">
        <v>583</v>
      </c>
      <c r="L24" s="833">
        <v>17</v>
      </c>
      <c r="M24" s="833">
        <v>3643</v>
      </c>
      <c r="N24" s="833">
        <v>1353</v>
      </c>
    </row>
    <row r="25" spans="1:14" ht="20.100000000000001" hidden="1" customHeight="1">
      <c r="A25" s="392" t="s">
        <v>29</v>
      </c>
      <c r="B25" s="834">
        <v>34991</v>
      </c>
      <c r="C25" s="833" t="s">
        <v>15</v>
      </c>
      <c r="D25" s="833">
        <v>73</v>
      </c>
      <c r="E25" s="833">
        <v>13720</v>
      </c>
      <c r="F25" s="833">
        <v>7877</v>
      </c>
      <c r="G25" s="833">
        <v>4453</v>
      </c>
      <c r="H25" s="833">
        <v>1604</v>
      </c>
      <c r="I25" s="833">
        <v>699</v>
      </c>
      <c r="J25" s="833">
        <v>1098</v>
      </c>
      <c r="K25" s="833">
        <v>577</v>
      </c>
      <c r="L25" s="833">
        <v>80</v>
      </c>
      <c r="M25" s="833">
        <v>3644</v>
      </c>
      <c r="N25" s="833">
        <v>1166</v>
      </c>
    </row>
    <row r="26" spans="1:14" ht="20.100000000000001" hidden="1" customHeight="1">
      <c r="A26" s="392" t="s">
        <v>28</v>
      </c>
      <c r="B26" s="834">
        <v>48234</v>
      </c>
      <c r="C26" s="833" t="s">
        <v>15</v>
      </c>
      <c r="D26" s="833">
        <v>75</v>
      </c>
      <c r="E26" s="833">
        <v>20985</v>
      </c>
      <c r="F26" s="833">
        <v>11033</v>
      </c>
      <c r="G26" s="833">
        <v>4129</v>
      </c>
      <c r="H26" s="833">
        <v>1781</v>
      </c>
      <c r="I26" s="833">
        <v>757</v>
      </c>
      <c r="J26" s="833">
        <v>1093</v>
      </c>
      <c r="K26" s="833">
        <v>504</v>
      </c>
      <c r="L26" s="833">
        <v>248</v>
      </c>
      <c r="M26" s="833">
        <v>5609</v>
      </c>
      <c r="N26" s="833">
        <v>2020</v>
      </c>
    </row>
    <row r="27" spans="1:14" ht="20.100000000000001" hidden="1" customHeight="1">
      <c r="A27" s="392" t="s">
        <v>27</v>
      </c>
      <c r="B27" s="834">
        <v>42336</v>
      </c>
      <c r="C27" s="833" t="s">
        <v>15</v>
      </c>
      <c r="D27" s="833">
        <v>58</v>
      </c>
      <c r="E27" s="833">
        <v>16349</v>
      </c>
      <c r="F27" s="833">
        <v>10907</v>
      </c>
      <c r="G27" s="833">
        <v>3399</v>
      </c>
      <c r="H27" s="833">
        <v>1747</v>
      </c>
      <c r="I27" s="833">
        <v>701</v>
      </c>
      <c r="J27" s="833">
        <v>1077</v>
      </c>
      <c r="K27" s="833">
        <v>429</v>
      </c>
      <c r="L27" s="833">
        <v>257</v>
      </c>
      <c r="M27" s="833">
        <v>4757</v>
      </c>
      <c r="N27" s="833">
        <v>2655</v>
      </c>
    </row>
    <row r="28" spans="1:14" ht="20.100000000000001" hidden="1" customHeight="1">
      <c r="A28" s="392" t="s">
        <v>26</v>
      </c>
      <c r="B28" s="834">
        <v>37159</v>
      </c>
      <c r="C28" s="833">
        <v>4</v>
      </c>
      <c r="D28" s="833">
        <v>48</v>
      </c>
      <c r="E28" s="833">
        <v>14649</v>
      </c>
      <c r="F28" s="833">
        <v>8644</v>
      </c>
      <c r="G28" s="833">
        <v>3273</v>
      </c>
      <c r="H28" s="833">
        <v>1830</v>
      </c>
      <c r="I28" s="833">
        <v>741</v>
      </c>
      <c r="J28" s="833">
        <v>1044</v>
      </c>
      <c r="K28" s="833">
        <v>385</v>
      </c>
      <c r="L28" s="833">
        <v>267</v>
      </c>
      <c r="M28" s="833">
        <v>4256</v>
      </c>
      <c r="N28" s="833">
        <v>2018</v>
      </c>
    </row>
    <row r="29" spans="1:14" ht="20.100000000000001" hidden="1" customHeight="1">
      <c r="A29" s="392" t="s">
        <v>25</v>
      </c>
      <c r="B29" s="834">
        <v>36459</v>
      </c>
      <c r="C29" s="833">
        <v>5</v>
      </c>
      <c r="D29" s="833">
        <v>38</v>
      </c>
      <c r="E29" s="833">
        <v>14538</v>
      </c>
      <c r="F29" s="833">
        <v>8224</v>
      </c>
      <c r="G29" s="833">
        <v>3347</v>
      </c>
      <c r="H29" s="833">
        <v>2015</v>
      </c>
      <c r="I29" s="833">
        <v>666</v>
      </c>
      <c r="J29" s="833">
        <v>1066</v>
      </c>
      <c r="K29" s="833">
        <v>342</v>
      </c>
      <c r="L29" s="833">
        <v>257</v>
      </c>
      <c r="M29" s="833">
        <v>3993</v>
      </c>
      <c r="N29" s="833">
        <v>1968</v>
      </c>
    </row>
    <row r="30" spans="1:14" ht="20.100000000000001" hidden="1" customHeight="1">
      <c r="A30" s="392" t="s">
        <v>24</v>
      </c>
      <c r="B30" s="834">
        <v>35329</v>
      </c>
      <c r="C30" s="833">
        <v>6</v>
      </c>
      <c r="D30" s="833">
        <v>47</v>
      </c>
      <c r="E30" s="833">
        <v>13754</v>
      </c>
      <c r="F30" s="833">
        <v>7923</v>
      </c>
      <c r="G30" s="833">
        <v>3684</v>
      </c>
      <c r="H30" s="833">
        <v>2084</v>
      </c>
      <c r="I30" s="833">
        <v>689</v>
      </c>
      <c r="J30" s="833">
        <v>1071</v>
      </c>
      <c r="K30" s="833">
        <v>324</v>
      </c>
      <c r="L30" s="833">
        <v>239</v>
      </c>
      <c r="M30" s="833">
        <v>3738</v>
      </c>
      <c r="N30" s="833">
        <v>1770</v>
      </c>
    </row>
    <row r="31" spans="1:14" ht="20.100000000000001" customHeight="1">
      <c r="A31" s="393" t="s">
        <v>579</v>
      </c>
      <c r="B31" s="834">
        <f>SUM(C31:N31)</f>
        <v>33951</v>
      </c>
      <c r="C31" s="833">
        <v>6</v>
      </c>
      <c r="D31" s="833">
        <v>36</v>
      </c>
      <c r="E31" s="833">
        <v>17576</v>
      </c>
      <c r="F31" s="833">
        <v>6507</v>
      </c>
      <c r="G31" s="833">
        <v>3224</v>
      </c>
      <c r="H31" s="833">
        <v>1663</v>
      </c>
      <c r="I31" s="833">
        <v>414</v>
      </c>
      <c r="J31" s="833">
        <v>731</v>
      </c>
      <c r="K31" s="833">
        <v>180</v>
      </c>
      <c r="L31" s="833">
        <v>137</v>
      </c>
      <c r="M31" s="833">
        <v>2513</v>
      </c>
      <c r="N31" s="833">
        <v>964</v>
      </c>
    </row>
    <row r="32" spans="1:14" ht="20.100000000000001" customHeight="1">
      <c r="A32" s="393" t="s">
        <v>17</v>
      </c>
      <c r="B32" s="834">
        <f>SUM(C32:N32)</f>
        <v>34586</v>
      </c>
      <c r="C32" s="833">
        <v>1</v>
      </c>
      <c r="D32" s="833">
        <v>19</v>
      </c>
      <c r="E32" s="833">
        <v>18353</v>
      </c>
      <c r="F32" s="833">
        <v>6428</v>
      </c>
      <c r="G32" s="833">
        <v>3313</v>
      </c>
      <c r="H32" s="833">
        <v>1495</v>
      </c>
      <c r="I32" s="833">
        <v>365</v>
      </c>
      <c r="J32" s="833">
        <v>664</v>
      </c>
      <c r="K32" s="833">
        <v>126</v>
      </c>
      <c r="L32" s="833">
        <v>111</v>
      </c>
      <c r="M32" s="833">
        <v>2803</v>
      </c>
      <c r="N32" s="833">
        <v>908</v>
      </c>
    </row>
    <row r="33" spans="1:14" ht="20.100000000000001" customHeight="1">
      <c r="A33" s="393" t="s">
        <v>16</v>
      </c>
      <c r="B33" s="834">
        <f>SUM(C33:N33)</f>
        <v>36298</v>
      </c>
      <c r="C33" s="833" t="s">
        <v>15</v>
      </c>
      <c r="D33" s="833">
        <v>27</v>
      </c>
      <c r="E33" s="833">
        <v>19186</v>
      </c>
      <c r="F33" s="833">
        <v>6452</v>
      </c>
      <c r="G33" s="833">
        <v>3624</v>
      </c>
      <c r="H33" s="833">
        <v>1659</v>
      </c>
      <c r="I33" s="833">
        <v>352</v>
      </c>
      <c r="J33" s="833">
        <v>687</v>
      </c>
      <c r="K33" s="833">
        <v>130</v>
      </c>
      <c r="L33" s="833">
        <v>110</v>
      </c>
      <c r="M33" s="833">
        <v>3180</v>
      </c>
      <c r="N33" s="833">
        <v>891</v>
      </c>
    </row>
    <row r="34" spans="1:14" ht="20.100000000000001" customHeight="1">
      <c r="A34" s="393" t="s">
        <v>43</v>
      </c>
      <c r="B34" s="834">
        <f>SUM(C34:N34)</f>
        <v>36161</v>
      </c>
      <c r="C34" s="833">
        <v>1</v>
      </c>
      <c r="D34" s="833">
        <v>17</v>
      </c>
      <c r="E34" s="833">
        <v>18686</v>
      </c>
      <c r="F34" s="833">
        <v>6060</v>
      </c>
      <c r="G34" s="833">
        <v>4022</v>
      </c>
      <c r="H34" s="833">
        <v>1782</v>
      </c>
      <c r="I34" s="833">
        <v>328</v>
      </c>
      <c r="J34" s="833">
        <v>748</v>
      </c>
      <c r="K34" s="833">
        <v>125</v>
      </c>
      <c r="L34" s="833">
        <v>89</v>
      </c>
      <c r="M34" s="833">
        <v>3455</v>
      </c>
      <c r="N34" s="833">
        <v>848</v>
      </c>
    </row>
    <row r="35" spans="1:14" ht="20.100000000000001" customHeight="1" thickBot="1">
      <c r="A35" s="393" t="s">
        <v>486</v>
      </c>
      <c r="B35" s="834">
        <f>SUM(C35:N35)</f>
        <v>34771</v>
      </c>
      <c r="C35" s="73" t="s">
        <v>15</v>
      </c>
      <c r="D35" s="73">
        <v>20</v>
      </c>
      <c r="E35" s="73">
        <v>17291</v>
      </c>
      <c r="F35" s="73">
        <v>5733</v>
      </c>
      <c r="G35" s="73">
        <v>4056</v>
      </c>
      <c r="H35" s="73">
        <v>1752</v>
      </c>
      <c r="I35" s="73">
        <v>359</v>
      </c>
      <c r="J35" s="73">
        <v>741</v>
      </c>
      <c r="K35" s="73">
        <v>112</v>
      </c>
      <c r="L35" s="73">
        <v>78</v>
      </c>
      <c r="M35" s="73">
        <v>3562</v>
      </c>
      <c r="N35" s="73">
        <v>1067</v>
      </c>
    </row>
    <row r="36" spans="1:14" ht="17.100000000000001" customHeight="1" thickTop="1">
      <c r="A36" s="1707" t="s">
        <v>559</v>
      </c>
      <c r="B36" s="1710" t="s">
        <v>576</v>
      </c>
      <c r="C36" s="1711"/>
      <c r="D36" s="1711"/>
      <c r="E36" s="1711"/>
      <c r="F36" s="1711"/>
      <c r="G36" s="1711"/>
      <c r="H36" s="1711"/>
      <c r="I36" s="1711"/>
      <c r="J36" s="1711"/>
      <c r="K36" s="1711"/>
      <c r="L36" s="1711"/>
      <c r="M36" s="1711"/>
      <c r="N36" s="1711"/>
    </row>
    <row r="37" spans="1:14" ht="17.100000000000001" customHeight="1">
      <c r="A37" s="1708"/>
      <c r="B37" s="534" t="s">
        <v>160</v>
      </c>
      <c r="C37" s="385" t="s">
        <v>561</v>
      </c>
      <c r="D37" s="385" t="s">
        <v>562</v>
      </c>
      <c r="E37" s="537"/>
      <c r="F37" s="537"/>
      <c r="G37" s="386" t="s">
        <v>563</v>
      </c>
      <c r="H37" s="386" t="s">
        <v>564</v>
      </c>
      <c r="I37" s="386" t="s">
        <v>565</v>
      </c>
      <c r="J37" s="386" t="s">
        <v>566</v>
      </c>
      <c r="K37" s="386"/>
      <c r="L37" s="537"/>
      <c r="M37" s="387" t="s">
        <v>567</v>
      </c>
      <c r="N37" s="1625" t="s">
        <v>568</v>
      </c>
    </row>
    <row r="38" spans="1:14" ht="17.100000000000001" customHeight="1">
      <c r="A38" s="1708"/>
      <c r="C38" s="388"/>
      <c r="D38" s="388"/>
      <c r="E38" s="1641" t="s">
        <v>379</v>
      </c>
      <c r="F38" s="1641" t="s">
        <v>569</v>
      </c>
      <c r="G38" s="1641" t="s">
        <v>570</v>
      </c>
      <c r="H38" s="1622" t="s">
        <v>571</v>
      </c>
      <c r="I38" s="1641" t="s">
        <v>572</v>
      </c>
      <c r="J38" s="1641" t="s">
        <v>573</v>
      </c>
      <c r="K38" s="1641" t="s">
        <v>574</v>
      </c>
      <c r="L38" s="1641" t="s">
        <v>438</v>
      </c>
      <c r="M38" s="389"/>
      <c r="N38" s="1712"/>
    </row>
    <row r="39" spans="1:14" ht="17.100000000000001" customHeight="1">
      <c r="A39" s="1708"/>
      <c r="C39" s="388"/>
      <c r="D39" s="388" t="s">
        <v>564</v>
      </c>
      <c r="E39" s="1714"/>
      <c r="F39" s="1714"/>
      <c r="G39" s="1714"/>
      <c r="H39" s="1623"/>
      <c r="I39" s="1714"/>
      <c r="J39" s="1714"/>
      <c r="K39" s="1714"/>
      <c r="L39" s="1714"/>
      <c r="M39" s="389"/>
      <c r="N39" s="1712"/>
    </row>
    <row r="40" spans="1:14" ht="17.100000000000001" customHeight="1">
      <c r="A40" s="1708"/>
      <c r="C40" s="388"/>
      <c r="D40" s="388"/>
      <c r="E40" s="1714"/>
      <c r="F40" s="1714"/>
      <c r="G40" s="1714"/>
      <c r="H40" s="1623"/>
      <c r="I40" s="1714"/>
      <c r="J40" s="1714"/>
      <c r="K40" s="1714"/>
      <c r="L40" s="1714"/>
      <c r="M40" s="389"/>
      <c r="N40" s="1712"/>
    </row>
    <row r="41" spans="1:14" ht="17.100000000000001" customHeight="1">
      <c r="A41" s="1708"/>
      <c r="C41" s="388"/>
      <c r="D41" s="388" t="s">
        <v>565</v>
      </c>
      <c r="E41" s="1714"/>
      <c r="F41" s="1714"/>
      <c r="G41" s="1714"/>
      <c r="H41" s="1623"/>
      <c r="I41" s="1714"/>
      <c r="J41" s="1714"/>
      <c r="K41" s="1714"/>
      <c r="L41" s="1714"/>
      <c r="M41" s="389"/>
      <c r="N41" s="1712"/>
    </row>
    <row r="42" spans="1:14" ht="17.100000000000001" customHeight="1">
      <c r="A42" s="1708"/>
      <c r="C42" s="388"/>
      <c r="D42" s="388"/>
      <c r="E42" s="1714"/>
      <c r="F42" s="1714"/>
      <c r="G42" s="1714"/>
      <c r="H42" s="1623"/>
      <c r="I42" s="1714"/>
      <c r="J42" s="1714"/>
      <c r="K42" s="1714"/>
      <c r="L42" s="1714"/>
      <c r="M42" s="389"/>
      <c r="N42" s="1712"/>
    </row>
    <row r="43" spans="1:14" ht="17.100000000000001" customHeight="1">
      <c r="A43" s="1709"/>
      <c r="B43" s="172" t="s">
        <v>163</v>
      </c>
      <c r="C43" s="390" t="s">
        <v>566</v>
      </c>
      <c r="D43" s="390" t="s">
        <v>566</v>
      </c>
      <c r="E43" s="1715"/>
      <c r="F43" s="1715"/>
      <c r="G43" s="1715"/>
      <c r="H43" s="1624"/>
      <c r="I43" s="1715"/>
      <c r="J43" s="1715"/>
      <c r="K43" s="1715"/>
      <c r="L43" s="1715"/>
      <c r="M43" s="173" t="s">
        <v>575</v>
      </c>
      <c r="N43" s="1713"/>
    </row>
    <row r="44" spans="1:14" ht="20.100000000000001" hidden="1" customHeight="1">
      <c r="A44" s="394" t="s">
        <v>13</v>
      </c>
      <c r="B44" s="833">
        <v>39946</v>
      </c>
      <c r="C44" s="833" t="s">
        <v>15</v>
      </c>
      <c r="D44" s="833">
        <v>999</v>
      </c>
      <c r="E44" s="833">
        <v>2128</v>
      </c>
      <c r="F44" s="833">
        <v>4685</v>
      </c>
      <c r="G44" s="833">
        <v>7389</v>
      </c>
      <c r="H44" s="833">
        <v>11235</v>
      </c>
      <c r="I44" s="833">
        <v>5086</v>
      </c>
      <c r="J44" s="833">
        <v>3449</v>
      </c>
      <c r="K44" s="833">
        <v>3711</v>
      </c>
      <c r="L44" s="833">
        <v>1177</v>
      </c>
      <c r="M44" s="833">
        <v>73</v>
      </c>
      <c r="N44" s="833">
        <v>14</v>
      </c>
    </row>
    <row r="45" spans="1:14" ht="20.100000000000001" hidden="1" customHeight="1">
      <c r="A45" s="394" t="s">
        <v>10</v>
      </c>
      <c r="B45" s="834">
        <v>42816</v>
      </c>
      <c r="C45" s="833" t="s">
        <v>15</v>
      </c>
      <c r="D45" s="833">
        <v>1242</v>
      </c>
      <c r="E45" s="833">
        <v>2101</v>
      </c>
      <c r="F45" s="833">
        <v>3924</v>
      </c>
      <c r="G45" s="833">
        <v>6458</v>
      </c>
      <c r="H45" s="833">
        <v>12940</v>
      </c>
      <c r="I45" s="833">
        <v>6128</v>
      </c>
      <c r="J45" s="833">
        <v>4191</v>
      </c>
      <c r="K45" s="833">
        <v>4045</v>
      </c>
      <c r="L45" s="833">
        <v>1690</v>
      </c>
      <c r="M45" s="833">
        <v>86</v>
      </c>
      <c r="N45" s="833">
        <v>11</v>
      </c>
    </row>
    <row r="46" spans="1:14" ht="20.100000000000001" hidden="1" customHeight="1">
      <c r="A46" s="394" t="s">
        <v>9</v>
      </c>
      <c r="B46" s="834">
        <v>39917</v>
      </c>
      <c r="C46" s="833" t="s">
        <v>15</v>
      </c>
      <c r="D46" s="833">
        <v>1443</v>
      </c>
      <c r="E46" s="833">
        <v>2131</v>
      </c>
      <c r="F46" s="833">
        <v>3289</v>
      </c>
      <c r="G46" s="833">
        <v>5120</v>
      </c>
      <c r="H46" s="833">
        <v>10260</v>
      </c>
      <c r="I46" s="833">
        <v>6083</v>
      </c>
      <c r="J46" s="833">
        <v>4840</v>
      </c>
      <c r="K46" s="833">
        <v>4464</v>
      </c>
      <c r="L46" s="833">
        <v>2172</v>
      </c>
      <c r="M46" s="833">
        <v>103</v>
      </c>
      <c r="N46" s="833">
        <v>12</v>
      </c>
    </row>
    <row r="47" spans="1:14" ht="20.100000000000001" hidden="1" customHeight="1">
      <c r="A47" s="394" t="s">
        <v>8</v>
      </c>
      <c r="B47" s="834">
        <v>41613</v>
      </c>
      <c r="C47" s="833" t="s">
        <v>15</v>
      </c>
      <c r="D47" s="833">
        <v>1630</v>
      </c>
      <c r="E47" s="833">
        <v>2816</v>
      </c>
      <c r="F47" s="833">
        <v>4135</v>
      </c>
      <c r="G47" s="833">
        <v>5839</v>
      </c>
      <c r="H47" s="833">
        <v>8892</v>
      </c>
      <c r="I47" s="833">
        <v>5634</v>
      </c>
      <c r="J47" s="833">
        <v>5016</v>
      </c>
      <c r="K47" s="833">
        <v>4948</v>
      </c>
      <c r="L47" s="833">
        <v>2525</v>
      </c>
      <c r="M47" s="833">
        <v>159</v>
      </c>
      <c r="N47" s="833">
        <v>19</v>
      </c>
    </row>
    <row r="48" spans="1:14" ht="20.100000000000001" hidden="1" customHeight="1">
      <c r="A48" s="394" t="s">
        <v>7</v>
      </c>
      <c r="B48" s="834">
        <v>45537</v>
      </c>
      <c r="C48" s="833" t="s">
        <v>15</v>
      </c>
      <c r="D48" s="833">
        <v>1810</v>
      </c>
      <c r="E48" s="833">
        <v>3269</v>
      </c>
      <c r="F48" s="833">
        <v>4219</v>
      </c>
      <c r="G48" s="833">
        <v>6671</v>
      </c>
      <c r="H48" s="833">
        <v>8728</v>
      </c>
      <c r="I48" s="833">
        <v>5970</v>
      </c>
      <c r="J48" s="833">
        <v>5806</v>
      </c>
      <c r="K48" s="833">
        <v>5864</v>
      </c>
      <c r="L48" s="833">
        <v>2999</v>
      </c>
      <c r="M48" s="833">
        <v>177</v>
      </c>
      <c r="N48" s="833">
        <v>24</v>
      </c>
    </row>
    <row r="49" spans="1:14" ht="20.100000000000001" hidden="1" customHeight="1">
      <c r="A49" s="394" t="s">
        <v>12</v>
      </c>
      <c r="B49" s="834">
        <v>40815</v>
      </c>
      <c r="C49" s="833" t="s">
        <v>15</v>
      </c>
      <c r="D49" s="833">
        <v>1968</v>
      </c>
      <c r="E49" s="833">
        <v>1951</v>
      </c>
      <c r="F49" s="833">
        <v>3114</v>
      </c>
      <c r="G49" s="833">
        <v>5506</v>
      </c>
      <c r="H49" s="833">
        <v>7572</v>
      </c>
      <c r="I49" s="833">
        <v>5656</v>
      </c>
      <c r="J49" s="833">
        <v>5676</v>
      </c>
      <c r="K49" s="833">
        <v>5909</v>
      </c>
      <c r="L49" s="833">
        <v>3257</v>
      </c>
      <c r="M49" s="833">
        <v>175</v>
      </c>
      <c r="N49" s="833">
        <v>31</v>
      </c>
    </row>
    <row r="50" spans="1:14" ht="20.100000000000001" hidden="1" customHeight="1">
      <c r="A50" s="394" t="s">
        <v>37</v>
      </c>
      <c r="B50" s="834">
        <v>38278</v>
      </c>
      <c r="C50" s="833" t="s">
        <v>15</v>
      </c>
      <c r="D50" s="833">
        <v>2110</v>
      </c>
      <c r="E50" s="833">
        <v>1896</v>
      </c>
      <c r="F50" s="833">
        <v>2832</v>
      </c>
      <c r="G50" s="833">
        <v>6088</v>
      </c>
      <c r="H50" s="833">
        <v>6189</v>
      </c>
      <c r="I50" s="833">
        <v>4856</v>
      </c>
      <c r="J50" s="833">
        <v>5322</v>
      </c>
      <c r="K50" s="833">
        <v>5556</v>
      </c>
      <c r="L50" s="833">
        <v>3207</v>
      </c>
      <c r="M50" s="833">
        <v>172</v>
      </c>
      <c r="N50" s="833">
        <v>50</v>
      </c>
    </row>
    <row r="51" spans="1:14" ht="20.100000000000001" hidden="1" customHeight="1">
      <c r="A51" s="394" t="s">
        <v>36</v>
      </c>
      <c r="B51" s="834">
        <v>37611</v>
      </c>
      <c r="C51" s="833" t="s">
        <v>15</v>
      </c>
      <c r="D51" s="833">
        <v>2180</v>
      </c>
      <c r="E51" s="833">
        <v>2014</v>
      </c>
      <c r="F51" s="833">
        <v>3094</v>
      </c>
      <c r="G51" s="833">
        <v>7689</v>
      </c>
      <c r="H51" s="833">
        <v>5817</v>
      </c>
      <c r="I51" s="833">
        <v>3884</v>
      </c>
      <c r="J51" s="833">
        <v>4693</v>
      </c>
      <c r="K51" s="833">
        <v>4957</v>
      </c>
      <c r="L51" s="833">
        <v>2964</v>
      </c>
      <c r="M51" s="833">
        <v>215</v>
      </c>
      <c r="N51" s="833">
        <v>104</v>
      </c>
    </row>
    <row r="52" spans="1:14" ht="20.100000000000001" hidden="1" customHeight="1">
      <c r="A52" s="394" t="s">
        <v>35</v>
      </c>
      <c r="B52" s="834">
        <v>39253</v>
      </c>
      <c r="C52" s="833" t="s">
        <v>15</v>
      </c>
      <c r="D52" s="833">
        <v>2215</v>
      </c>
      <c r="E52" s="833">
        <v>2145</v>
      </c>
      <c r="F52" s="833">
        <v>3257</v>
      </c>
      <c r="G52" s="833">
        <v>9697</v>
      </c>
      <c r="H52" s="833">
        <v>6510</v>
      </c>
      <c r="I52" s="833">
        <v>3609</v>
      </c>
      <c r="J52" s="833">
        <v>4260</v>
      </c>
      <c r="K52" s="833">
        <v>4388</v>
      </c>
      <c r="L52" s="833">
        <v>2746</v>
      </c>
      <c r="M52" s="833">
        <v>242</v>
      </c>
      <c r="N52" s="833">
        <v>184</v>
      </c>
    </row>
    <row r="53" spans="1:14" ht="20.100000000000001" hidden="1" customHeight="1">
      <c r="A53" s="394" t="s">
        <v>34</v>
      </c>
      <c r="B53" s="834">
        <v>39825</v>
      </c>
      <c r="C53" s="833" t="s">
        <v>15</v>
      </c>
      <c r="D53" s="833">
        <v>2174</v>
      </c>
      <c r="E53" s="833">
        <v>2125</v>
      </c>
      <c r="F53" s="833">
        <v>3378</v>
      </c>
      <c r="G53" s="833">
        <v>10218</v>
      </c>
      <c r="H53" s="833">
        <v>7130</v>
      </c>
      <c r="I53" s="833">
        <v>3676</v>
      </c>
      <c r="J53" s="833">
        <v>4240</v>
      </c>
      <c r="K53" s="833">
        <v>3871</v>
      </c>
      <c r="L53" s="833">
        <v>2438</v>
      </c>
      <c r="M53" s="833">
        <v>346</v>
      </c>
      <c r="N53" s="833">
        <v>229</v>
      </c>
    </row>
    <row r="54" spans="1:14" ht="20.100000000000001" hidden="1" customHeight="1">
      <c r="A54" s="394" t="s">
        <v>33</v>
      </c>
      <c r="B54" s="834">
        <v>41245</v>
      </c>
      <c r="C54" s="833" t="s">
        <v>15</v>
      </c>
      <c r="D54" s="833">
        <v>2171</v>
      </c>
      <c r="E54" s="833">
        <v>2159</v>
      </c>
      <c r="F54" s="833">
        <v>3529</v>
      </c>
      <c r="G54" s="833">
        <v>10364</v>
      </c>
      <c r="H54" s="833">
        <v>7300</v>
      </c>
      <c r="I54" s="833">
        <v>4114</v>
      </c>
      <c r="J54" s="833">
        <v>4774</v>
      </c>
      <c r="K54" s="833">
        <v>3957</v>
      </c>
      <c r="L54" s="833">
        <v>2371</v>
      </c>
      <c r="M54" s="833">
        <v>303</v>
      </c>
      <c r="N54" s="833">
        <v>203</v>
      </c>
    </row>
    <row r="55" spans="1:14" ht="20.100000000000001" hidden="1" customHeight="1">
      <c r="A55" s="394" t="s">
        <v>32</v>
      </c>
      <c r="B55" s="834">
        <v>45955</v>
      </c>
      <c r="C55" s="833" t="s">
        <v>15</v>
      </c>
      <c r="D55" s="833">
        <v>2174</v>
      </c>
      <c r="E55" s="833">
        <v>2633</v>
      </c>
      <c r="F55" s="833">
        <v>4086</v>
      </c>
      <c r="G55" s="833">
        <v>12380</v>
      </c>
      <c r="H55" s="833">
        <v>7468</v>
      </c>
      <c r="I55" s="833">
        <v>4600</v>
      </c>
      <c r="J55" s="833">
        <v>5501</v>
      </c>
      <c r="K55" s="833">
        <v>4273</v>
      </c>
      <c r="L55" s="833">
        <v>2400</v>
      </c>
      <c r="M55" s="833">
        <v>311</v>
      </c>
      <c r="N55" s="833">
        <v>129</v>
      </c>
    </row>
    <row r="56" spans="1:14" ht="20.100000000000001" hidden="1" customHeight="1">
      <c r="A56" s="394" t="s">
        <v>31</v>
      </c>
      <c r="B56" s="834">
        <v>48779</v>
      </c>
      <c r="C56" s="833" t="s">
        <v>15</v>
      </c>
      <c r="D56" s="833">
        <v>2129</v>
      </c>
      <c r="E56" s="833">
        <v>2691</v>
      </c>
      <c r="F56" s="833">
        <v>4511</v>
      </c>
      <c r="G56" s="833">
        <v>13238</v>
      </c>
      <c r="H56" s="833">
        <v>7535</v>
      </c>
      <c r="I56" s="833">
        <v>4820</v>
      </c>
      <c r="J56" s="833">
        <v>6203</v>
      </c>
      <c r="K56" s="833">
        <v>4708</v>
      </c>
      <c r="L56" s="833">
        <v>2425</v>
      </c>
      <c r="M56" s="833">
        <v>340</v>
      </c>
      <c r="N56" s="833">
        <v>179</v>
      </c>
    </row>
    <row r="57" spans="1:14" ht="20.100000000000001" hidden="1" customHeight="1">
      <c r="A57" s="394" t="s">
        <v>30</v>
      </c>
      <c r="B57" s="834">
        <v>51381</v>
      </c>
      <c r="C57" s="833" t="s">
        <v>15</v>
      </c>
      <c r="D57" s="833">
        <v>1838</v>
      </c>
      <c r="E57" s="833">
        <v>3142</v>
      </c>
      <c r="F57" s="833">
        <v>4758</v>
      </c>
      <c r="G57" s="833">
        <v>14451</v>
      </c>
      <c r="H57" s="833">
        <v>7638</v>
      </c>
      <c r="I57" s="833">
        <v>4794</v>
      </c>
      <c r="J57" s="833">
        <v>6657</v>
      </c>
      <c r="K57" s="833">
        <v>5106</v>
      </c>
      <c r="L57" s="833">
        <v>2375</v>
      </c>
      <c r="M57" s="833">
        <v>418</v>
      </c>
      <c r="N57" s="833">
        <v>204</v>
      </c>
    </row>
    <row r="58" spans="1:14" ht="20.100000000000001" hidden="1" customHeight="1">
      <c r="A58" s="394" t="s">
        <v>29</v>
      </c>
      <c r="B58" s="834">
        <v>40461</v>
      </c>
      <c r="C58" s="833" t="s">
        <v>15</v>
      </c>
      <c r="D58" s="833">
        <v>1707</v>
      </c>
      <c r="E58" s="833">
        <v>3635</v>
      </c>
      <c r="F58" s="833">
        <v>2940</v>
      </c>
      <c r="G58" s="833">
        <v>7857</v>
      </c>
      <c r="H58" s="833">
        <v>5562</v>
      </c>
      <c r="I58" s="833">
        <v>3891</v>
      </c>
      <c r="J58" s="833">
        <v>6669</v>
      </c>
      <c r="K58" s="833">
        <v>5260</v>
      </c>
      <c r="L58" s="833">
        <v>2411</v>
      </c>
      <c r="M58" s="833">
        <v>366</v>
      </c>
      <c r="N58" s="833">
        <v>163</v>
      </c>
    </row>
    <row r="59" spans="1:14" ht="20.100000000000001" hidden="1" customHeight="1">
      <c r="A59" s="394" t="s">
        <v>28</v>
      </c>
      <c r="B59" s="834">
        <v>52708</v>
      </c>
      <c r="C59" s="833" t="s">
        <v>15</v>
      </c>
      <c r="D59" s="833">
        <v>1611</v>
      </c>
      <c r="E59" s="833">
        <v>4160</v>
      </c>
      <c r="F59" s="833">
        <v>5023</v>
      </c>
      <c r="G59" s="833">
        <v>12681</v>
      </c>
      <c r="H59" s="833">
        <v>7850</v>
      </c>
      <c r="I59" s="833">
        <v>4697</v>
      </c>
      <c r="J59" s="833">
        <v>6940</v>
      </c>
      <c r="K59" s="833">
        <v>5693</v>
      </c>
      <c r="L59" s="833">
        <v>3066</v>
      </c>
      <c r="M59" s="833">
        <v>633</v>
      </c>
      <c r="N59" s="833">
        <v>354</v>
      </c>
    </row>
    <row r="60" spans="1:14" ht="20.100000000000001" hidden="1" customHeight="1">
      <c r="A60" s="394" t="s">
        <v>27</v>
      </c>
      <c r="B60" s="834">
        <v>55225</v>
      </c>
      <c r="C60" s="833" t="s">
        <v>15</v>
      </c>
      <c r="D60" s="833">
        <v>1471</v>
      </c>
      <c r="E60" s="833">
        <v>3025</v>
      </c>
      <c r="F60" s="833">
        <v>4233</v>
      </c>
      <c r="G60" s="833">
        <v>13168</v>
      </c>
      <c r="H60" s="833">
        <v>9619</v>
      </c>
      <c r="I60" s="833">
        <v>5384</v>
      </c>
      <c r="J60" s="833">
        <v>7368</v>
      </c>
      <c r="K60" s="833">
        <v>6231</v>
      </c>
      <c r="L60" s="833">
        <v>3964</v>
      </c>
      <c r="M60" s="833">
        <v>457</v>
      </c>
      <c r="N60" s="833">
        <v>305</v>
      </c>
    </row>
    <row r="61" spans="1:14" ht="20.100000000000001" hidden="1" customHeight="1">
      <c r="A61" s="394" t="s">
        <v>26</v>
      </c>
      <c r="B61" s="834">
        <v>57088</v>
      </c>
      <c r="C61" s="833" t="s">
        <v>15</v>
      </c>
      <c r="D61" s="833">
        <v>1476</v>
      </c>
      <c r="E61" s="833">
        <v>3139</v>
      </c>
      <c r="F61" s="833">
        <v>3810</v>
      </c>
      <c r="G61" s="833">
        <v>12023</v>
      </c>
      <c r="H61" s="833">
        <v>10416</v>
      </c>
      <c r="I61" s="833">
        <v>6099</v>
      </c>
      <c r="J61" s="833">
        <v>7751</v>
      </c>
      <c r="K61" s="833">
        <v>6681</v>
      </c>
      <c r="L61" s="833">
        <v>4913</v>
      </c>
      <c r="M61" s="833">
        <v>472</v>
      </c>
      <c r="N61" s="833">
        <v>308</v>
      </c>
    </row>
    <row r="62" spans="1:14" ht="20.100000000000001" hidden="1" customHeight="1">
      <c r="A62" s="394" t="s">
        <v>25</v>
      </c>
      <c r="B62" s="834">
        <v>57479</v>
      </c>
      <c r="C62" s="833" t="s">
        <v>15</v>
      </c>
      <c r="D62" s="833">
        <v>1398</v>
      </c>
      <c r="E62" s="833">
        <v>2895</v>
      </c>
      <c r="F62" s="833">
        <v>3873</v>
      </c>
      <c r="G62" s="833">
        <v>11476</v>
      </c>
      <c r="H62" s="833">
        <v>9742</v>
      </c>
      <c r="I62" s="833">
        <v>6462</v>
      </c>
      <c r="J62" s="833">
        <v>7826</v>
      </c>
      <c r="K62" s="833">
        <v>7224</v>
      </c>
      <c r="L62" s="833">
        <v>5865</v>
      </c>
      <c r="M62" s="833">
        <v>409</v>
      </c>
      <c r="N62" s="833">
        <v>309</v>
      </c>
    </row>
    <row r="63" spans="1:14" ht="20.100000000000001" hidden="1" customHeight="1">
      <c r="A63" s="394" t="s">
        <v>24</v>
      </c>
      <c r="B63" s="834">
        <v>58674</v>
      </c>
      <c r="C63" s="833" t="s">
        <v>15</v>
      </c>
      <c r="D63" s="833">
        <v>1349</v>
      </c>
      <c r="E63" s="833">
        <v>2978</v>
      </c>
      <c r="F63" s="833">
        <v>3662</v>
      </c>
      <c r="G63" s="833">
        <v>11398</v>
      </c>
      <c r="H63" s="833">
        <v>9405</v>
      </c>
      <c r="I63" s="833">
        <v>6568</v>
      </c>
      <c r="J63" s="833">
        <v>8098</v>
      </c>
      <c r="K63" s="833">
        <v>7716</v>
      </c>
      <c r="L63" s="833">
        <v>6858</v>
      </c>
      <c r="M63" s="833">
        <v>388</v>
      </c>
      <c r="N63" s="833">
        <v>254</v>
      </c>
    </row>
    <row r="64" spans="1:14" ht="20.100000000000001" customHeight="1">
      <c r="A64" s="395" t="s">
        <v>579</v>
      </c>
      <c r="B64" s="834">
        <f>SUM(C64:N64)</f>
        <v>56948</v>
      </c>
      <c r="C64" s="833" t="s">
        <v>15</v>
      </c>
      <c r="D64" s="833">
        <v>1393</v>
      </c>
      <c r="E64" s="833">
        <v>4060</v>
      </c>
      <c r="F64" s="833">
        <v>3816</v>
      </c>
      <c r="G64" s="833">
        <v>9666</v>
      </c>
      <c r="H64" s="833">
        <v>7425</v>
      </c>
      <c r="I64" s="833">
        <v>5355</v>
      </c>
      <c r="J64" s="833">
        <v>7696</v>
      </c>
      <c r="K64" s="833">
        <v>8073</v>
      </c>
      <c r="L64" s="833">
        <v>8986</v>
      </c>
      <c r="M64" s="833">
        <v>300</v>
      </c>
      <c r="N64" s="833">
        <v>178</v>
      </c>
    </row>
    <row r="65" spans="1:15" ht="20.100000000000001" customHeight="1">
      <c r="A65" s="395" t="s">
        <v>17</v>
      </c>
      <c r="B65" s="834">
        <f>SUM(C65:N65)</f>
        <v>56066</v>
      </c>
      <c r="C65" s="833" t="s">
        <v>15</v>
      </c>
      <c r="D65" s="833">
        <v>1361</v>
      </c>
      <c r="E65" s="833">
        <v>4143</v>
      </c>
      <c r="F65" s="833">
        <v>3806</v>
      </c>
      <c r="G65" s="833">
        <v>9844</v>
      </c>
      <c r="H65" s="833">
        <v>7037</v>
      </c>
      <c r="I65" s="833">
        <v>5107</v>
      </c>
      <c r="J65" s="833">
        <v>7157</v>
      </c>
      <c r="K65" s="833">
        <v>7865</v>
      </c>
      <c r="L65" s="833">
        <v>9220</v>
      </c>
      <c r="M65" s="833">
        <v>363</v>
      </c>
      <c r="N65" s="833">
        <v>163</v>
      </c>
    </row>
    <row r="66" spans="1:15" ht="20.100000000000001" customHeight="1">
      <c r="A66" s="395" t="s">
        <v>16</v>
      </c>
      <c r="B66" s="834">
        <f>SUM(C66:N66)</f>
        <v>56560</v>
      </c>
      <c r="C66" s="833" t="s">
        <v>15</v>
      </c>
      <c r="D66" s="833">
        <v>1291</v>
      </c>
      <c r="E66" s="833">
        <v>4333</v>
      </c>
      <c r="F66" s="833">
        <v>3991</v>
      </c>
      <c r="G66" s="833">
        <v>10356</v>
      </c>
      <c r="H66" s="833">
        <v>7197</v>
      </c>
      <c r="I66" s="833">
        <v>5005</v>
      </c>
      <c r="J66" s="833">
        <v>6851</v>
      </c>
      <c r="K66" s="833">
        <v>7689</v>
      </c>
      <c r="L66" s="833">
        <v>9355</v>
      </c>
      <c r="M66" s="833">
        <v>341</v>
      </c>
      <c r="N66" s="833">
        <v>151</v>
      </c>
    </row>
    <row r="67" spans="1:15" ht="20.100000000000001" customHeight="1">
      <c r="A67" s="395" t="s">
        <v>43</v>
      </c>
      <c r="B67" s="834">
        <f>SUM(C67:N67)</f>
        <v>58059</v>
      </c>
      <c r="C67" s="833" t="s">
        <v>15</v>
      </c>
      <c r="D67" s="833">
        <v>1275</v>
      </c>
      <c r="E67" s="833">
        <v>4176</v>
      </c>
      <c r="F67" s="833">
        <v>3878</v>
      </c>
      <c r="G67" s="833">
        <v>10847</v>
      </c>
      <c r="H67" s="833">
        <v>7716</v>
      </c>
      <c r="I67" s="833">
        <v>5261</v>
      </c>
      <c r="J67" s="833">
        <v>6932</v>
      </c>
      <c r="K67" s="833">
        <v>7818</v>
      </c>
      <c r="L67" s="833">
        <v>9707</v>
      </c>
      <c r="M67" s="833">
        <v>342</v>
      </c>
      <c r="N67" s="833">
        <v>107</v>
      </c>
    </row>
    <row r="68" spans="1:15" ht="20.100000000000001" customHeight="1">
      <c r="A68" s="555" t="s">
        <v>486</v>
      </c>
      <c r="B68" s="396">
        <f>SUM(C68:N68)</f>
        <v>56289</v>
      </c>
      <c r="C68" s="73" t="s">
        <v>15</v>
      </c>
      <c r="D68" s="73">
        <v>1276</v>
      </c>
      <c r="E68" s="73">
        <v>3799</v>
      </c>
      <c r="F68" s="73">
        <v>3485</v>
      </c>
      <c r="G68" s="73">
        <v>10100</v>
      </c>
      <c r="H68" s="73">
        <v>7800</v>
      </c>
      <c r="I68" s="73">
        <v>5353</v>
      </c>
      <c r="J68" s="73">
        <v>6781</v>
      </c>
      <c r="K68" s="73">
        <v>7375</v>
      </c>
      <c r="L68" s="73">
        <v>9709</v>
      </c>
      <c r="M68" s="73">
        <v>381</v>
      </c>
      <c r="N68" s="73">
        <v>230</v>
      </c>
    </row>
    <row r="69" spans="1:15" ht="13.5" customHeight="1">
      <c r="A69" s="174" t="s">
        <v>57</v>
      </c>
      <c r="B69" s="70"/>
      <c r="C69" s="61"/>
      <c r="D69" s="61"/>
      <c r="E69" s="61"/>
      <c r="F69" s="61"/>
      <c r="G69" s="72"/>
      <c r="H69" s="72"/>
      <c r="I69" s="61"/>
    </row>
    <row r="70" spans="1:15" ht="13.5" customHeight="1">
      <c r="A70" s="1705" t="s">
        <v>577</v>
      </c>
      <c r="B70" s="1705"/>
      <c r="C70" s="1705"/>
      <c r="D70" s="1705"/>
      <c r="E70" s="1705"/>
      <c r="F70" s="1705"/>
      <c r="G70" s="1705"/>
      <c r="H70" s="1705"/>
      <c r="I70" s="1705"/>
      <c r="J70" s="1705"/>
      <c r="K70" s="1705"/>
      <c r="L70" s="1705"/>
      <c r="M70" s="1705"/>
      <c r="N70" s="1705"/>
      <c r="O70" s="71"/>
    </row>
    <row r="71" spans="1:15" ht="13.9" customHeight="1">
      <c r="A71" s="1706" t="s">
        <v>578</v>
      </c>
      <c r="B71" s="1706"/>
      <c r="C71" s="1706"/>
      <c r="D71" s="1706"/>
      <c r="E71" s="1706"/>
      <c r="F71" s="1706"/>
      <c r="G71" s="1706"/>
      <c r="H71" s="1706"/>
      <c r="I71" s="1706"/>
      <c r="J71" s="1706"/>
      <c r="K71" s="1706"/>
      <c r="L71" s="1706"/>
      <c r="M71" s="1706"/>
      <c r="N71" s="1706"/>
      <c r="O71" s="71"/>
    </row>
  </sheetData>
  <mergeCells count="25">
    <mergeCell ref="A1:N1"/>
    <mergeCell ref="A3:A10"/>
    <mergeCell ref="B3:N3"/>
    <mergeCell ref="N4:N10"/>
    <mergeCell ref="E5:E10"/>
    <mergeCell ref="K5:K10"/>
    <mergeCell ref="L5:L10"/>
    <mergeCell ref="F5:F10"/>
    <mergeCell ref="G5:G10"/>
    <mergeCell ref="H5:H10"/>
    <mergeCell ref="I5:I10"/>
    <mergeCell ref="J5:J10"/>
    <mergeCell ref="A70:N70"/>
    <mergeCell ref="A71:N71"/>
    <mergeCell ref="A36:A43"/>
    <mergeCell ref="B36:N36"/>
    <mergeCell ref="N37:N43"/>
    <mergeCell ref="E38:E43"/>
    <mergeCell ref="F38:F43"/>
    <mergeCell ref="G38:G43"/>
    <mergeCell ref="H38:H43"/>
    <mergeCell ref="I38:I43"/>
    <mergeCell ref="J38:J43"/>
    <mergeCell ref="K38:K43"/>
    <mergeCell ref="L38:L43"/>
  </mergeCells>
  <phoneticPr fontId="6" type="noConversion"/>
  <printOptions horizontalCentered="1" verticalCentered="1"/>
  <pageMargins left="0.39370078740157483" right="0.39370078740157483" top="0.74803149606299213" bottom="0.74803149606299213" header="0.31496062992125984" footer="0.31496062992125984"/>
  <pageSetup paperSize="11" scale="66" orientation="landscape" r:id="rId1"/>
  <headerFooter differentOddEven="1" scaleWithDoc="0">
    <oddHeader>&amp;L&amp;"Times New Roman,標準"&amp;8 108&amp;"標楷體,標準"年犯罪狀況及其分析</oddHeader>
    <evenHeader>&amp;R&amp;"標楷體,標準"&amp;8第二篇　犯罪之處理</even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5">
    <tabColor theme="8" tint="0.59999389629810485"/>
  </sheetPr>
  <dimension ref="A1:N28"/>
  <sheetViews>
    <sheetView showGridLines="0" zoomScaleNormal="100" workbookViewId="0">
      <selection activeCell="O2" sqref="O2"/>
    </sheetView>
  </sheetViews>
  <sheetFormatPr defaultColWidth="9" defaultRowHeight="15.75"/>
  <cols>
    <col min="1" max="1" width="26" style="273" customWidth="1"/>
    <col min="2" max="11" width="8.75" style="273" customWidth="1"/>
    <col min="12" max="16384" width="9" style="273"/>
  </cols>
  <sheetData>
    <row r="1" spans="1:14" ht="27" customHeight="1">
      <c r="A1" s="1182" t="s">
        <v>260</v>
      </c>
      <c r="B1" s="1182"/>
      <c r="C1" s="1182"/>
      <c r="D1" s="1182"/>
      <c r="E1" s="1182"/>
      <c r="F1" s="1182"/>
      <c r="G1" s="1182"/>
      <c r="H1" s="1182"/>
      <c r="I1" s="1182"/>
      <c r="J1" s="1182"/>
      <c r="K1" s="1182"/>
    </row>
    <row r="2" spans="1:14" ht="21.75" customHeight="1">
      <c r="A2" s="1184"/>
      <c r="B2" s="1227" t="s">
        <v>752</v>
      </c>
      <c r="C2" s="1228"/>
      <c r="D2" s="1229" t="s">
        <v>49</v>
      </c>
      <c r="E2" s="1228"/>
      <c r="F2" s="1229" t="s">
        <v>261</v>
      </c>
      <c r="G2" s="1228"/>
      <c r="H2" s="1229" t="s">
        <v>753</v>
      </c>
      <c r="I2" s="1228"/>
      <c r="J2" s="1229" t="s">
        <v>324</v>
      </c>
      <c r="K2" s="1227"/>
    </row>
    <row r="3" spans="1:14" ht="21.75" customHeight="1">
      <c r="A3" s="1186"/>
      <c r="B3" s="566" t="s">
        <v>263</v>
      </c>
      <c r="C3" s="349" t="s">
        <v>0</v>
      </c>
      <c r="D3" s="348" t="s">
        <v>263</v>
      </c>
      <c r="E3" s="349" t="s">
        <v>0</v>
      </c>
      <c r="F3" s="348" t="s">
        <v>263</v>
      </c>
      <c r="G3" s="349" t="s">
        <v>0</v>
      </c>
      <c r="H3" s="348" t="s">
        <v>263</v>
      </c>
      <c r="I3" s="349" t="s">
        <v>0</v>
      </c>
      <c r="J3" s="348" t="s">
        <v>754</v>
      </c>
      <c r="K3" s="349" t="s">
        <v>0</v>
      </c>
    </row>
    <row r="4" spans="1:14" ht="20.100000000000001" customHeight="1">
      <c r="A4" s="187" t="s">
        <v>755</v>
      </c>
      <c r="B4" s="577">
        <v>326468</v>
      </c>
      <c r="C4" s="580">
        <v>100</v>
      </c>
      <c r="D4" s="577">
        <v>338538</v>
      </c>
      <c r="E4" s="580">
        <v>100</v>
      </c>
      <c r="F4" s="577">
        <v>354192</v>
      </c>
      <c r="G4" s="581">
        <v>100</v>
      </c>
      <c r="H4" s="577">
        <v>361100</v>
      </c>
      <c r="I4" s="581">
        <v>100</v>
      </c>
      <c r="J4" s="577">
        <v>361436</v>
      </c>
      <c r="K4" s="581">
        <v>100</v>
      </c>
      <c r="L4" s="331"/>
    </row>
    <row r="5" spans="1:14" ht="20.100000000000001" customHeight="1">
      <c r="A5" s="187" t="s">
        <v>132</v>
      </c>
      <c r="B5" s="577">
        <v>101922</v>
      </c>
      <c r="C5" s="581">
        <v>31.22</v>
      </c>
      <c r="D5" s="577">
        <v>95483</v>
      </c>
      <c r="E5" s="581">
        <v>28.2</v>
      </c>
      <c r="F5" s="577">
        <v>93048</v>
      </c>
      <c r="G5" s="581">
        <v>26.27</v>
      </c>
      <c r="H5" s="577">
        <v>88641</v>
      </c>
      <c r="I5" s="581">
        <v>24.55</v>
      </c>
      <c r="J5" s="577">
        <v>82616</v>
      </c>
      <c r="K5" s="581">
        <v>22.86</v>
      </c>
    </row>
    <row r="6" spans="1:14" ht="20.100000000000001" customHeight="1">
      <c r="A6" s="327" t="s">
        <v>443</v>
      </c>
      <c r="B6" s="577">
        <v>42486</v>
      </c>
      <c r="C6" s="581">
        <v>13.01</v>
      </c>
      <c r="D6" s="577">
        <v>53859</v>
      </c>
      <c r="E6" s="581">
        <v>15.91</v>
      </c>
      <c r="F6" s="577">
        <v>63185</v>
      </c>
      <c r="G6" s="581">
        <v>17.84</v>
      </c>
      <c r="H6" s="577">
        <v>71519</v>
      </c>
      <c r="I6" s="581">
        <v>19.809999999999999</v>
      </c>
      <c r="J6" s="577">
        <v>71071</v>
      </c>
      <c r="K6" s="581">
        <v>19.66</v>
      </c>
    </row>
    <row r="7" spans="1:14" ht="20.100000000000001" customHeight="1">
      <c r="A7" s="187" t="s">
        <v>124</v>
      </c>
      <c r="B7" s="577">
        <v>51905</v>
      </c>
      <c r="C7" s="581">
        <v>15.9</v>
      </c>
      <c r="D7" s="577">
        <v>54863</v>
      </c>
      <c r="E7" s="581">
        <v>16.21</v>
      </c>
      <c r="F7" s="577">
        <v>57976</v>
      </c>
      <c r="G7" s="581">
        <v>16.37</v>
      </c>
      <c r="H7" s="577">
        <v>59361</v>
      </c>
      <c r="I7" s="581">
        <v>16.440000000000001</v>
      </c>
      <c r="J7" s="577">
        <v>63713</v>
      </c>
      <c r="K7" s="581">
        <v>17.63</v>
      </c>
    </row>
    <row r="8" spans="1:14" ht="20.100000000000001" customHeight="1">
      <c r="A8" s="187" t="s">
        <v>126</v>
      </c>
      <c r="B8" s="577">
        <v>41004</v>
      </c>
      <c r="C8" s="581">
        <v>12.56</v>
      </c>
      <c r="D8" s="577">
        <v>42037</v>
      </c>
      <c r="E8" s="581">
        <v>12.42</v>
      </c>
      <c r="F8" s="577">
        <v>43682</v>
      </c>
      <c r="G8" s="581">
        <v>12.33</v>
      </c>
      <c r="H8" s="577">
        <v>44451</v>
      </c>
      <c r="I8" s="581">
        <v>12.31</v>
      </c>
      <c r="J8" s="577">
        <v>45840</v>
      </c>
      <c r="K8" s="581">
        <v>12.68</v>
      </c>
    </row>
    <row r="9" spans="1:14" ht="20.100000000000001" customHeight="1">
      <c r="A9" s="187" t="s">
        <v>133</v>
      </c>
      <c r="B9" s="577">
        <v>12735</v>
      </c>
      <c r="C9" s="581">
        <v>3.9</v>
      </c>
      <c r="D9" s="577">
        <v>13997</v>
      </c>
      <c r="E9" s="581">
        <v>4.13</v>
      </c>
      <c r="F9" s="577">
        <v>14845</v>
      </c>
      <c r="G9" s="581">
        <v>4.1900000000000004</v>
      </c>
      <c r="H9" s="577">
        <v>15426</v>
      </c>
      <c r="I9" s="581">
        <v>4.2699999999999996</v>
      </c>
      <c r="J9" s="577">
        <v>15549</v>
      </c>
      <c r="K9" s="581">
        <v>4.3</v>
      </c>
      <c r="N9" s="273" t="s">
        <v>6</v>
      </c>
    </row>
    <row r="10" spans="1:14" ht="20.100000000000001" customHeight="1">
      <c r="A10" s="187" t="s">
        <v>444</v>
      </c>
      <c r="B10" s="577">
        <v>7678</v>
      </c>
      <c r="C10" s="581">
        <v>2.35</v>
      </c>
      <c r="D10" s="577">
        <v>11688</v>
      </c>
      <c r="E10" s="581">
        <v>3.45</v>
      </c>
      <c r="F10" s="577">
        <v>13917</v>
      </c>
      <c r="G10" s="581">
        <v>3.93</v>
      </c>
      <c r="H10" s="577">
        <v>14623</v>
      </c>
      <c r="I10" s="581">
        <v>4.05</v>
      </c>
      <c r="J10" s="577">
        <v>15433</v>
      </c>
      <c r="K10" s="581">
        <v>4.2699999999999996</v>
      </c>
    </row>
    <row r="11" spans="1:14" ht="20.100000000000001" customHeight="1">
      <c r="A11" s="187" t="s">
        <v>447</v>
      </c>
      <c r="B11" s="577">
        <v>9127</v>
      </c>
      <c r="C11" s="581">
        <v>2.8</v>
      </c>
      <c r="D11" s="577">
        <v>9949</v>
      </c>
      <c r="E11" s="581">
        <v>2.94</v>
      </c>
      <c r="F11" s="577">
        <v>12048</v>
      </c>
      <c r="G11" s="581">
        <v>3.4</v>
      </c>
      <c r="H11" s="577">
        <v>13517</v>
      </c>
      <c r="I11" s="581">
        <v>3.74</v>
      </c>
      <c r="J11" s="577">
        <v>14123</v>
      </c>
      <c r="K11" s="581">
        <v>3.91</v>
      </c>
    </row>
    <row r="12" spans="1:14" ht="20.100000000000001" customHeight="1">
      <c r="A12" s="187" t="s">
        <v>446</v>
      </c>
      <c r="B12" s="577">
        <v>5850</v>
      </c>
      <c r="C12" s="581">
        <v>1.79</v>
      </c>
      <c r="D12" s="577">
        <v>6839</v>
      </c>
      <c r="E12" s="581">
        <v>2.02</v>
      </c>
      <c r="F12" s="577">
        <v>7375</v>
      </c>
      <c r="G12" s="581">
        <v>2.08</v>
      </c>
      <c r="H12" s="577">
        <v>7740</v>
      </c>
      <c r="I12" s="581">
        <v>2.14</v>
      </c>
      <c r="J12" s="577">
        <v>8352</v>
      </c>
      <c r="K12" s="581">
        <v>2.31</v>
      </c>
    </row>
    <row r="13" spans="1:14" ht="20.100000000000001" customHeight="1">
      <c r="A13" s="187" t="s">
        <v>756</v>
      </c>
      <c r="B13" s="577">
        <v>9063</v>
      </c>
      <c r="C13" s="581">
        <v>2.78</v>
      </c>
      <c r="D13" s="577">
        <v>8969</v>
      </c>
      <c r="E13" s="581">
        <v>2.65</v>
      </c>
      <c r="F13" s="577">
        <v>9225</v>
      </c>
      <c r="G13" s="581">
        <v>2.6</v>
      </c>
      <c r="H13" s="577">
        <v>8671</v>
      </c>
      <c r="I13" s="581">
        <v>2.4</v>
      </c>
      <c r="J13" s="577">
        <v>8270</v>
      </c>
      <c r="K13" s="581">
        <v>2.29</v>
      </c>
    </row>
    <row r="14" spans="1:14" ht="20.100000000000001" customHeight="1">
      <c r="A14" s="187" t="s">
        <v>129</v>
      </c>
      <c r="B14" s="577">
        <v>5874</v>
      </c>
      <c r="C14" s="581">
        <v>1.8</v>
      </c>
      <c r="D14" s="577">
        <v>6167</v>
      </c>
      <c r="E14" s="581">
        <v>1.82</v>
      </c>
      <c r="F14" s="577">
        <v>5880</v>
      </c>
      <c r="G14" s="581">
        <v>1.66</v>
      </c>
      <c r="H14" s="577">
        <v>5621</v>
      </c>
      <c r="I14" s="581">
        <v>1.56</v>
      </c>
      <c r="J14" s="577">
        <v>5700</v>
      </c>
      <c r="K14" s="581">
        <v>1.58</v>
      </c>
    </row>
    <row r="15" spans="1:14" ht="20.100000000000001" customHeight="1">
      <c r="A15" s="187" t="s">
        <v>757</v>
      </c>
      <c r="B15" s="577">
        <v>7307</v>
      </c>
      <c r="C15" s="581">
        <v>2.2400000000000002</v>
      </c>
      <c r="D15" s="577">
        <v>7720</v>
      </c>
      <c r="E15" s="581">
        <v>2.2799999999999998</v>
      </c>
      <c r="F15" s="577">
        <v>7449</v>
      </c>
      <c r="G15" s="581">
        <v>2.1</v>
      </c>
      <c r="H15" s="577">
        <v>5927</v>
      </c>
      <c r="I15" s="581">
        <v>1.64</v>
      </c>
      <c r="J15" s="577">
        <v>5178</v>
      </c>
      <c r="K15" s="581">
        <v>1.43</v>
      </c>
    </row>
    <row r="16" spans="1:14" ht="20.100000000000001" customHeight="1">
      <c r="A16" s="187" t="s">
        <v>759</v>
      </c>
      <c r="B16" s="577">
        <v>4566</v>
      </c>
      <c r="C16" s="581">
        <v>1.4</v>
      </c>
      <c r="D16" s="577">
        <v>4526</v>
      </c>
      <c r="E16" s="581">
        <v>1.34</v>
      </c>
      <c r="F16" s="577">
        <v>4265</v>
      </c>
      <c r="G16" s="581">
        <v>1.2</v>
      </c>
      <c r="H16" s="577">
        <v>4254</v>
      </c>
      <c r="I16" s="581">
        <v>1.18</v>
      </c>
      <c r="J16" s="577">
        <v>4472</v>
      </c>
      <c r="K16" s="581">
        <v>1.24</v>
      </c>
    </row>
    <row r="17" spans="1:11" ht="20.100000000000001" customHeight="1">
      <c r="A17" s="187" t="s">
        <v>760</v>
      </c>
      <c r="B17" s="577">
        <v>4583</v>
      </c>
      <c r="C17" s="581">
        <v>1.4</v>
      </c>
      <c r="D17" s="577">
        <v>4393</v>
      </c>
      <c r="E17" s="581">
        <v>1.3</v>
      </c>
      <c r="F17" s="577">
        <v>4329</v>
      </c>
      <c r="G17" s="581">
        <v>1.22</v>
      </c>
      <c r="H17" s="577">
        <v>4291</v>
      </c>
      <c r="I17" s="581">
        <v>1.19</v>
      </c>
      <c r="J17" s="577">
        <v>4182</v>
      </c>
      <c r="K17" s="581">
        <v>1.1599999999999999</v>
      </c>
    </row>
    <row r="18" spans="1:11" ht="20.100000000000001" customHeight="1">
      <c r="A18" s="327" t="s">
        <v>451</v>
      </c>
      <c r="B18" s="577">
        <v>4245</v>
      </c>
      <c r="C18" s="581">
        <v>1.3</v>
      </c>
      <c r="D18" s="577">
        <v>4114</v>
      </c>
      <c r="E18" s="581">
        <v>1.22</v>
      </c>
      <c r="F18" s="577">
        <v>3558</v>
      </c>
      <c r="G18" s="581">
        <v>1</v>
      </c>
      <c r="H18" s="577">
        <v>3306</v>
      </c>
      <c r="I18" s="581">
        <v>0.92</v>
      </c>
      <c r="J18" s="577">
        <v>3486</v>
      </c>
      <c r="K18" s="581">
        <v>0.96</v>
      </c>
    </row>
    <row r="19" spans="1:11" s="274" customFormat="1" ht="20.100000000000001" customHeight="1">
      <c r="A19" s="187" t="s">
        <v>761</v>
      </c>
      <c r="B19" s="577">
        <v>2126</v>
      </c>
      <c r="C19" s="581">
        <v>0.65</v>
      </c>
      <c r="D19" s="577">
        <v>2321</v>
      </c>
      <c r="E19" s="581">
        <v>0.69</v>
      </c>
      <c r="F19" s="577">
        <v>2493</v>
      </c>
      <c r="G19" s="581">
        <v>0.7</v>
      </c>
      <c r="H19" s="577">
        <v>2515</v>
      </c>
      <c r="I19" s="581">
        <v>0.7</v>
      </c>
      <c r="J19" s="577">
        <v>2458</v>
      </c>
      <c r="K19" s="581">
        <v>0.68</v>
      </c>
    </row>
    <row r="20" spans="1:11" s="274" customFormat="1" ht="20.100000000000001" customHeight="1">
      <c r="A20" s="187" t="s">
        <v>763</v>
      </c>
      <c r="B20" s="577">
        <v>2066</v>
      </c>
      <c r="C20" s="581">
        <v>0.63</v>
      </c>
      <c r="D20" s="577">
        <v>2028</v>
      </c>
      <c r="E20" s="581">
        <v>0.6</v>
      </c>
      <c r="F20" s="577">
        <v>2098</v>
      </c>
      <c r="G20" s="581">
        <v>0.59</v>
      </c>
      <c r="H20" s="577">
        <v>1979</v>
      </c>
      <c r="I20" s="581">
        <v>0.55000000000000004</v>
      </c>
      <c r="J20" s="577">
        <v>1993</v>
      </c>
      <c r="K20" s="581">
        <v>0.55000000000000004</v>
      </c>
    </row>
    <row r="21" spans="1:11" ht="20.100000000000001" customHeight="1">
      <c r="A21" s="187" t="s">
        <v>764</v>
      </c>
      <c r="B21" s="577">
        <v>2944</v>
      </c>
      <c r="C21" s="581">
        <v>0.9</v>
      </c>
      <c r="D21" s="577">
        <v>2367</v>
      </c>
      <c r="E21" s="581">
        <v>0.7</v>
      </c>
      <c r="F21" s="577">
        <v>2240</v>
      </c>
      <c r="G21" s="581">
        <v>0.63</v>
      </c>
      <c r="H21" s="577">
        <v>2177</v>
      </c>
      <c r="I21" s="581">
        <v>0.6</v>
      </c>
      <c r="J21" s="577">
        <v>1891</v>
      </c>
      <c r="K21" s="581">
        <v>0.52</v>
      </c>
    </row>
    <row r="22" spans="1:11" ht="20.100000000000001" customHeight="1">
      <c r="A22" s="187" t="s">
        <v>765</v>
      </c>
      <c r="B22" s="577">
        <v>4769</v>
      </c>
      <c r="C22" s="581">
        <v>1.46</v>
      </c>
      <c r="D22" s="577">
        <v>1866</v>
      </c>
      <c r="E22" s="581">
        <v>0.55000000000000004</v>
      </c>
      <c r="F22" s="577">
        <v>1425</v>
      </c>
      <c r="G22" s="581">
        <v>0.4</v>
      </c>
      <c r="H22" s="577">
        <v>1299</v>
      </c>
      <c r="I22" s="581">
        <v>0.36</v>
      </c>
      <c r="J22" s="577">
        <v>1411</v>
      </c>
      <c r="K22" s="581">
        <v>0.39</v>
      </c>
    </row>
    <row r="23" spans="1:11" ht="20.100000000000001" customHeight="1">
      <c r="A23" s="187" t="s">
        <v>454</v>
      </c>
      <c r="B23" s="577">
        <v>947</v>
      </c>
      <c r="C23" s="581">
        <v>0.28999999999999998</v>
      </c>
      <c r="D23" s="577">
        <v>871</v>
      </c>
      <c r="E23" s="581">
        <v>0.26</v>
      </c>
      <c r="F23" s="577">
        <v>930</v>
      </c>
      <c r="G23" s="581">
        <v>0.26</v>
      </c>
      <c r="H23" s="577">
        <v>1102</v>
      </c>
      <c r="I23" s="581">
        <v>0.31</v>
      </c>
      <c r="J23" s="577">
        <v>1342</v>
      </c>
      <c r="K23" s="581">
        <v>0.37</v>
      </c>
    </row>
    <row r="24" spans="1:11" ht="20.100000000000001" customHeight="1">
      <c r="A24" s="187" t="s">
        <v>766</v>
      </c>
      <c r="B24" s="577">
        <v>1142</v>
      </c>
      <c r="C24" s="581">
        <v>0.35</v>
      </c>
      <c r="D24" s="577">
        <v>1180</v>
      </c>
      <c r="E24" s="581">
        <v>0.35</v>
      </c>
      <c r="F24" s="577">
        <v>1074</v>
      </c>
      <c r="G24" s="581">
        <v>0.3</v>
      </c>
      <c r="H24" s="577">
        <v>858</v>
      </c>
      <c r="I24" s="581">
        <v>0.24</v>
      </c>
      <c r="J24" s="577">
        <v>796</v>
      </c>
      <c r="K24" s="581">
        <v>0.22</v>
      </c>
    </row>
    <row r="25" spans="1:11" ht="20.100000000000001" customHeight="1">
      <c r="A25" s="275" t="s">
        <v>81</v>
      </c>
      <c r="B25" s="582">
        <v>4129</v>
      </c>
      <c r="C25" s="583">
        <v>1.26</v>
      </c>
      <c r="D25" s="582">
        <v>3301</v>
      </c>
      <c r="E25" s="583">
        <v>0.98</v>
      </c>
      <c r="F25" s="582">
        <v>3150</v>
      </c>
      <c r="G25" s="583">
        <v>0.89</v>
      </c>
      <c r="H25" s="582">
        <v>3822</v>
      </c>
      <c r="I25" s="583">
        <v>1.06</v>
      </c>
      <c r="J25" s="582">
        <v>3560</v>
      </c>
      <c r="K25" s="583">
        <v>0.98</v>
      </c>
    </row>
    <row r="26" spans="1:11" s="4" customFormat="1" ht="14.25">
      <c r="A26" s="361" t="s">
        <v>57</v>
      </c>
    </row>
    <row r="28" spans="1:11">
      <c r="B28" s="946"/>
      <c r="C28" s="946"/>
      <c r="D28" s="946"/>
      <c r="E28" s="946"/>
      <c r="F28" s="946"/>
      <c r="G28" s="946"/>
      <c r="H28" s="946"/>
      <c r="I28" s="946"/>
      <c r="J28" s="946"/>
      <c r="K28" s="946"/>
    </row>
  </sheetData>
  <sortState ref="A5:K24">
    <sortCondition descending="1" ref="J5:J24"/>
  </sortState>
  <mergeCells count="7">
    <mergeCell ref="A1:K1"/>
    <mergeCell ref="A2:A3"/>
    <mergeCell ref="B2:C2"/>
    <mergeCell ref="D2:E2"/>
    <mergeCell ref="F2:G2"/>
    <mergeCell ref="H2:I2"/>
    <mergeCell ref="J2:K2"/>
  </mergeCells>
  <phoneticPr fontId="6" type="noConversion"/>
  <printOptions horizontalCentered="1" verticalCentered="1"/>
  <pageMargins left="0.39370078740157483" right="0.39370078740157483" top="0.74803149606299213" bottom="0.74803149606299213" header="0.31496062992125984" footer="0.31496062992125984"/>
  <pageSetup paperSize="11" scale="66" orientation="landscape" r:id="rId1"/>
  <headerFooter differentOddEven="1" scaleWithDoc="0">
    <oddHeader>&amp;L&amp;"Times New Roman,標準"&amp;8 108&amp;"標楷體,標準"年犯罪狀況及其分析</oddHeader>
    <evenHeader>&amp;R&amp;"標楷體,標準"&amp;8第二篇　犯罪之處理</evenHeader>
  </headerFooter>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51">
    <tabColor theme="8" tint="0.59999389629810485"/>
  </sheetPr>
  <dimension ref="A1:H33"/>
  <sheetViews>
    <sheetView showGridLines="0" topLeftCell="A7" zoomScaleNormal="100" workbookViewId="0">
      <selection activeCell="O2" sqref="O2"/>
    </sheetView>
  </sheetViews>
  <sheetFormatPr defaultColWidth="9" defaultRowHeight="15.75"/>
  <cols>
    <col min="1" max="1" width="21.875" style="796" bestFit="1" customWidth="1"/>
    <col min="2" max="8" width="12.125" style="796" customWidth="1"/>
    <col min="9" max="16384" width="9" style="796"/>
  </cols>
  <sheetData>
    <row r="1" spans="1:8" s="781" customFormat="1" ht="19.5">
      <c r="A1" s="1730" t="s">
        <v>580</v>
      </c>
      <c r="B1" s="1730"/>
      <c r="C1" s="1730"/>
      <c r="D1" s="1730"/>
      <c r="E1" s="1730"/>
      <c r="F1" s="1730"/>
      <c r="G1" s="1730"/>
      <c r="H1" s="1730"/>
    </row>
    <row r="2" spans="1:8" s="781" customFormat="1" ht="18.75">
      <c r="A2" s="944"/>
      <c r="B2" s="944"/>
      <c r="C2" s="944"/>
      <c r="D2" s="944"/>
      <c r="E2" s="944"/>
      <c r="F2" s="944"/>
      <c r="G2" s="944"/>
      <c r="H2" s="835" t="s">
        <v>213</v>
      </c>
    </row>
    <row r="3" spans="1:8" s="98" customFormat="1" ht="9" customHeight="1">
      <c r="A3" s="1719"/>
      <c r="B3" s="1722" t="s">
        <v>581</v>
      </c>
      <c r="C3" s="96"/>
      <c r="D3" s="96"/>
      <c r="E3" s="96"/>
      <c r="F3" s="96"/>
      <c r="G3" s="97"/>
      <c r="H3" s="1724" t="s">
        <v>582</v>
      </c>
    </row>
    <row r="4" spans="1:8" s="98" customFormat="1" ht="11.85" customHeight="1">
      <c r="A4" s="1720"/>
      <c r="B4" s="1723"/>
      <c r="C4" s="1739" t="s">
        <v>583</v>
      </c>
      <c r="D4" s="96"/>
      <c r="E4" s="99"/>
      <c r="F4" s="99"/>
      <c r="G4" s="100"/>
      <c r="H4" s="1725"/>
    </row>
    <row r="5" spans="1:8" s="98" customFormat="1" ht="11.85" customHeight="1">
      <c r="A5" s="1720"/>
      <c r="B5" s="1723"/>
      <c r="C5" s="1740"/>
      <c r="D5" s="101"/>
      <c r="E5" s="1724" t="s">
        <v>584</v>
      </c>
      <c r="F5" s="846"/>
      <c r="G5" s="845"/>
      <c r="H5" s="1725"/>
    </row>
    <row r="6" spans="1:8" s="98" customFormat="1" ht="116.25" customHeight="1">
      <c r="A6" s="1720"/>
      <c r="B6" s="1723"/>
      <c r="C6" s="1741"/>
      <c r="D6" s="102" t="s">
        <v>585</v>
      </c>
      <c r="E6" s="1725"/>
      <c r="F6" s="103" t="s">
        <v>586</v>
      </c>
      <c r="G6" s="104" t="s">
        <v>587</v>
      </c>
      <c r="H6" s="1725"/>
    </row>
    <row r="7" spans="1:8" s="98" customFormat="1" ht="16.5" customHeight="1">
      <c r="A7" s="1721"/>
      <c r="B7" s="844">
        <v>1</v>
      </c>
      <c r="C7" s="843">
        <v>2</v>
      </c>
      <c r="D7" s="77" t="s">
        <v>40</v>
      </c>
      <c r="E7" s="843">
        <v>3</v>
      </c>
      <c r="F7" s="77" t="s">
        <v>39</v>
      </c>
      <c r="G7" s="77" t="s">
        <v>38</v>
      </c>
      <c r="H7" s="842">
        <v>4</v>
      </c>
    </row>
    <row r="8" spans="1:8" s="781" customFormat="1" ht="16.5" customHeight="1">
      <c r="A8" s="829" t="s">
        <v>287</v>
      </c>
      <c r="B8" s="368">
        <v>35502</v>
      </c>
      <c r="C8" s="368">
        <v>14607</v>
      </c>
      <c r="D8" s="369">
        <f t="shared" ref="D8:D17" si="0">C8/B8*100</f>
        <v>41.144160892344097</v>
      </c>
      <c r="E8" s="368">
        <v>9650</v>
      </c>
      <c r="F8" s="369">
        <f t="shared" ref="F8:F17" si="1">E8/C8*100</f>
        <v>66.064215786951465</v>
      </c>
      <c r="G8" s="369">
        <f t="shared" ref="G8:G17" si="2">E8/B8*100</f>
        <v>27.181567235648696</v>
      </c>
      <c r="H8" s="538">
        <v>9300</v>
      </c>
    </row>
    <row r="9" spans="1:8" s="781" customFormat="1" ht="16.5" customHeight="1">
      <c r="A9" s="829" t="s">
        <v>303</v>
      </c>
      <c r="B9" s="368">
        <v>37343</v>
      </c>
      <c r="C9" s="368">
        <v>13939</v>
      </c>
      <c r="D9" s="369">
        <f t="shared" si="0"/>
        <v>37.326942131055354</v>
      </c>
      <c r="E9" s="368">
        <v>11195</v>
      </c>
      <c r="F9" s="369">
        <f t="shared" si="1"/>
        <v>80.314226271612029</v>
      </c>
      <c r="G9" s="369">
        <f t="shared" si="2"/>
        <v>29.978844763409473</v>
      </c>
      <c r="H9" s="538">
        <v>11122</v>
      </c>
    </row>
    <row r="10" spans="1:8" s="781" customFormat="1" ht="16.5" customHeight="1">
      <c r="A10" s="829" t="s">
        <v>304</v>
      </c>
      <c r="B10" s="368">
        <v>33346</v>
      </c>
      <c r="C10" s="368">
        <v>13299</v>
      </c>
      <c r="D10" s="369">
        <f t="shared" si="0"/>
        <v>39.881844898938404</v>
      </c>
      <c r="E10" s="368">
        <v>10884</v>
      </c>
      <c r="F10" s="369">
        <f t="shared" si="1"/>
        <v>81.840739905256029</v>
      </c>
      <c r="G10" s="369">
        <f t="shared" si="2"/>
        <v>32.639596953157799</v>
      </c>
      <c r="H10" s="538">
        <v>10217</v>
      </c>
    </row>
    <row r="11" spans="1:8" s="781" customFormat="1" ht="16.5" customHeight="1">
      <c r="A11" s="829" t="s">
        <v>305</v>
      </c>
      <c r="B11" s="368">
        <v>30725</v>
      </c>
      <c r="C11" s="368">
        <v>13578</v>
      </c>
      <c r="D11" s="369">
        <f t="shared" si="0"/>
        <v>44.192026037428803</v>
      </c>
      <c r="E11" s="368">
        <v>10583</v>
      </c>
      <c r="F11" s="369">
        <f t="shared" si="1"/>
        <v>77.942259537487118</v>
      </c>
      <c r="G11" s="369">
        <f t="shared" si="2"/>
        <v>34.444263628966638</v>
      </c>
      <c r="H11" s="538">
        <v>11005</v>
      </c>
    </row>
    <row r="12" spans="1:8" s="781" customFormat="1" ht="16.5" customHeight="1">
      <c r="A12" s="829" t="s">
        <v>306</v>
      </c>
      <c r="B12" s="368">
        <v>31216</v>
      </c>
      <c r="C12" s="368">
        <v>13564</v>
      </c>
      <c r="D12" s="369">
        <f t="shared" si="0"/>
        <v>43.452075858534087</v>
      </c>
      <c r="E12" s="368">
        <v>10963</v>
      </c>
      <c r="F12" s="369">
        <f t="shared" si="1"/>
        <v>80.824240636980235</v>
      </c>
      <c r="G12" s="369">
        <f t="shared" si="2"/>
        <v>35.119810353664789</v>
      </c>
      <c r="H12" s="538">
        <v>11384</v>
      </c>
    </row>
    <row r="13" spans="1:8" s="781" customFormat="1" ht="16.5" customHeight="1">
      <c r="A13" s="829" t="s">
        <v>307</v>
      </c>
      <c r="B13" s="368">
        <v>30697</v>
      </c>
      <c r="C13" s="368">
        <v>13923</v>
      </c>
      <c r="D13" s="369">
        <f t="shared" si="0"/>
        <v>45.356223735218428</v>
      </c>
      <c r="E13" s="368">
        <v>10800</v>
      </c>
      <c r="F13" s="369">
        <f t="shared" si="1"/>
        <v>77.569489334195225</v>
      </c>
      <c r="G13" s="369">
        <f t="shared" si="2"/>
        <v>35.182591132683974</v>
      </c>
      <c r="H13" s="538">
        <v>11054</v>
      </c>
    </row>
    <row r="14" spans="1:8" s="781" customFormat="1" ht="16.5" customHeight="1">
      <c r="A14" s="829" t="s">
        <v>308</v>
      </c>
      <c r="B14" s="368">
        <v>29639</v>
      </c>
      <c r="C14" s="368">
        <v>14720</v>
      </c>
      <c r="D14" s="369">
        <f t="shared" si="0"/>
        <v>49.664293667127772</v>
      </c>
      <c r="E14" s="368">
        <v>11861</v>
      </c>
      <c r="F14" s="369">
        <f t="shared" si="1"/>
        <v>80.577445652173921</v>
      </c>
      <c r="G14" s="369">
        <f t="shared" si="2"/>
        <v>40.018219238165933</v>
      </c>
      <c r="H14" s="538">
        <v>11426</v>
      </c>
    </row>
    <row r="15" spans="1:8" s="781" customFormat="1" ht="16.5" customHeight="1">
      <c r="A15" s="829" t="s">
        <v>309</v>
      </c>
      <c r="B15" s="368">
        <v>26890</v>
      </c>
      <c r="C15" s="368">
        <v>14062</v>
      </c>
      <c r="D15" s="369">
        <f t="shared" si="0"/>
        <v>52.294533283748599</v>
      </c>
      <c r="E15" s="368">
        <v>11623</v>
      </c>
      <c r="F15" s="369">
        <f t="shared" si="1"/>
        <v>82.655383302517421</v>
      </c>
      <c r="G15" s="369">
        <f t="shared" si="2"/>
        <v>43.224246931944961</v>
      </c>
      <c r="H15" s="538">
        <v>11563</v>
      </c>
    </row>
    <row r="16" spans="1:8" s="781" customFormat="1" ht="16.5" customHeight="1">
      <c r="A16" s="829" t="s">
        <v>310</v>
      </c>
      <c r="B16" s="368">
        <v>28446</v>
      </c>
      <c r="C16" s="368">
        <v>14274</v>
      </c>
      <c r="D16" s="369">
        <f t="shared" si="0"/>
        <v>50.179287070238345</v>
      </c>
      <c r="E16" s="368">
        <v>10313</v>
      </c>
      <c r="F16" s="369">
        <f t="shared" si="1"/>
        <v>72.250245201064871</v>
      </c>
      <c r="G16" s="369">
        <f t="shared" si="2"/>
        <v>36.254657948393451</v>
      </c>
      <c r="H16" s="538">
        <v>10052</v>
      </c>
    </row>
    <row r="17" spans="1:8" s="781" customFormat="1" ht="16.5" customHeight="1">
      <c r="A17" s="841" t="s">
        <v>311</v>
      </c>
      <c r="B17" s="556">
        <v>32249</v>
      </c>
      <c r="C17" s="556">
        <v>15620</v>
      </c>
      <c r="D17" s="557">
        <f t="shared" si="0"/>
        <v>48.435610406524233</v>
      </c>
      <c r="E17" s="556">
        <v>11533</v>
      </c>
      <c r="F17" s="557">
        <f t="shared" si="1"/>
        <v>73.834827144686301</v>
      </c>
      <c r="G17" s="557">
        <f t="shared" si="2"/>
        <v>35.762349220130858</v>
      </c>
      <c r="H17" s="539">
        <v>11643</v>
      </c>
    </row>
    <row r="18" spans="1:8" s="781" customFormat="1" ht="16.5" customHeight="1">
      <c r="A18" s="76" t="s">
        <v>588</v>
      </c>
      <c r="B18" s="105"/>
      <c r="C18" s="105"/>
      <c r="D18" s="106"/>
      <c r="E18" s="105"/>
      <c r="F18" s="106"/>
      <c r="G18" s="106"/>
    </row>
    <row r="19" spans="1:8" s="781" customFormat="1" ht="9.75" customHeight="1">
      <c r="A19" s="76"/>
      <c r="B19" s="105"/>
      <c r="C19" s="105"/>
      <c r="D19" s="106"/>
      <c r="E19" s="105"/>
      <c r="F19" s="106"/>
      <c r="G19" s="106"/>
      <c r="H19" s="835"/>
    </row>
    <row r="20" spans="1:8" s="781" customFormat="1" ht="24.75" customHeight="1">
      <c r="A20" s="1738" t="s">
        <v>1352</v>
      </c>
      <c r="B20" s="1738"/>
      <c r="C20" s="1738"/>
      <c r="D20" s="1738"/>
      <c r="E20" s="1738"/>
      <c r="F20" s="1738"/>
      <c r="G20" s="1738"/>
      <c r="H20" s="1738"/>
    </row>
    <row r="21" spans="1:8" s="781" customFormat="1" ht="19.5" customHeight="1">
      <c r="A21" s="1661"/>
      <c r="B21" s="1661"/>
      <c r="C21" s="1661" t="s">
        <v>589</v>
      </c>
      <c r="D21" s="1734"/>
      <c r="E21" s="1733" t="s">
        <v>1351</v>
      </c>
      <c r="F21" s="1704"/>
      <c r="G21" s="1704" t="s">
        <v>590</v>
      </c>
      <c r="H21" s="1689"/>
    </row>
    <row r="22" spans="1:8" s="781" customFormat="1" ht="19.5" customHeight="1">
      <c r="A22" s="1663"/>
      <c r="B22" s="1663"/>
      <c r="C22" s="1663"/>
      <c r="D22" s="1735"/>
      <c r="E22" s="1161" t="s">
        <v>1347</v>
      </c>
      <c r="F22" s="1162" t="s">
        <v>1348</v>
      </c>
      <c r="G22" s="1163" t="s">
        <v>1349</v>
      </c>
      <c r="H22" s="1161" t="s">
        <v>1350</v>
      </c>
    </row>
    <row r="23" spans="1:8" s="781" customFormat="1" ht="18" customHeight="1">
      <c r="A23" s="1728" t="s">
        <v>1346</v>
      </c>
      <c r="B23" s="1729"/>
      <c r="C23" s="1726">
        <v>1333</v>
      </c>
      <c r="D23" s="1727"/>
      <c r="E23" s="840">
        <v>438</v>
      </c>
      <c r="F23" s="1164">
        <f t="shared" ref="F23:F25" si="3">E23/C23*100</f>
        <v>32.858214553638412</v>
      </c>
      <c r="G23" s="839">
        <v>895</v>
      </c>
      <c r="H23" s="1165">
        <f t="shared" ref="H23:H25" si="4">G23/C23*100</f>
        <v>67.141785446361595</v>
      </c>
    </row>
    <row r="24" spans="1:8" s="781" customFormat="1" ht="18" customHeight="1">
      <c r="A24" s="1728" t="s">
        <v>288</v>
      </c>
      <c r="B24" s="1729"/>
      <c r="C24" s="1726">
        <v>1373</v>
      </c>
      <c r="D24" s="1727"/>
      <c r="E24" s="840">
        <v>447</v>
      </c>
      <c r="F24" s="1164">
        <f t="shared" si="3"/>
        <v>32.5564457392571</v>
      </c>
      <c r="G24" s="839">
        <v>926</v>
      </c>
      <c r="H24" s="1165">
        <f t="shared" si="4"/>
        <v>67.4435542607429</v>
      </c>
    </row>
    <row r="25" spans="1:8" s="781" customFormat="1" ht="18" customHeight="1">
      <c r="A25" s="1728" t="s">
        <v>289</v>
      </c>
      <c r="B25" s="1729"/>
      <c r="C25" s="1726">
        <v>1574</v>
      </c>
      <c r="D25" s="1727"/>
      <c r="E25" s="840">
        <v>509</v>
      </c>
      <c r="F25" s="1164">
        <f t="shared" si="3"/>
        <v>32.337992376111821</v>
      </c>
      <c r="G25" s="839">
        <v>1065</v>
      </c>
      <c r="H25" s="1165">
        <f t="shared" si="4"/>
        <v>67.662007623888186</v>
      </c>
    </row>
    <row r="26" spans="1:8" ht="18" customHeight="1">
      <c r="A26" s="1728" t="s">
        <v>592</v>
      </c>
      <c r="B26" s="1729"/>
      <c r="C26" s="1726">
        <v>1614</v>
      </c>
      <c r="D26" s="1727"/>
      <c r="E26" s="840">
        <v>509</v>
      </c>
      <c r="F26" s="1164">
        <f t="shared" ref="F26:F32" si="5">E26/C26*100</f>
        <v>31.536555142503097</v>
      </c>
      <c r="G26" s="839">
        <v>1105</v>
      </c>
      <c r="H26" s="1165">
        <f t="shared" ref="H26:H32" si="6">G26/C26*100</f>
        <v>68.463444857496896</v>
      </c>
    </row>
    <row r="27" spans="1:8" ht="18" customHeight="1">
      <c r="A27" s="1728" t="s">
        <v>291</v>
      </c>
      <c r="B27" s="1729"/>
      <c r="C27" s="1726">
        <v>2025</v>
      </c>
      <c r="D27" s="1727"/>
      <c r="E27" s="840">
        <v>664</v>
      </c>
      <c r="F27" s="1164">
        <f t="shared" si="5"/>
        <v>32.79012345679012</v>
      </c>
      <c r="G27" s="839">
        <v>1361</v>
      </c>
      <c r="H27" s="1165">
        <f t="shared" si="6"/>
        <v>67.209876543209873</v>
      </c>
    </row>
    <row r="28" spans="1:8" ht="18" customHeight="1">
      <c r="A28" s="1728" t="s">
        <v>373</v>
      </c>
      <c r="B28" s="1729"/>
      <c r="C28" s="1726">
        <v>1926</v>
      </c>
      <c r="D28" s="1727"/>
      <c r="E28" s="840">
        <v>736</v>
      </c>
      <c r="F28" s="1164">
        <f t="shared" si="5"/>
        <v>38.213914849428868</v>
      </c>
      <c r="G28" s="839">
        <v>1190</v>
      </c>
      <c r="H28" s="1165">
        <f t="shared" si="6"/>
        <v>61.786085150571132</v>
      </c>
    </row>
    <row r="29" spans="1:8" ht="18" customHeight="1">
      <c r="A29" s="1728" t="s">
        <v>292</v>
      </c>
      <c r="B29" s="1729"/>
      <c r="C29" s="1726">
        <v>1902</v>
      </c>
      <c r="D29" s="1727"/>
      <c r="E29" s="840">
        <v>782</v>
      </c>
      <c r="F29" s="1164">
        <f t="shared" si="5"/>
        <v>41.114616193480543</v>
      </c>
      <c r="G29" s="839">
        <v>1120</v>
      </c>
      <c r="H29" s="1165">
        <f t="shared" si="6"/>
        <v>58.885383806519457</v>
      </c>
    </row>
    <row r="30" spans="1:8" ht="18" customHeight="1">
      <c r="A30" s="1728" t="s">
        <v>293</v>
      </c>
      <c r="B30" s="1729"/>
      <c r="C30" s="1726">
        <v>2312</v>
      </c>
      <c r="D30" s="1727"/>
      <c r="E30" s="840">
        <v>968</v>
      </c>
      <c r="F30" s="1164">
        <f t="shared" si="5"/>
        <v>41.868512110726641</v>
      </c>
      <c r="G30" s="839">
        <v>1344</v>
      </c>
      <c r="H30" s="1165">
        <f t="shared" si="6"/>
        <v>58.131487889273359</v>
      </c>
    </row>
    <row r="31" spans="1:8" ht="18" customHeight="1">
      <c r="A31" s="1728" t="s">
        <v>294</v>
      </c>
      <c r="B31" s="1729"/>
      <c r="C31" s="1726">
        <v>2213</v>
      </c>
      <c r="D31" s="1727"/>
      <c r="E31" s="840">
        <v>893</v>
      </c>
      <c r="F31" s="1164">
        <f t="shared" si="5"/>
        <v>40.352462720289203</v>
      </c>
      <c r="G31" s="839">
        <v>1320</v>
      </c>
      <c r="H31" s="1165">
        <f t="shared" si="6"/>
        <v>59.647537279710804</v>
      </c>
    </row>
    <row r="32" spans="1:8" ht="18" customHeight="1">
      <c r="A32" s="1731" t="s">
        <v>295</v>
      </c>
      <c r="B32" s="1732"/>
      <c r="C32" s="1736">
        <v>2114</v>
      </c>
      <c r="D32" s="1737"/>
      <c r="E32" s="838">
        <v>812</v>
      </c>
      <c r="F32" s="1166">
        <f t="shared" si="5"/>
        <v>38.410596026490069</v>
      </c>
      <c r="G32" s="837">
        <v>1302</v>
      </c>
      <c r="H32" s="1167">
        <f t="shared" si="6"/>
        <v>61.589403973509938</v>
      </c>
    </row>
    <row r="33" spans="1:1" ht="16.5" customHeight="1">
      <c r="A33" s="836" t="s">
        <v>591</v>
      </c>
    </row>
  </sheetData>
  <mergeCells count="31">
    <mergeCell ref="A1:H1"/>
    <mergeCell ref="A32:B32"/>
    <mergeCell ref="A31:B31"/>
    <mergeCell ref="A30:B30"/>
    <mergeCell ref="A29:B29"/>
    <mergeCell ref="A28:B28"/>
    <mergeCell ref="E21:F21"/>
    <mergeCell ref="A27:B27"/>
    <mergeCell ref="A26:B26"/>
    <mergeCell ref="C21:D22"/>
    <mergeCell ref="A21:B22"/>
    <mergeCell ref="G21:H21"/>
    <mergeCell ref="C32:D32"/>
    <mergeCell ref="A20:H20"/>
    <mergeCell ref="H3:H6"/>
    <mergeCell ref="C4:C6"/>
    <mergeCell ref="A3:A7"/>
    <mergeCell ref="B3:B6"/>
    <mergeCell ref="E5:E6"/>
    <mergeCell ref="C31:D31"/>
    <mergeCell ref="C26:D26"/>
    <mergeCell ref="C27:D27"/>
    <mergeCell ref="C28:D28"/>
    <mergeCell ref="C29:D29"/>
    <mergeCell ref="C30:D30"/>
    <mergeCell ref="C25:D25"/>
    <mergeCell ref="C24:D24"/>
    <mergeCell ref="C23:D23"/>
    <mergeCell ref="A23:B23"/>
    <mergeCell ref="A24:B24"/>
    <mergeCell ref="A25:B25"/>
  </mergeCells>
  <phoneticPr fontId="6" type="noConversion"/>
  <printOptions horizontalCentered="1" verticalCentered="1"/>
  <pageMargins left="0.39370078740157483" right="0.39370078740157483" top="0.74803149606299213" bottom="0.74803149606299213" header="0.31496062992125984" footer="0.31496062992125984"/>
  <pageSetup paperSize="11" scale="66" orientation="landscape" r:id="rId1"/>
  <headerFooter differentOddEven="1" scaleWithDoc="0">
    <oddHeader>&amp;L&amp;"Times New Roman,標準"&amp;8 108&amp;"標楷體,標準"年犯罪狀況及其分析</oddHeader>
    <evenHeader>&amp;R&amp;"標楷體,標準"&amp;8第二篇　犯罪之處理</evenHead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52">
    <tabColor theme="8" tint="0.59999389629810485"/>
  </sheetPr>
  <dimension ref="A1:K9"/>
  <sheetViews>
    <sheetView showGridLines="0" zoomScaleNormal="100" workbookViewId="0">
      <selection activeCell="O2" sqref="O2"/>
    </sheetView>
  </sheetViews>
  <sheetFormatPr defaultColWidth="9" defaultRowHeight="15.75"/>
  <cols>
    <col min="1" max="1" width="15.25" style="796" customWidth="1"/>
    <col min="2" max="11" width="9.5" style="796" bestFit="1" customWidth="1"/>
    <col min="12" max="16384" width="9" style="796"/>
  </cols>
  <sheetData>
    <row r="1" spans="1:11" s="251" customFormat="1" ht="38.25" customHeight="1">
      <c r="A1" s="1652" t="s">
        <v>593</v>
      </c>
      <c r="B1" s="1652"/>
      <c r="C1" s="1652"/>
      <c r="D1" s="1652"/>
      <c r="E1" s="1652"/>
      <c r="F1" s="1652"/>
      <c r="G1" s="1652"/>
      <c r="H1" s="1652"/>
      <c r="I1" s="1652"/>
      <c r="J1" s="1652"/>
      <c r="K1" s="1652"/>
    </row>
    <row r="2" spans="1:11" s="784" customFormat="1" ht="58.9" customHeight="1">
      <c r="A2" s="1661"/>
      <c r="B2" s="1697" t="s">
        <v>48</v>
      </c>
      <c r="C2" s="1690"/>
      <c r="D2" s="1689" t="s">
        <v>308</v>
      </c>
      <c r="E2" s="1690"/>
      <c r="F2" s="1689" t="s">
        <v>309</v>
      </c>
      <c r="G2" s="1690"/>
      <c r="H2" s="1689" t="s">
        <v>310</v>
      </c>
      <c r="I2" s="1690"/>
      <c r="J2" s="1689" t="s">
        <v>311</v>
      </c>
      <c r="K2" s="1697"/>
    </row>
    <row r="3" spans="1:11" s="784" customFormat="1" ht="58.9" customHeight="1">
      <c r="A3" s="1663"/>
      <c r="B3" s="943" t="s">
        <v>63</v>
      </c>
      <c r="C3" s="786" t="s">
        <v>0</v>
      </c>
      <c r="D3" s="785" t="s">
        <v>63</v>
      </c>
      <c r="E3" s="786" t="s">
        <v>0</v>
      </c>
      <c r="F3" s="785" t="s">
        <v>63</v>
      </c>
      <c r="G3" s="786" t="s">
        <v>0</v>
      </c>
      <c r="H3" s="785" t="s">
        <v>63</v>
      </c>
      <c r="I3" s="786" t="s">
        <v>0</v>
      </c>
      <c r="J3" s="785" t="s">
        <v>63</v>
      </c>
      <c r="K3" s="786" t="s">
        <v>0</v>
      </c>
    </row>
    <row r="4" spans="1:11" s="781" customFormat="1" ht="58.9" customHeight="1">
      <c r="A4" s="851" t="s">
        <v>116</v>
      </c>
      <c r="B4" s="439">
        <f t="shared" ref="B4:K4" si="0">SUM(B5:B7)</f>
        <v>34963</v>
      </c>
      <c r="C4" s="440">
        <f t="shared" si="0"/>
        <v>100</v>
      </c>
      <c r="D4" s="439">
        <f t="shared" si="0"/>
        <v>35749</v>
      </c>
      <c r="E4" s="440">
        <f t="shared" si="0"/>
        <v>100</v>
      </c>
      <c r="F4" s="439">
        <f t="shared" si="0"/>
        <v>36292</v>
      </c>
      <c r="G4" s="440">
        <f t="shared" si="0"/>
        <v>100</v>
      </c>
      <c r="H4" s="439">
        <f t="shared" si="0"/>
        <v>35399</v>
      </c>
      <c r="I4" s="440">
        <f t="shared" si="0"/>
        <v>100</v>
      </c>
      <c r="J4" s="439">
        <f t="shared" si="0"/>
        <v>37126</v>
      </c>
      <c r="K4" s="440">
        <f t="shared" si="0"/>
        <v>100</v>
      </c>
    </row>
    <row r="5" spans="1:11" s="781" customFormat="1" ht="58.9" customHeight="1">
      <c r="A5" s="851" t="s">
        <v>594</v>
      </c>
      <c r="B5" s="439">
        <v>6</v>
      </c>
      <c r="C5" s="441">
        <f>B5/B$4*100</f>
        <v>1.716099877012842E-2</v>
      </c>
      <c r="D5" s="439">
        <v>1</v>
      </c>
      <c r="E5" s="441">
        <f>D5/D$4*100</f>
        <v>2.7972810428263731E-3</v>
      </c>
      <c r="F5" s="439" t="s">
        <v>286</v>
      </c>
      <c r="G5" s="441" t="s">
        <v>286</v>
      </c>
      <c r="H5" s="439">
        <v>1</v>
      </c>
      <c r="I5" s="441">
        <f>H5/H$4*100</f>
        <v>2.8249385575863724E-3</v>
      </c>
      <c r="J5" s="439" t="s">
        <v>286</v>
      </c>
      <c r="K5" s="441" t="s">
        <v>286</v>
      </c>
    </row>
    <row r="6" spans="1:11" s="781" customFormat="1" ht="58.9" customHeight="1">
      <c r="A6" s="850" t="s">
        <v>595</v>
      </c>
      <c r="B6" s="439">
        <v>23903</v>
      </c>
      <c r="C6" s="441">
        <f>B6/B$4*100</f>
        <v>68.366558933729948</v>
      </c>
      <c r="D6" s="439">
        <v>24322</v>
      </c>
      <c r="E6" s="441">
        <f>D6/D$4*100</f>
        <v>68.035469523623036</v>
      </c>
      <c r="F6" s="439">
        <v>24729</v>
      </c>
      <c r="G6" s="441">
        <f>F6/F$4*100</f>
        <v>68.138983798082222</v>
      </c>
      <c r="H6" s="439">
        <v>25346</v>
      </c>
      <c r="I6" s="441">
        <f>H6/H$4*100</f>
        <v>71.600892680584195</v>
      </c>
      <c r="J6" s="439">
        <v>25483</v>
      </c>
      <c r="K6" s="441">
        <f>J6/J$4*100</f>
        <v>68.639228572967738</v>
      </c>
    </row>
    <row r="7" spans="1:11" s="781" customFormat="1" ht="60.6" customHeight="1">
      <c r="A7" s="849" t="s">
        <v>596</v>
      </c>
      <c r="B7" s="848">
        <v>11054</v>
      </c>
      <c r="C7" s="847">
        <f>B7/B$4*100</f>
        <v>31.616280067499929</v>
      </c>
      <c r="D7" s="848">
        <v>11426</v>
      </c>
      <c r="E7" s="847">
        <f>D7/D$4*100</f>
        <v>31.961733195334137</v>
      </c>
      <c r="F7" s="848">
        <v>11563</v>
      </c>
      <c r="G7" s="847">
        <f>F7/F$4*100</f>
        <v>31.861016201917781</v>
      </c>
      <c r="H7" s="848">
        <v>10052</v>
      </c>
      <c r="I7" s="847">
        <f>H7/H$4*100</f>
        <v>28.396282380858217</v>
      </c>
      <c r="J7" s="848">
        <v>11643</v>
      </c>
      <c r="K7" s="847">
        <f>J7/J$4*100</f>
        <v>31.360771427032269</v>
      </c>
    </row>
    <row r="8" spans="1:11" s="76" customFormat="1" ht="14.25">
      <c r="A8" s="76" t="s">
        <v>57</v>
      </c>
    </row>
    <row r="9" spans="1:11" s="76" customFormat="1" ht="18" hidden="1" customHeight="1">
      <c r="A9" s="76" t="s">
        <v>597</v>
      </c>
    </row>
  </sheetData>
  <mergeCells count="7">
    <mergeCell ref="A2:A3"/>
    <mergeCell ref="A1:K1"/>
    <mergeCell ref="B2:C2"/>
    <mergeCell ref="D2:E2"/>
    <mergeCell ref="F2:G2"/>
    <mergeCell ref="H2:I2"/>
    <mergeCell ref="J2:K2"/>
  </mergeCells>
  <phoneticPr fontId="6" type="noConversion"/>
  <printOptions horizontalCentered="1" verticalCentered="1"/>
  <pageMargins left="0.39370078740157483" right="0.39370078740157483" top="0.74803149606299213" bottom="0.74803149606299213" header="0.31496062992125984" footer="0.31496062992125984"/>
  <pageSetup paperSize="11" scale="66" orientation="landscape" r:id="rId1"/>
  <headerFooter differentOddEven="1" scaleWithDoc="0">
    <oddHeader>&amp;L&amp;"Times New Roman,標準"&amp;8 108&amp;"標楷體,標準"年犯罪狀況及其分析</oddHeader>
    <evenHeader>&amp;R&amp;"標楷體,標準"&amp;8第二篇　犯罪之處理</evenHeader>
  </headerFooter>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53">
    <tabColor theme="8" tint="0.59999389629810485"/>
  </sheetPr>
  <dimension ref="A1:J28"/>
  <sheetViews>
    <sheetView showGridLines="0" zoomScaleNormal="100" workbookViewId="0">
      <selection activeCell="O2" sqref="O2"/>
    </sheetView>
  </sheetViews>
  <sheetFormatPr defaultRowHeight="20.25"/>
  <cols>
    <col min="1" max="2" width="7.375" style="520" customWidth="1"/>
    <col min="3" max="3" width="13.125" style="520" customWidth="1"/>
    <col min="4" max="10" width="14.625" style="520" customWidth="1"/>
    <col min="11" max="255" width="8.875" style="520"/>
    <col min="256" max="257" width="7.375" style="520" customWidth="1"/>
    <col min="258" max="266" width="13.125" style="520" customWidth="1"/>
    <col min="267" max="511" width="8.875" style="520"/>
    <col min="512" max="513" width="7.375" style="520" customWidth="1"/>
    <col min="514" max="522" width="13.125" style="520" customWidth="1"/>
    <col min="523" max="767" width="8.875" style="520"/>
    <col min="768" max="769" width="7.375" style="520" customWidth="1"/>
    <col min="770" max="778" width="13.125" style="520" customWidth="1"/>
    <col min="779" max="1023" width="8.875" style="520"/>
    <col min="1024" max="1025" width="7.375" style="520" customWidth="1"/>
    <col min="1026" max="1034" width="13.125" style="520" customWidth="1"/>
    <col min="1035" max="1279" width="8.875" style="520"/>
    <col min="1280" max="1281" width="7.375" style="520" customWidth="1"/>
    <col min="1282" max="1290" width="13.125" style="520" customWidth="1"/>
    <col min="1291" max="1535" width="8.875" style="520"/>
    <col min="1536" max="1537" width="7.375" style="520" customWidth="1"/>
    <col min="1538" max="1546" width="13.125" style="520" customWidth="1"/>
    <col min="1547" max="1791" width="8.875" style="520"/>
    <col min="1792" max="1793" width="7.375" style="520" customWidth="1"/>
    <col min="1794" max="1802" width="13.125" style="520" customWidth="1"/>
    <col min="1803" max="2047" width="8.875" style="520"/>
    <col min="2048" max="2049" width="7.375" style="520" customWidth="1"/>
    <col min="2050" max="2058" width="13.125" style="520" customWidth="1"/>
    <col min="2059" max="2303" width="8.875" style="520"/>
    <col min="2304" max="2305" width="7.375" style="520" customWidth="1"/>
    <col min="2306" max="2314" width="13.125" style="520" customWidth="1"/>
    <col min="2315" max="2559" width="8.875" style="520"/>
    <col min="2560" max="2561" width="7.375" style="520" customWidth="1"/>
    <col min="2562" max="2570" width="13.125" style="520" customWidth="1"/>
    <col min="2571" max="2815" width="8.875" style="520"/>
    <col min="2816" max="2817" width="7.375" style="520" customWidth="1"/>
    <col min="2818" max="2826" width="13.125" style="520" customWidth="1"/>
    <col min="2827" max="3071" width="8.875" style="520"/>
    <col min="3072" max="3073" width="7.375" style="520" customWidth="1"/>
    <col min="3074" max="3082" width="13.125" style="520" customWidth="1"/>
    <col min="3083" max="3327" width="8.875" style="520"/>
    <col min="3328" max="3329" width="7.375" style="520" customWidth="1"/>
    <col min="3330" max="3338" width="13.125" style="520" customWidth="1"/>
    <col min="3339" max="3583" width="8.875" style="520"/>
    <col min="3584" max="3585" width="7.375" style="520" customWidth="1"/>
    <col min="3586" max="3594" width="13.125" style="520" customWidth="1"/>
    <col min="3595" max="3839" width="8.875" style="520"/>
    <col min="3840" max="3841" width="7.375" style="520" customWidth="1"/>
    <col min="3842" max="3850" width="13.125" style="520" customWidth="1"/>
    <col min="3851" max="4095" width="8.875" style="520"/>
    <col min="4096" max="4097" width="7.375" style="520" customWidth="1"/>
    <col min="4098" max="4106" width="13.125" style="520" customWidth="1"/>
    <col min="4107" max="4351" width="8.875" style="520"/>
    <col min="4352" max="4353" width="7.375" style="520" customWidth="1"/>
    <col min="4354" max="4362" width="13.125" style="520" customWidth="1"/>
    <col min="4363" max="4607" width="8.875" style="520"/>
    <col min="4608" max="4609" width="7.375" style="520" customWidth="1"/>
    <col min="4610" max="4618" width="13.125" style="520" customWidth="1"/>
    <col min="4619" max="4863" width="8.875" style="520"/>
    <col min="4864" max="4865" width="7.375" style="520" customWidth="1"/>
    <col min="4866" max="4874" width="13.125" style="520" customWidth="1"/>
    <col min="4875" max="5119" width="8.875" style="520"/>
    <col min="5120" max="5121" width="7.375" style="520" customWidth="1"/>
    <col min="5122" max="5130" width="13.125" style="520" customWidth="1"/>
    <col min="5131" max="5375" width="8.875" style="520"/>
    <col min="5376" max="5377" width="7.375" style="520" customWidth="1"/>
    <col min="5378" max="5386" width="13.125" style="520" customWidth="1"/>
    <col min="5387" max="5631" width="8.875" style="520"/>
    <col min="5632" max="5633" width="7.375" style="520" customWidth="1"/>
    <col min="5634" max="5642" width="13.125" style="520" customWidth="1"/>
    <col min="5643" max="5887" width="8.875" style="520"/>
    <col min="5888" max="5889" width="7.375" style="520" customWidth="1"/>
    <col min="5890" max="5898" width="13.125" style="520" customWidth="1"/>
    <col min="5899" max="6143" width="8.875" style="520"/>
    <col min="6144" max="6145" width="7.375" style="520" customWidth="1"/>
    <col min="6146" max="6154" width="13.125" style="520" customWidth="1"/>
    <col min="6155" max="6399" width="8.875" style="520"/>
    <col min="6400" max="6401" width="7.375" style="520" customWidth="1"/>
    <col min="6402" max="6410" width="13.125" style="520" customWidth="1"/>
    <col min="6411" max="6655" width="8.875" style="520"/>
    <col min="6656" max="6657" width="7.375" style="520" customWidth="1"/>
    <col min="6658" max="6666" width="13.125" style="520" customWidth="1"/>
    <col min="6667" max="6911" width="8.875" style="520"/>
    <col min="6912" max="6913" width="7.375" style="520" customWidth="1"/>
    <col min="6914" max="6922" width="13.125" style="520" customWidth="1"/>
    <col min="6923" max="7167" width="8.875" style="520"/>
    <col min="7168" max="7169" width="7.375" style="520" customWidth="1"/>
    <col min="7170" max="7178" width="13.125" style="520" customWidth="1"/>
    <col min="7179" max="7423" width="8.875" style="520"/>
    <col min="7424" max="7425" width="7.375" style="520" customWidth="1"/>
    <col min="7426" max="7434" width="13.125" style="520" customWidth="1"/>
    <col min="7435" max="7679" width="8.875" style="520"/>
    <col min="7680" max="7681" width="7.375" style="520" customWidth="1"/>
    <col min="7682" max="7690" width="13.125" style="520" customWidth="1"/>
    <col min="7691" max="7935" width="8.875" style="520"/>
    <col min="7936" max="7937" width="7.375" style="520" customWidth="1"/>
    <col min="7938" max="7946" width="13.125" style="520" customWidth="1"/>
    <col min="7947" max="8191" width="8.875" style="520"/>
    <col min="8192" max="8193" width="7.375" style="520" customWidth="1"/>
    <col min="8194" max="8202" width="13.125" style="520" customWidth="1"/>
    <col min="8203" max="8447" width="8.875" style="520"/>
    <col min="8448" max="8449" width="7.375" style="520" customWidth="1"/>
    <col min="8450" max="8458" width="13.125" style="520" customWidth="1"/>
    <col min="8459" max="8703" width="8.875" style="520"/>
    <col min="8704" max="8705" width="7.375" style="520" customWidth="1"/>
    <col min="8706" max="8714" width="13.125" style="520" customWidth="1"/>
    <col min="8715" max="8959" width="8.875" style="520"/>
    <col min="8960" max="8961" width="7.375" style="520" customWidth="1"/>
    <col min="8962" max="8970" width="13.125" style="520" customWidth="1"/>
    <col min="8971" max="9215" width="8.875" style="520"/>
    <col min="9216" max="9217" width="7.375" style="520" customWidth="1"/>
    <col min="9218" max="9226" width="13.125" style="520" customWidth="1"/>
    <col min="9227" max="9471" width="8.875" style="520"/>
    <col min="9472" max="9473" width="7.375" style="520" customWidth="1"/>
    <col min="9474" max="9482" width="13.125" style="520" customWidth="1"/>
    <col min="9483" max="9727" width="8.875" style="520"/>
    <col min="9728" max="9729" width="7.375" style="520" customWidth="1"/>
    <col min="9730" max="9738" width="13.125" style="520" customWidth="1"/>
    <col min="9739" max="9983" width="8.875" style="520"/>
    <col min="9984" max="9985" width="7.375" style="520" customWidth="1"/>
    <col min="9986" max="9994" width="13.125" style="520" customWidth="1"/>
    <col min="9995" max="10239" width="8.875" style="520"/>
    <col min="10240" max="10241" width="7.375" style="520" customWidth="1"/>
    <col min="10242" max="10250" width="13.125" style="520" customWidth="1"/>
    <col min="10251" max="10495" width="8.875" style="520"/>
    <col min="10496" max="10497" width="7.375" style="520" customWidth="1"/>
    <col min="10498" max="10506" width="13.125" style="520" customWidth="1"/>
    <col min="10507" max="10751" width="8.875" style="520"/>
    <col min="10752" max="10753" width="7.375" style="520" customWidth="1"/>
    <col min="10754" max="10762" width="13.125" style="520" customWidth="1"/>
    <col min="10763" max="11007" width="8.875" style="520"/>
    <col min="11008" max="11009" width="7.375" style="520" customWidth="1"/>
    <col min="11010" max="11018" width="13.125" style="520" customWidth="1"/>
    <col min="11019" max="11263" width="8.875" style="520"/>
    <col min="11264" max="11265" width="7.375" style="520" customWidth="1"/>
    <col min="11266" max="11274" width="13.125" style="520" customWidth="1"/>
    <col min="11275" max="11519" width="8.875" style="520"/>
    <col min="11520" max="11521" width="7.375" style="520" customWidth="1"/>
    <col min="11522" max="11530" width="13.125" style="520" customWidth="1"/>
    <col min="11531" max="11775" width="8.875" style="520"/>
    <col min="11776" max="11777" width="7.375" style="520" customWidth="1"/>
    <col min="11778" max="11786" width="13.125" style="520" customWidth="1"/>
    <col min="11787" max="12031" width="8.875" style="520"/>
    <col min="12032" max="12033" width="7.375" style="520" customWidth="1"/>
    <col min="12034" max="12042" width="13.125" style="520" customWidth="1"/>
    <col min="12043" max="12287" width="8.875" style="520"/>
    <col min="12288" max="12289" width="7.375" style="520" customWidth="1"/>
    <col min="12290" max="12298" width="13.125" style="520" customWidth="1"/>
    <col min="12299" max="12543" width="8.875" style="520"/>
    <col min="12544" max="12545" width="7.375" style="520" customWidth="1"/>
    <col min="12546" max="12554" width="13.125" style="520" customWidth="1"/>
    <col min="12555" max="12799" width="8.875" style="520"/>
    <col min="12800" max="12801" width="7.375" style="520" customWidth="1"/>
    <col min="12802" max="12810" width="13.125" style="520" customWidth="1"/>
    <col min="12811" max="13055" width="8.875" style="520"/>
    <col min="13056" max="13057" width="7.375" style="520" customWidth="1"/>
    <col min="13058" max="13066" width="13.125" style="520" customWidth="1"/>
    <col min="13067" max="13311" width="8.875" style="520"/>
    <col min="13312" max="13313" width="7.375" style="520" customWidth="1"/>
    <col min="13314" max="13322" width="13.125" style="520" customWidth="1"/>
    <col min="13323" max="13567" width="8.875" style="520"/>
    <col min="13568" max="13569" width="7.375" style="520" customWidth="1"/>
    <col min="13570" max="13578" width="13.125" style="520" customWidth="1"/>
    <col min="13579" max="13823" width="8.875" style="520"/>
    <col min="13824" max="13825" width="7.375" style="520" customWidth="1"/>
    <col min="13826" max="13834" width="13.125" style="520" customWidth="1"/>
    <col min="13835" max="14079" width="8.875" style="520"/>
    <col min="14080" max="14081" width="7.375" style="520" customWidth="1"/>
    <col min="14082" max="14090" width="13.125" style="520" customWidth="1"/>
    <col min="14091" max="14335" width="8.875" style="520"/>
    <col min="14336" max="14337" width="7.375" style="520" customWidth="1"/>
    <col min="14338" max="14346" width="13.125" style="520" customWidth="1"/>
    <col min="14347" max="14591" width="8.875" style="520"/>
    <col min="14592" max="14593" width="7.375" style="520" customWidth="1"/>
    <col min="14594" max="14602" width="13.125" style="520" customWidth="1"/>
    <col min="14603" max="14847" width="8.875" style="520"/>
    <col min="14848" max="14849" width="7.375" style="520" customWidth="1"/>
    <col min="14850" max="14858" width="13.125" style="520" customWidth="1"/>
    <col min="14859" max="15103" width="8.875" style="520"/>
    <col min="15104" max="15105" width="7.375" style="520" customWidth="1"/>
    <col min="15106" max="15114" width="13.125" style="520" customWidth="1"/>
    <col min="15115" max="15359" width="8.875" style="520"/>
    <col min="15360" max="15361" width="7.375" style="520" customWidth="1"/>
    <col min="15362" max="15370" width="13.125" style="520" customWidth="1"/>
    <col min="15371" max="15615" width="8.875" style="520"/>
    <col min="15616" max="15617" width="7.375" style="520" customWidth="1"/>
    <col min="15618" max="15626" width="13.125" style="520" customWidth="1"/>
    <col min="15627" max="15871" width="8.875" style="520"/>
    <col min="15872" max="15873" width="7.375" style="520" customWidth="1"/>
    <col min="15874" max="15882" width="13.125" style="520" customWidth="1"/>
    <col min="15883" max="16127" width="8.875" style="520"/>
    <col min="16128" max="16129" width="7.375" style="520" customWidth="1"/>
    <col min="16130" max="16138" width="13.125" style="520" customWidth="1"/>
    <col min="16139" max="16383" width="8.875" style="520"/>
    <col min="16384" max="16384" width="8.875" style="520" customWidth="1"/>
  </cols>
  <sheetData>
    <row r="1" spans="1:10" s="246" customFormat="1" ht="30" customHeight="1">
      <c r="A1" s="1745" t="s">
        <v>966</v>
      </c>
      <c r="B1" s="1745"/>
      <c r="C1" s="1745"/>
      <c r="D1" s="1745"/>
      <c r="E1" s="1745"/>
      <c r="F1" s="1745"/>
      <c r="G1" s="1745"/>
      <c r="H1" s="1745"/>
      <c r="I1" s="1745"/>
      <c r="J1" s="1745"/>
    </row>
    <row r="2" spans="1:10" s="248" customFormat="1" ht="15" customHeight="1">
      <c r="A2" s="247"/>
      <c r="B2" s="247"/>
      <c r="C2" s="247"/>
      <c r="D2" s="1746" t="s">
        <v>967</v>
      </c>
      <c r="E2" s="1746"/>
      <c r="F2" s="1746"/>
      <c r="G2" s="1746"/>
      <c r="H2" s="247"/>
      <c r="I2" s="1753" t="s">
        <v>968</v>
      </c>
      <c r="J2" s="1753"/>
    </row>
    <row r="3" spans="1:10" s="249" customFormat="1" ht="21.75" customHeight="1">
      <c r="A3" s="1747"/>
      <c r="B3" s="1747"/>
      <c r="C3" s="1749" t="s">
        <v>969</v>
      </c>
      <c r="D3" s="1751" t="s">
        <v>1014</v>
      </c>
      <c r="E3" s="1752"/>
      <c r="F3" s="1752"/>
      <c r="G3" s="1752"/>
      <c r="H3" s="1752"/>
      <c r="I3" s="1752"/>
      <c r="J3" s="1752"/>
    </row>
    <row r="4" spans="1:10" s="249" customFormat="1" ht="76.5" customHeight="1">
      <c r="A4" s="1748"/>
      <c r="B4" s="1748"/>
      <c r="C4" s="1750"/>
      <c r="D4" s="862" t="s">
        <v>970</v>
      </c>
      <c r="E4" s="861" t="s">
        <v>971</v>
      </c>
      <c r="F4" s="860" t="s">
        <v>972</v>
      </c>
      <c r="G4" s="860" t="s">
        <v>973</v>
      </c>
      <c r="H4" s="860" t="s">
        <v>974</v>
      </c>
      <c r="I4" s="860" t="s">
        <v>975</v>
      </c>
      <c r="J4" s="859" t="s">
        <v>976</v>
      </c>
    </row>
    <row r="5" spans="1:10" s="248" customFormat="1" ht="18" customHeight="1">
      <c r="A5" s="858" t="s">
        <v>977</v>
      </c>
      <c r="B5" s="854"/>
      <c r="C5" s="1086">
        <v>34957</v>
      </c>
      <c r="D5" s="1086" t="s">
        <v>1090</v>
      </c>
      <c r="E5" s="1086" t="s">
        <v>1089</v>
      </c>
      <c r="F5" s="1086" t="s">
        <v>1088</v>
      </c>
      <c r="G5" s="1086" t="s">
        <v>1087</v>
      </c>
      <c r="H5" s="1086" t="s">
        <v>1086</v>
      </c>
      <c r="I5" s="1086" t="s">
        <v>1085</v>
      </c>
      <c r="J5" s="1086" t="s">
        <v>1011</v>
      </c>
    </row>
    <row r="6" spans="1:10" s="248" customFormat="1" ht="18" customHeight="1">
      <c r="A6" s="853"/>
      <c r="B6" s="852" t="s">
        <v>978</v>
      </c>
      <c r="C6" s="1086">
        <v>23903</v>
      </c>
      <c r="D6" s="1086" t="s">
        <v>1084</v>
      </c>
      <c r="E6" s="1086" t="s">
        <v>1083</v>
      </c>
      <c r="F6" s="1086" t="s">
        <v>1082</v>
      </c>
      <c r="G6" s="1086" t="s">
        <v>1081</v>
      </c>
      <c r="H6" s="1086" t="s">
        <v>1080</v>
      </c>
      <c r="I6" s="1086" t="s">
        <v>1006</v>
      </c>
      <c r="J6" s="1086" t="s">
        <v>1012</v>
      </c>
    </row>
    <row r="7" spans="1:10" s="248" customFormat="1" ht="18" customHeight="1">
      <c r="A7" s="857"/>
      <c r="B7" s="856" t="s">
        <v>596</v>
      </c>
      <c r="C7" s="1087">
        <v>11054</v>
      </c>
      <c r="D7" s="1086" t="s">
        <v>1079</v>
      </c>
      <c r="E7" s="1086" t="s">
        <v>1078</v>
      </c>
      <c r="F7" s="1086" t="s">
        <v>1077</v>
      </c>
      <c r="G7" s="1086" t="s">
        <v>1076</v>
      </c>
      <c r="H7" s="1086" t="s">
        <v>1001</v>
      </c>
      <c r="I7" s="1086" t="s">
        <v>1007</v>
      </c>
      <c r="J7" s="1086" t="s">
        <v>1013</v>
      </c>
    </row>
    <row r="8" spans="1:10" s="248" customFormat="1" ht="18" customHeight="1">
      <c r="A8" s="858" t="s">
        <v>979</v>
      </c>
      <c r="B8" s="854"/>
      <c r="C8" s="1086">
        <v>35748</v>
      </c>
      <c r="D8" s="1088" t="s">
        <v>1075</v>
      </c>
      <c r="E8" s="1088" t="s">
        <v>1074</v>
      </c>
      <c r="F8" s="1088" t="s">
        <v>1073</v>
      </c>
      <c r="G8" s="1088" t="s">
        <v>1072</v>
      </c>
      <c r="H8" s="1088" t="s">
        <v>1071</v>
      </c>
      <c r="I8" s="1088" t="s">
        <v>1008</v>
      </c>
      <c r="J8" s="1088" t="s">
        <v>14</v>
      </c>
    </row>
    <row r="9" spans="1:10" s="248" customFormat="1" ht="18" customHeight="1">
      <c r="A9" s="853"/>
      <c r="B9" s="852" t="s">
        <v>978</v>
      </c>
      <c r="C9" s="1086">
        <v>24322</v>
      </c>
      <c r="D9" s="1086" t="s">
        <v>1070</v>
      </c>
      <c r="E9" s="1086" t="s">
        <v>1069</v>
      </c>
      <c r="F9" s="1086" t="s">
        <v>1068</v>
      </c>
      <c r="G9" s="1086" t="s">
        <v>1067</v>
      </c>
      <c r="H9" s="1086" t="s">
        <v>1066</v>
      </c>
      <c r="I9" s="1086" t="s">
        <v>1009</v>
      </c>
      <c r="J9" s="1086" t="s">
        <v>14</v>
      </c>
    </row>
    <row r="10" spans="1:10" s="248" customFormat="1" ht="18" customHeight="1">
      <c r="A10" s="857"/>
      <c r="B10" s="856" t="s">
        <v>596</v>
      </c>
      <c r="C10" s="1087">
        <v>11426</v>
      </c>
      <c r="D10" s="1086" t="s">
        <v>1065</v>
      </c>
      <c r="E10" s="1086" t="s">
        <v>1064</v>
      </c>
      <c r="F10" s="1086" t="s">
        <v>1063</v>
      </c>
      <c r="G10" s="1086" t="s">
        <v>1062</v>
      </c>
      <c r="H10" s="1086" t="s">
        <v>1002</v>
      </c>
      <c r="I10" s="1086" t="s">
        <v>1010</v>
      </c>
      <c r="J10" s="1086" t="s">
        <v>14</v>
      </c>
    </row>
    <row r="11" spans="1:10" s="248" customFormat="1" ht="18" customHeight="1">
      <c r="A11" s="858" t="s">
        <v>980</v>
      </c>
      <c r="B11" s="854"/>
      <c r="C11" s="1088">
        <v>36292</v>
      </c>
      <c r="D11" s="1088" t="s">
        <v>1061</v>
      </c>
      <c r="E11" s="1088" t="s">
        <v>1060</v>
      </c>
      <c r="F11" s="1088" t="s">
        <v>1059</v>
      </c>
      <c r="G11" s="1088" t="s">
        <v>1058</v>
      </c>
      <c r="H11" s="1088" t="s">
        <v>1003</v>
      </c>
      <c r="I11" s="1088" t="s">
        <v>286</v>
      </c>
      <c r="J11" s="1088" t="s">
        <v>14</v>
      </c>
    </row>
    <row r="12" spans="1:10" s="248" customFormat="1" ht="18" customHeight="1">
      <c r="A12" s="853"/>
      <c r="B12" s="852" t="s">
        <v>978</v>
      </c>
      <c r="C12" s="1086">
        <v>24729</v>
      </c>
      <c r="D12" s="1086" t="s">
        <v>1057</v>
      </c>
      <c r="E12" s="1086" t="s">
        <v>1056</v>
      </c>
      <c r="F12" s="1086" t="s">
        <v>1055</v>
      </c>
      <c r="G12" s="1086" t="s">
        <v>1054</v>
      </c>
      <c r="H12" s="1086" t="s">
        <v>1004</v>
      </c>
      <c r="I12" s="1086" t="s">
        <v>14</v>
      </c>
      <c r="J12" s="1086" t="s">
        <v>14</v>
      </c>
    </row>
    <row r="13" spans="1:10" s="248" customFormat="1" ht="18" customHeight="1">
      <c r="A13" s="857"/>
      <c r="B13" s="856" t="s">
        <v>596</v>
      </c>
      <c r="C13" s="1086">
        <v>11563</v>
      </c>
      <c r="D13" s="1086" t="s">
        <v>1053</v>
      </c>
      <c r="E13" s="1086" t="s">
        <v>1052</v>
      </c>
      <c r="F13" s="1086" t="s">
        <v>1051</v>
      </c>
      <c r="G13" s="1086" t="s">
        <v>1050</v>
      </c>
      <c r="H13" s="1086" t="s">
        <v>1005</v>
      </c>
      <c r="I13" s="1086" t="s">
        <v>14</v>
      </c>
      <c r="J13" s="1086" t="s">
        <v>14</v>
      </c>
    </row>
    <row r="14" spans="1:10" s="248" customFormat="1" ht="18" customHeight="1">
      <c r="A14" s="858" t="s">
        <v>981</v>
      </c>
      <c r="B14" s="854"/>
      <c r="C14" s="1088">
        <v>35398</v>
      </c>
      <c r="D14" s="1088" t="s">
        <v>1049</v>
      </c>
      <c r="E14" s="1088" t="s">
        <v>1048</v>
      </c>
      <c r="F14" s="1088" t="s">
        <v>1047</v>
      </c>
      <c r="G14" s="1088" t="s">
        <v>998</v>
      </c>
      <c r="H14" s="1088" t="s">
        <v>14</v>
      </c>
      <c r="I14" s="1088" t="s">
        <v>14</v>
      </c>
      <c r="J14" s="1088" t="s">
        <v>14</v>
      </c>
    </row>
    <row r="15" spans="1:10" s="248" customFormat="1" ht="18" customHeight="1">
      <c r="A15" s="853"/>
      <c r="B15" s="852" t="s">
        <v>978</v>
      </c>
      <c r="C15" s="1086">
        <v>25346</v>
      </c>
      <c r="D15" s="1086" t="s">
        <v>1046</v>
      </c>
      <c r="E15" s="1086" t="s">
        <v>1045</v>
      </c>
      <c r="F15" s="1086" t="s">
        <v>1044</v>
      </c>
      <c r="G15" s="1086" t="s">
        <v>999</v>
      </c>
      <c r="H15" s="1086" t="s">
        <v>14</v>
      </c>
      <c r="I15" s="1086" t="s">
        <v>14</v>
      </c>
      <c r="J15" s="1086" t="s">
        <v>14</v>
      </c>
    </row>
    <row r="16" spans="1:10" s="248" customFormat="1" ht="18" customHeight="1">
      <c r="A16" s="857"/>
      <c r="B16" s="856" t="s">
        <v>596</v>
      </c>
      <c r="C16" s="1086">
        <v>10052</v>
      </c>
      <c r="D16" s="1086" t="s">
        <v>1043</v>
      </c>
      <c r="E16" s="1086" t="s">
        <v>995</v>
      </c>
      <c r="F16" s="1086" t="s">
        <v>992</v>
      </c>
      <c r="G16" s="1086" t="s">
        <v>1000</v>
      </c>
      <c r="H16" s="1086" t="s">
        <v>14</v>
      </c>
      <c r="I16" s="1086" t="s">
        <v>14</v>
      </c>
      <c r="J16" s="1086" t="s">
        <v>14</v>
      </c>
    </row>
    <row r="17" spans="1:10" s="248" customFormat="1" ht="18" customHeight="1">
      <c r="A17" s="855" t="s">
        <v>982</v>
      </c>
      <c r="B17" s="854"/>
      <c r="C17" s="1089">
        <v>37126</v>
      </c>
      <c r="D17" s="1088" t="s">
        <v>1042</v>
      </c>
      <c r="E17" s="1088" t="s">
        <v>1041</v>
      </c>
      <c r="F17" s="1088" t="s">
        <v>993</v>
      </c>
      <c r="G17" s="1088" t="s">
        <v>14</v>
      </c>
      <c r="H17" s="1088" t="s">
        <v>14</v>
      </c>
      <c r="I17" s="1088" t="s">
        <v>14</v>
      </c>
      <c r="J17" s="1088" t="s">
        <v>14</v>
      </c>
    </row>
    <row r="18" spans="1:10" s="248" customFormat="1" ht="18" customHeight="1">
      <c r="A18" s="853"/>
      <c r="B18" s="852" t="s">
        <v>978</v>
      </c>
      <c r="C18" s="1086">
        <v>25483</v>
      </c>
      <c r="D18" s="1086" t="s">
        <v>1040</v>
      </c>
      <c r="E18" s="1086" t="s">
        <v>996</v>
      </c>
      <c r="F18" s="1086" t="s">
        <v>994</v>
      </c>
      <c r="G18" s="1086" t="s">
        <v>14</v>
      </c>
      <c r="H18" s="1086" t="s">
        <v>14</v>
      </c>
      <c r="I18" s="1086" t="s">
        <v>14</v>
      </c>
      <c r="J18" s="1086" t="s">
        <v>14</v>
      </c>
    </row>
    <row r="19" spans="1:10" s="248" customFormat="1" ht="18" customHeight="1">
      <c r="A19" s="853"/>
      <c r="B19" s="852" t="s">
        <v>596</v>
      </c>
      <c r="C19" s="1086">
        <v>11643</v>
      </c>
      <c r="D19" s="1086" t="s">
        <v>990</v>
      </c>
      <c r="E19" s="1086" t="s">
        <v>997</v>
      </c>
      <c r="F19" s="1086" t="s">
        <v>991</v>
      </c>
      <c r="G19" s="1086" t="s">
        <v>14</v>
      </c>
      <c r="H19" s="1086" t="s">
        <v>14</v>
      </c>
      <c r="I19" s="1086" t="s">
        <v>14</v>
      </c>
      <c r="J19" s="1086" t="s">
        <v>14</v>
      </c>
    </row>
    <row r="20" spans="1:10" s="248" customFormat="1" ht="13.5" customHeight="1">
      <c r="A20" s="1744" t="s">
        <v>983</v>
      </c>
      <c r="B20" s="1744"/>
      <c r="C20" s="1744"/>
      <c r="D20" s="1744"/>
      <c r="E20" s="1744"/>
      <c r="F20" s="1744"/>
      <c r="G20" s="1744"/>
      <c r="H20" s="1744"/>
      <c r="I20" s="1744"/>
      <c r="J20" s="1744"/>
    </row>
    <row r="21" spans="1:10" s="250" customFormat="1" ht="13.5" customHeight="1">
      <c r="A21" s="1742" t="s">
        <v>984</v>
      </c>
      <c r="B21" s="1742"/>
      <c r="C21" s="1742"/>
      <c r="D21" s="1742"/>
      <c r="E21" s="1742"/>
      <c r="F21" s="1742"/>
      <c r="G21" s="1742"/>
      <c r="H21" s="1742"/>
      <c r="I21" s="1742"/>
      <c r="J21" s="1742"/>
    </row>
    <row r="22" spans="1:10" s="250" customFormat="1" ht="13.5" customHeight="1">
      <c r="A22" s="1742" t="s">
        <v>985</v>
      </c>
      <c r="B22" s="1742"/>
      <c r="C22" s="1742"/>
      <c r="D22" s="1742"/>
      <c r="E22" s="1742"/>
      <c r="F22" s="1742"/>
      <c r="G22" s="1742"/>
      <c r="H22" s="1742"/>
      <c r="I22" s="1742"/>
      <c r="J22" s="1742"/>
    </row>
    <row r="23" spans="1:10" s="250" customFormat="1" ht="13.5" customHeight="1">
      <c r="A23" s="1742" t="s">
        <v>986</v>
      </c>
      <c r="B23" s="1742"/>
      <c r="C23" s="1742"/>
      <c r="D23" s="1742"/>
      <c r="E23" s="1742"/>
      <c r="F23" s="1742"/>
      <c r="G23" s="1742"/>
      <c r="H23" s="1742"/>
      <c r="I23" s="1742"/>
      <c r="J23" s="1742"/>
    </row>
    <row r="24" spans="1:10" s="250" customFormat="1" ht="13.5" customHeight="1">
      <c r="A24" s="1742" t="s">
        <v>987</v>
      </c>
      <c r="B24" s="1742"/>
      <c r="C24" s="1742"/>
      <c r="D24" s="1742"/>
      <c r="E24" s="1742"/>
      <c r="F24" s="1742"/>
      <c r="G24" s="1742"/>
      <c r="H24" s="1742"/>
      <c r="I24" s="1742"/>
      <c r="J24" s="1742"/>
    </row>
    <row r="25" spans="1:10" s="250" customFormat="1" ht="13.5" customHeight="1">
      <c r="A25" s="1743" t="s">
        <v>988</v>
      </c>
      <c r="B25" s="1743"/>
      <c r="C25" s="1743"/>
      <c r="D25" s="1743"/>
      <c r="E25" s="1743"/>
      <c r="F25" s="1743"/>
      <c r="G25" s="1743"/>
      <c r="H25" s="1743"/>
      <c r="I25" s="1743"/>
      <c r="J25" s="1743"/>
    </row>
    <row r="27" spans="1:10">
      <c r="D27" s="520" t="s">
        <v>44</v>
      </c>
      <c r="J27" s="520" t="s">
        <v>44</v>
      </c>
    </row>
    <row r="28" spans="1:10">
      <c r="D28" s="520" t="s">
        <v>44</v>
      </c>
      <c r="F28" s="520" t="s">
        <v>44</v>
      </c>
    </row>
  </sheetData>
  <mergeCells count="12">
    <mergeCell ref="A20:J20"/>
    <mergeCell ref="A1:J1"/>
    <mergeCell ref="D2:G2"/>
    <mergeCell ref="A3:B4"/>
    <mergeCell ref="C3:C4"/>
    <mergeCell ref="D3:J3"/>
    <mergeCell ref="I2:J2"/>
    <mergeCell ref="A21:J21"/>
    <mergeCell ref="A22:J22"/>
    <mergeCell ref="A23:J23"/>
    <mergeCell ref="A24:J24"/>
    <mergeCell ref="A25:J25"/>
  </mergeCells>
  <phoneticPr fontId="6" type="noConversion"/>
  <printOptions horizontalCentered="1" verticalCentered="1"/>
  <pageMargins left="0.39370078740157483" right="0.39370078740157483" top="0.74803149606299213" bottom="0.74803149606299213" header="0.31496062992125984" footer="0.31496062992125984"/>
  <pageSetup paperSize="11" scale="66" orientation="landscape" r:id="rId1"/>
  <headerFooter differentOddEven="1" scaleWithDoc="0">
    <oddHeader>&amp;L&amp;"Times New Roman,標準"&amp;8 108&amp;"標楷體,標準"年犯罪狀況及其分析</oddHeader>
    <evenHeader>&amp;R&amp;"標楷體,標準"&amp;8第二篇　犯罪之處理</evenHead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54">
    <tabColor theme="8" tint="0.59999389629810485"/>
  </sheetPr>
  <dimension ref="A1:S17"/>
  <sheetViews>
    <sheetView showGridLines="0" zoomScaleNormal="100" workbookViewId="0">
      <selection activeCell="O2" sqref="O2"/>
    </sheetView>
  </sheetViews>
  <sheetFormatPr defaultColWidth="9" defaultRowHeight="15.75"/>
  <cols>
    <col min="1" max="1" width="9.75" style="863" customWidth="1"/>
    <col min="2" max="2" width="9.875" style="863" customWidth="1"/>
    <col min="3" max="18" width="7.625" style="863" customWidth="1"/>
    <col min="19" max="19" width="7.5" style="863" customWidth="1"/>
    <col min="20" max="21" width="6.625" style="863" customWidth="1"/>
    <col min="22" max="16384" width="9" style="863"/>
  </cols>
  <sheetData>
    <row r="1" spans="1:19" ht="28.5" customHeight="1">
      <c r="A1" s="1777" t="s">
        <v>598</v>
      </c>
      <c r="B1" s="1777"/>
      <c r="C1" s="1777"/>
      <c r="D1" s="1777"/>
      <c r="E1" s="1777"/>
      <c r="F1" s="1777"/>
      <c r="G1" s="1777"/>
      <c r="H1" s="1777"/>
      <c r="I1" s="1777"/>
      <c r="J1" s="1777"/>
      <c r="K1" s="1777"/>
      <c r="L1" s="1777"/>
      <c r="M1" s="1777"/>
      <c r="N1" s="1777"/>
      <c r="O1" s="1777"/>
      <c r="P1" s="1777"/>
      <c r="Q1" s="1777"/>
      <c r="R1" s="1777"/>
    </row>
    <row r="2" spans="1:19" ht="22.35" customHeight="1">
      <c r="A2" s="1760"/>
      <c r="B2" s="1763" t="s">
        <v>599</v>
      </c>
      <c r="C2" s="882"/>
      <c r="D2" s="1766" t="s">
        <v>600</v>
      </c>
      <c r="E2" s="1767"/>
      <c r="F2" s="1767"/>
      <c r="G2" s="1767"/>
      <c r="H2" s="1767"/>
      <c r="I2" s="1767"/>
      <c r="J2" s="881"/>
      <c r="K2" s="880"/>
      <c r="L2" s="1766" t="s">
        <v>601</v>
      </c>
      <c r="M2" s="1767"/>
      <c r="N2" s="1767"/>
      <c r="O2" s="1767"/>
      <c r="P2" s="1767"/>
      <c r="Q2" s="1767"/>
      <c r="R2" s="879"/>
    </row>
    <row r="3" spans="1:19" ht="29.1" customHeight="1">
      <c r="A3" s="1761"/>
      <c r="B3" s="1764"/>
      <c r="C3" s="1768" t="s">
        <v>163</v>
      </c>
      <c r="D3" s="1769"/>
      <c r="E3" s="1756" t="s">
        <v>602</v>
      </c>
      <c r="F3" s="1757"/>
      <c r="G3" s="1757"/>
      <c r="H3" s="1772"/>
      <c r="I3" s="1773" t="s">
        <v>603</v>
      </c>
      <c r="J3" s="1774"/>
      <c r="K3" s="1768" t="s">
        <v>604</v>
      </c>
      <c r="L3" s="1775"/>
      <c r="M3" s="1756" t="s">
        <v>602</v>
      </c>
      <c r="N3" s="1757"/>
      <c r="O3" s="1757"/>
      <c r="P3" s="1772"/>
      <c r="Q3" s="1756" t="s">
        <v>603</v>
      </c>
      <c r="R3" s="1757"/>
    </row>
    <row r="4" spans="1:19" ht="56.45" customHeight="1">
      <c r="A4" s="1761"/>
      <c r="B4" s="1765"/>
      <c r="C4" s="1770"/>
      <c r="D4" s="1771"/>
      <c r="E4" s="1758" t="s">
        <v>605</v>
      </c>
      <c r="F4" s="1759"/>
      <c r="G4" s="1758" t="s">
        <v>606</v>
      </c>
      <c r="H4" s="1759"/>
      <c r="I4" s="878" t="s">
        <v>607</v>
      </c>
      <c r="J4" s="878" t="s">
        <v>608</v>
      </c>
      <c r="K4" s="1770"/>
      <c r="L4" s="1776"/>
      <c r="M4" s="1758" t="s">
        <v>605</v>
      </c>
      <c r="N4" s="1759"/>
      <c r="O4" s="1758" t="s">
        <v>606</v>
      </c>
      <c r="P4" s="1759"/>
      <c r="Q4" s="877" t="s">
        <v>607</v>
      </c>
      <c r="R4" s="877" t="s">
        <v>608</v>
      </c>
    </row>
    <row r="5" spans="1:19" ht="25.15" customHeight="1">
      <c r="A5" s="1762"/>
      <c r="B5" s="1090" t="s">
        <v>609</v>
      </c>
      <c r="C5" s="80" t="s">
        <v>609</v>
      </c>
      <c r="D5" s="80" t="s">
        <v>41</v>
      </c>
      <c r="E5" s="80" t="s">
        <v>609</v>
      </c>
      <c r="F5" s="80" t="s">
        <v>41</v>
      </c>
      <c r="G5" s="80" t="s">
        <v>609</v>
      </c>
      <c r="H5" s="80" t="s">
        <v>41</v>
      </c>
      <c r="I5" s="80" t="s">
        <v>609</v>
      </c>
      <c r="J5" s="80" t="s">
        <v>609</v>
      </c>
      <c r="K5" s="80" t="s">
        <v>609</v>
      </c>
      <c r="L5" s="80" t="s">
        <v>41</v>
      </c>
      <c r="M5" s="80" t="s">
        <v>609</v>
      </c>
      <c r="N5" s="80" t="s">
        <v>41</v>
      </c>
      <c r="O5" s="80" t="s">
        <v>609</v>
      </c>
      <c r="P5" s="80" t="s">
        <v>41</v>
      </c>
      <c r="Q5" s="80" t="s">
        <v>609</v>
      </c>
      <c r="R5" s="79" t="s">
        <v>609</v>
      </c>
      <c r="S5" s="876"/>
    </row>
    <row r="6" spans="1:19" ht="37.5" customHeight="1">
      <c r="A6" s="874" t="s">
        <v>337</v>
      </c>
      <c r="B6" s="873">
        <f t="shared" ref="B6:B15" si="0">C6+K6</f>
        <v>9501</v>
      </c>
      <c r="C6" s="873">
        <f t="shared" ref="C6:C15" si="1">E6+G6</f>
        <v>9282</v>
      </c>
      <c r="D6" s="872">
        <f t="shared" ref="D6:D15" si="2">SUM(F6,H6)</f>
        <v>100</v>
      </c>
      <c r="E6" s="873">
        <v>7593</v>
      </c>
      <c r="F6" s="872">
        <f t="shared" ref="F6:F15" si="3">E6/C6*100</f>
        <v>81.803490627020039</v>
      </c>
      <c r="G6" s="873">
        <v>1689</v>
      </c>
      <c r="H6" s="872">
        <f t="shared" ref="H6:H15" si="4">G6/C6*100</f>
        <v>18.196509372979961</v>
      </c>
      <c r="I6" s="873">
        <v>1805</v>
      </c>
      <c r="J6" s="873">
        <v>7477</v>
      </c>
      <c r="K6" s="873">
        <f t="shared" ref="K6:K15" si="5">SUM(M6,O6)</f>
        <v>219</v>
      </c>
      <c r="L6" s="872">
        <f t="shared" ref="L6:L15" si="6">SUM(N6,P6)</f>
        <v>99.999999999999986</v>
      </c>
      <c r="M6" s="873">
        <v>160</v>
      </c>
      <c r="N6" s="872">
        <f t="shared" ref="N6:N15" si="7">M6/K6*100</f>
        <v>73.059360730593596</v>
      </c>
      <c r="O6" s="873">
        <v>59</v>
      </c>
      <c r="P6" s="872">
        <f t="shared" ref="P6:P13" si="8">O6/K6*100</f>
        <v>26.94063926940639</v>
      </c>
      <c r="Q6" s="873">
        <v>2</v>
      </c>
      <c r="R6" s="875">
        <v>217</v>
      </c>
      <c r="S6" s="78"/>
    </row>
    <row r="7" spans="1:19" ht="37.5" customHeight="1">
      <c r="A7" s="874" t="s">
        <v>303</v>
      </c>
      <c r="B7" s="873">
        <f t="shared" si="0"/>
        <v>8482</v>
      </c>
      <c r="C7" s="873">
        <f t="shared" si="1"/>
        <v>8313</v>
      </c>
      <c r="D7" s="872">
        <f t="shared" si="2"/>
        <v>100</v>
      </c>
      <c r="E7" s="873">
        <v>6914</v>
      </c>
      <c r="F7" s="872">
        <f t="shared" si="3"/>
        <v>83.170937086491037</v>
      </c>
      <c r="G7" s="873">
        <v>1399</v>
      </c>
      <c r="H7" s="872">
        <f t="shared" si="4"/>
        <v>16.829062913508963</v>
      </c>
      <c r="I7" s="873">
        <v>1346</v>
      </c>
      <c r="J7" s="873">
        <v>6967</v>
      </c>
      <c r="K7" s="873">
        <f t="shared" si="5"/>
        <v>169</v>
      </c>
      <c r="L7" s="872">
        <f t="shared" si="6"/>
        <v>100</v>
      </c>
      <c r="M7" s="873">
        <v>120</v>
      </c>
      <c r="N7" s="872">
        <f t="shared" si="7"/>
        <v>71.005917159763314</v>
      </c>
      <c r="O7" s="873">
        <v>49</v>
      </c>
      <c r="P7" s="872">
        <f t="shared" si="8"/>
        <v>28.994082840236686</v>
      </c>
      <c r="Q7" s="873">
        <v>1</v>
      </c>
      <c r="R7" s="870">
        <v>168</v>
      </c>
      <c r="S7" s="78"/>
    </row>
    <row r="8" spans="1:19" ht="37.5" customHeight="1">
      <c r="A8" s="874" t="s">
        <v>304</v>
      </c>
      <c r="B8" s="873">
        <f t="shared" si="0"/>
        <v>6969</v>
      </c>
      <c r="C8" s="873">
        <f t="shared" si="1"/>
        <v>6836</v>
      </c>
      <c r="D8" s="872">
        <f t="shared" si="2"/>
        <v>100</v>
      </c>
      <c r="E8" s="873">
        <v>5630</v>
      </c>
      <c r="F8" s="872">
        <f t="shared" si="3"/>
        <v>82.358104154476294</v>
      </c>
      <c r="G8" s="873">
        <v>1206</v>
      </c>
      <c r="H8" s="872">
        <f t="shared" si="4"/>
        <v>17.641895845523699</v>
      </c>
      <c r="I8" s="873">
        <v>916</v>
      </c>
      <c r="J8" s="873">
        <v>5920</v>
      </c>
      <c r="K8" s="873">
        <f t="shared" si="5"/>
        <v>133</v>
      </c>
      <c r="L8" s="872">
        <f t="shared" si="6"/>
        <v>99.999999999999986</v>
      </c>
      <c r="M8" s="873">
        <v>98</v>
      </c>
      <c r="N8" s="872">
        <f t="shared" si="7"/>
        <v>73.68421052631578</v>
      </c>
      <c r="O8" s="873">
        <v>35</v>
      </c>
      <c r="P8" s="872">
        <f t="shared" si="8"/>
        <v>26.315789473684209</v>
      </c>
      <c r="Q8" s="871" t="s">
        <v>286</v>
      </c>
      <c r="R8" s="870">
        <v>133</v>
      </c>
      <c r="S8" s="78"/>
    </row>
    <row r="9" spans="1:19" ht="37.5" customHeight="1">
      <c r="A9" s="874" t="s">
        <v>305</v>
      </c>
      <c r="B9" s="873">
        <f t="shared" si="0"/>
        <v>6700</v>
      </c>
      <c r="C9" s="873">
        <f t="shared" si="1"/>
        <v>6598</v>
      </c>
      <c r="D9" s="872">
        <f t="shared" si="2"/>
        <v>100</v>
      </c>
      <c r="E9" s="873">
        <v>5452</v>
      </c>
      <c r="F9" s="872">
        <f t="shared" si="3"/>
        <v>82.631100333434375</v>
      </c>
      <c r="G9" s="873">
        <v>1146</v>
      </c>
      <c r="H9" s="872">
        <f t="shared" si="4"/>
        <v>17.368899666565625</v>
      </c>
      <c r="I9" s="873">
        <v>813</v>
      </c>
      <c r="J9" s="873">
        <v>5785</v>
      </c>
      <c r="K9" s="873">
        <f t="shared" si="5"/>
        <v>102</v>
      </c>
      <c r="L9" s="872">
        <f t="shared" si="6"/>
        <v>100</v>
      </c>
      <c r="M9" s="873">
        <v>79</v>
      </c>
      <c r="N9" s="872">
        <f t="shared" si="7"/>
        <v>77.450980392156865</v>
      </c>
      <c r="O9" s="873">
        <v>23</v>
      </c>
      <c r="P9" s="872">
        <f t="shared" si="8"/>
        <v>22.549019607843139</v>
      </c>
      <c r="Q9" s="873">
        <v>1</v>
      </c>
      <c r="R9" s="870">
        <v>101</v>
      </c>
      <c r="S9" s="78"/>
    </row>
    <row r="10" spans="1:19" ht="37.5" customHeight="1">
      <c r="A10" s="874" t="s">
        <v>306</v>
      </c>
      <c r="B10" s="873">
        <f t="shared" si="0"/>
        <v>5978</v>
      </c>
      <c r="C10" s="873">
        <f t="shared" si="1"/>
        <v>5855</v>
      </c>
      <c r="D10" s="872">
        <f t="shared" si="2"/>
        <v>100</v>
      </c>
      <c r="E10" s="873">
        <v>4950</v>
      </c>
      <c r="F10" s="872">
        <f t="shared" si="3"/>
        <v>84.543125533731853</v>
      </c>
      <c r="G10" s="873">
        <v>905</v>
      </c>
      <c r="H10" s="872">
        <f t="shared" si="4"/>
        <v>15.456874466268147</v>
      </c>
      <c r="I10" s="873">
        <v>602</v>
      </c>
      <c r="J10" s="873">
        <v>5253</v>
      </c>
      <c r="K10" s="873">
        <f t="shared" si="5"/>
        <v>123</v>
      </c>
      <c r="L10" s="872">
        <f t="shared" si="6"/>
        <v>100</v>
      </c>
      <c r="M10" s="873">
        <v>95</v>
      </c>
      <c r="N10" s="872">
        <f t="shared" si="7"/>
        <v>77.235772357723576</v>
      </c>
      <c r="O10" s="873">
        <v>28</v>
      </c>
      <c r="P10" s="872">
        <f t="shared" si="8"/>
        <v>22.76422764227642</v>
      </c>
      <c r="Q10" s="871" t="s">
        <v>286</v>
      </c>
      <c r="R10" s="870">
        <v>123</v>
      </c>
      <c r="S10" s="78"/>
    </row>
    <row r="11" spans="1:19" ht="37.5" customHeight="1">
      <c r="A11" s="874" t="s">
        <v>307</v>
      </c>
      <c r="B11" s="873">
        <f t="shared" si="0"/>
        <v>6715</v>
      </c>
      <c r="C11" s="873">
        <f t="shared" si="1"/>
        <v>6642</v>
      </c>
      <c r="D11" s="872">
        <f t="shared" si="2"/>
        <v>100</v>
      </c>
      <c r="E11" s="873">
        <v>5673</v>
      </c>
      <c r="F11" s="872">
        <f t="shared" si="3"/>
        <v>85.411020776874437</v>
      </c>
      <c r="G11" s="873">
        <v>969</v>
      </c>
      <c r="H11" s="872">
        <f t="shared" si="4"/>
        <v>14.588979223125564</v>
      </c>
      <c r="I11" s="873">
        <v>649</v>
      </c>
      <c r="J11" s="873">
        <v>5993</v>
      </c>
      <c r="K11" s="873">
        <f t="shared" si="5"/>
        <v>73</v>
      </c>
      <c r="L11" s="872">
        <f t="shared" si="6"/>
        <v>100</v>
      </c>
      <c r="M11" s="873">
        <v>63</v>
      </c>
      <c r="N11" s="872">
        <f t="shared" si="7"/>
        <v>86.301369863013704</v>
      </c>
      <c r="O11" s="873">
        <v>10</v>
      </c>
      <c r="P11" s="872">
        <f t="shared" si="8"/>
        <v>13.698630136986301</v>
      </c>
      <c r="Q11" s="871" t="s">
        <v>286</v>
      </c>
      <c r="R11" s="870">
        <v>73</v>
      </c>
      <c r="S11" s="78"/>
    </row>
    <row r="12" spans="1:19" ht="37.5" customHeight="1">
      <c r="A12" s="874" t="s">
        <v>308</v>
      </c>
      <c r="B12" s="873">
        <f t="shared" si="0"/>
        <v>7714</v>
      </c>
      <c r="C12" s="873">
        <f t="shared" si="1"/>
        <v>7650</v>
      </c>
      <c r="D12" s="872">
        <f t="shared" si="2"/>
        <v>100</v>
      </c>
      <c r="E12" s="873">
        <v>6597</v>
      </c>
      <c r="F12" s="872">
        <f t="shared" si="3"/>
        <v>86.235294117647058</v>
      </c>
      <c r="G12" s="873">
        <v>1053</v>
      </c>
      <c r="H12" s="872">
        <f t="shared" si="4"/>
        <v>13.76470588235294</v>
      </c>
      <c r="I12" s="873">
        <v>699</v>
      </c>
      <c r="J12" s="873">
        <v>6951</v>
      </c>
      <c r="K12" s="873">
        <f t="shared" si="5"/>
        <v>64</v>
      </c>
      <c r="L12" s="872">
        <f t="shared" si="6"/>
        <v>100</v>
      </c>
      <c r="M12" s="873">
        <v>57</v>
      </c>
      <c r="N12" s="872">
        <f t="shared" si="7"/>
        <v>89.0625</v>
      </c>
      <c r="O12" s="873">
        <v>7</v>
      </c>
      <c r="P12" s="872">
        <f t="shared" si="8"/>
        <v>10.9375</v>
      </c>
      <c r="Q12" s="873">
        <v>1</v>
      </c>
      <c r="R12" s="870">
        <v>63</v>
      </c>
      <c r="S12" s="78"/>
    </row>
    <row r="13" spans="1:19" ht="37.5" customHeight="1">
      <c r="A13" s="874" t="s">
        <v>309</v>
      </c>
      <c r="B13" s="873">
        <f t="shared" si="0"/>
        <v>6720</v>
      </c>
      <c r="C13" s="873">
        <f t="shared" si="1"/>
        <v>6674</v>
      </c>
      <c r="D13" s="872">
        <f t="shared" si="2"/>
        <v>100</v>
      </c>
      <c r="E13" s="873">
        <v>5672</v>
      </c>
      <c r="F13" s="872">
        <f t="shared" si="3"/>
        <v>84.986514833682946</v>
      </c>
      <c r="G13" s="873">
        <v>1002</v>
      </c>
      <c r="H13" s="872">
        <f t="shared" si="4"/>
        <v>15.01348516631705</v>
      </c>
      <c r="I13" s="873">
        <v>617</v>
      </c>
      <c r="J13" s="873">
        <v>6057</v>
      </c>
      <c r="K13" s="873">
        <f t="shared" si="5"/>
        <v>46</v>
      </c>
      <c r="L13" s="872">
        <f t="shared" si="6"/>
        <v>100</v>
      </c>
      <c r="M13" s="873">
        <v>41</v>
      </c>
      <c r="N13" s="872">
        <f t="shared" si="7"/>
        <v>89.130434782608688</v>
      </c>
      <c r="O13" s="873">
        <v>5</v>
      </c>
      <c r="P13" s="872">
        <f t="shared" si="8"/>
        <v>10.869565217391305</v>
      </c>
      <c r="Q13" s="871" t="s">
        <v>286</v>
      </c>
      <c r="R13" s="870">
        <v>46</v>
      </c>
      <c r="S13" s="78"/>
    </row>
    <row r="14" spans="1:19" ht="37.5" customHeight="1">
      <c r="A14" s="874" t="s">
        <v>310</v>
      </c>
      <c r="B14" s="873">
        <f t="shared" si="0"/>
        <v>5011</v>
      </c>
      <c r="C14" s="873">
        <f t="shared" si="1"/>
        <v>5001</v>
      </c>
      <c r="D14" s="872">
        <f t="shared" si="2"/>
        <v>100</v>
      </c>
      <c r="E14" s="873">
        <v>4250</v>
      </c>
      <c r="F14" s="872">
        <f t="shared" si="3"/>
        <v>84.98300339932014</v>
      </c>
      <c r="G14" s="873">
        <v>751</v>
      </c>
      <c r="H14" s="872">
        <f t="shared" si="4"/>
        <v>15.016996600679864</v>
      </c>
      <c r="I14" s="873">
        <v>433</v>
      </c>
      <c r="J14" s="873">
        <v>4568</v>
      </c>
      <c r="K14" s="873">
        <f t="shared" si="5"/>
        <v>10</v>
      </c>
      <c r="L14" s="872">
        <f t="shared" si="6"/>
        <v>100</v>
      </c>
      <c r="M14" s="873">
        <v>10</v>
      </c>
      <c r="N14" s="872">
        <f t="shared" si="7"/>
        <v>100</v>
      </c>
      <c r="O14" s="871" t="s">
        <v>286</v>
      </c>
      <c r="P14" s="442" t="s">
        <v>286</v>
      </c>
      <c r="Q14" s="871" t="s">
        <v>286</v>
      </c>
      <c r="R14" s="870">
        <v>10</v>
      </c>
      <c r="S14" s="78"/>
    </row>
    <row r="15" spans="1:19" ht="37.5" customHeight="1">
      <c r="A15" s="869" t="s">
        <v>311</v>
      </c>
      <c r="B15" s="865">
        <f t="shared" si="0"/>
        <v>3786</v>
      </c>
      <c r="C15" s="865">
        <f t="shared" si="1"/>
        <v>3784</v>
      </c>
      <c r="D15" s="868">
        <f t="shared" si="2"/>
        <v>99.999999999999986</v>
      </c>
      <c r="E15" s="865">
        <v>3248</v>
      </c>
      <c r="F15" s="868">
        <f t="shared" si="3"/>
        <v>85.835095137420709</v>
      </c>
      <c r="G15" s="865">
        <v>536</v>
      </c>
      <c r="H15" s="868">
        <f t="shared" si="4"/>
        <v>14.164904862579281</v>
      </c>
      <c r="I15" s="865">
        <v>362</v>
      </c>
      <c r="J15" s="865">
        <v>3422</v>
      </c>
      <c r="K15" s="865">
        <f t="shared" si="5"/>
        <v>2</v>
      </c>
      <c r="L15" s="868">
        <f t="shared" si="6"/>
        <v>100</v>
      </c>
      <c r="M15" s="865">
        <v>2</v>
      </c>
      <c r="N15" s="868">
        <f t="shared" si="7"/>
        <v>100</v>
      </c>
      <c r="O15" s="867" t="s">
        <v>286</v>
      </c>
      <c r="P15" s="866" t="s">
        <v>286</v>
      </c>
      <c r="Q15" s="865">
        <v>1</v>
      </c>
      <c r="R15" s="864">
        <v>1</v>
      </c>
      <c r="S15" s="78"/>
    </row>
    <row r="16" spans="1:19">
      <c r="A16" s="1754" t="s">
        <v>610</v>
      </c>
      <c r="B16" s="1754"/>
      <c r="C16" s="1754"/>
      <c r="D16" s="1754"/>
      <c r="E16" s="1754"/>
      <c r="F16" s="181"/>
    </row>
    <row r="17" spans="1:8" ht="17.45" customHeight="1">
      <c r="A17" s="1754"/>
      <c r="B17" s="1754"/>
      <c r="C17" s="1754"/>
      <c r="D17" s="1754"/>
      <c r="E17" s="1754"/>
      <c r="F17" s="1755"/>
      <c r="G17" s="1755"/>
      <c r="H17" s="1755"/>
    </row>
  </sheetData>
  <mergeCells count="17">
    <mergeCell ref="A1:R1"/>
    <mergeCell ref="A17:H17"/>
    <mergeCell ref="Q3:R3"/>
    <mergeCell ref="E4:F4"/>
    <mergeCell ref="G4:H4"/>
    <mergeCell ref="M4:N4"/>
    <mergeCell ref="O4:P4"/>
    <mergeCell ref="A16:E16"/>
    <mergeCell ref="A2:A5"/>
    <mergeCell ref="B2:B4"/>
    <mergeCell ref="D2:I2"/>
    <mergeCell ref="L2:Q2"/>
    <mergeCell ref="C3:D4"/>
    <mergeCell ref="E3:H3"/>
    <mergeCell ref="I3:J3"/>
    <mergeCell ref="K3:L4"/>
    <mergeCell ref="M3:P3"/>
  </mergeCells>
  <phoneticPr fontId="6" type="noConversion"/>
  <printOptions horizontalCentered="1" verticalCentered="1"/>
  <pageMargins left="0.39370078740157483" right="0.39370078740157483" top="0.74803149606299213" bottom="0.74803149606299213" header="0.31496062992125984" footer="0.31496062992125984"/>
  <pageSetup paperSize="11" scale="66" orientation="landscape" r:id="rId1"/>
  <headerFooter differentOddEven="1" scaleWithDoc="0">
    <oddHeader>&amp;L&amp;"Times New Roman,標準"&amp;8 108&amp;"標楷體,標準"年犯罪狀況及其分析</oddHeader>
    <evenHeader>&amp;R&amp;"標楷體,標準"&amp;8第二篇　犯罪之處理</evenHead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55">
    <tabColor theme="8" tint="0.59999389629810485"/>
  </sheetPr>
  <dimension ref="A1:F16"/>
  <sheetViews>
    <sheetView showGridLines="0" zoomScale="85" zoomScaleNormal="85" workbookViewId="0">
      <selection activeCell="O2" sqref="O2"/>
    </sheetView>
  </sheetViews>
  <sheetFormatPr defaultColWidth="9" defaultRowHeight="15.75"/>
  <cols>
    <col min="1" max="2" width="16.125" style="863" customWidth="1"/>
    <col min="3" max="6" width="17.125" style="863" customWidth="1"/>
    <col min="7" max="16384" width="9" style="863"/>
  </cols>
  <sheetData>
    <row r="1" spans="1:6" s="81" customFormat="1" ht="20.25">
      <c r="A1" s="1778" t="s">
        <v>611</v>
      </c>
      <c r="B1" s="1778"/>
      <c r="C1" s="1778"/>
      <c r="D1" s="1778"/>
      <c r="E1" s="1778"/>
      <c r="F1" s="1778"/>
    </row>
    <row r="2" spans="1:6">
      <c r="F2" s="180" t="s">
        <v>356</v>
      </c>
    </row>
    <row r="3" spans="1:6" ht="16.350000000000001" customHeight="1">
      <c r="A3" s="1760"/>
      <c r="B3" s="1779" t="s">
        <v>599</v>
      </c>
      <c r="C3" s="1782" t="s">
        <v>612</v>
      </c>
      <c r="D3" s="1783"/>
      <c r="E3" s="1782" t="s">
        <v>1019</v>
      </c>
      <c r="F3" s="1786"/>
    </row>
    <row r="4" spans="1:6" ht="27.95" customHeight="1">
      <c r="A4" s="1761"/>
      <c r="B4" s="1780"/>
      <c r="C4" s="1784"/>
      <c r="D4" s="1785"/>
      <c r="E4" s="1784"/>
      <c r="F4" s="1787"/>
    </row>
    <row r="5" spans="1:6" ht="49.5" customHeight="1">
      <c r="A5" s="1762"/>
      <c r="B5" s="1781"/>
      <c r="C5" s="885" t="s">
        <v>605</v>
      </c>
      <c r="D5" s="884" t="s">
        <v>606</v>
      </c>
      <c r="E5" s="883" t="s">
        <v>607</v>
      </c>
      <c r="F5" s="883" t="s">
        <v>608</v>
      </c>
    </row>
    <row r="6" spans="1:6" ht="29.1" customHeight="1">
      <c r="A6" s="874" t="s">
        <v>337</v>
      </c>
      <c r="B6" s="1168">
        <v>1470</v>
      </c>
      <c r="C6" s="1169" t="s">
        <v>1353</v>
      </c>
      <c r="D6" s="1169" t="s">
        <v>1363</v>
      </c>
      <c r="E6" s="1169" t="s">
        <v>1373</v>
      </c>
      <c r="F6" s="1169" t="s">
        <v>1383</v>
      </c>
    </row>
    <row r="7" spans="1:6" ht="29.1" customHeight="1">
      <c r="A7" s="874" t="s">
        <v>303</v>
      </c>
      <c r="B7" s="1168">
        <v>1094</v>
      </c>
      <c r="C7" s="1169" t="s">
        <v>1354</v>
      </c>
      <c r="D7" s="1169" t="s">
        <v>1364</v>
      </c>
      <c r="E7" s="1169" t="s">
        <v>1374</v>
      </c>
      <c r="F7" s="1169" t="s">
        <v>1384</v>
      </c>
    </row>
    <row r="8" spans="1:6" ht="29.1" customHeight="1">
      <c r="A8" s="874" t="s">
        <v>304</v>
      </c>
      <c r="B8" s="1168">
        <v>801</v>
      </c>
      <c r="C8" s="1169" t="s">
        <v>1355</v>
      </c>
      <c r="D8" s="1169" t="s">
        <v>1365</v>
      </c>
      <c r="E8" s="1169" t="s">
        <v>1375</v>
      </c>
      <c r="F8" s="1169" t="s">
        <v>1385</v>
      </c>
    </row>
    <row r="9" spans="1:6" ht="29.1" customHeight="1">
      <c r="A9" s="874" t="s">
        <v>305</v>
      </c>
      <c r="B9" s="1168">
        <v>675</v>
      </c>
      <c r="C9" s="1169" t="s">
        <v>1356</v>
      </c>
      <c r="D9" s="1169" t="s">
        <v>1366</v>
      </c>
      <c r="E9" s="1169" t="s">
        <v>1376</v>
      </c>
      <c r="F9" s="1169" t="s">
        <v>1386</v>
      </c>
    </row>
    <row r="10" spans="1:6" ht="29.1" customHeight="1">
      <c r="A10" s="874" t="s">
        <v>306</v>
      </c>
      <c r="B10" s="1168">
        <v>623</v>
      </c>
      <c r="C10" s="1169" t="s">
        <v>1357</v>
      </c>
      <c r="D10" s="1169" t="s">
        <v>1367</v>
      </c>
      <c r="E10" s="1169" t="s">
        <v>1377</v>
      </c>
      <c r="F10" s="1169" t="s">
        <v>1387</v>
      </c>
    </row>
    <row r="11" spans="1:6" ht="29.1" customHeight="1">
      <c r="A11" s="874" t="s">
        <v>307</v>
      </c>
      <c r="B11" s="1168">
        <v>640</v>
      </c>
      <c r="C11" s="1169" t="s">
        <v>1358</v>
      </c>
      <c r="D11" s="1169" t="s">
        <v>1368</v>
      </c>
      <c r="E11" s="1169" t="s">
        <v>1378</v>
      </c>
      <c r="F11" s="1169" t="s">
        <v>1388</v>
      </c>
    </row>
    <row r="12" spans="1:6" ht="29.1" customHeight="1">
      <c r="A12" s="874" t="s">
        <v>308</v>
      </c>
      <c r="B12" s="1168">
        <v>710</v>
      </c>
      <c r="C12" s="1169" t="s">
        <v>1359</v>
      </c>
      <c r="D12" s="1169" t="s">
        <v>1369</v>
      </c>
      <c r="E12" s="1169" t="s">
        <v>1379</v>
      </c>
      <c r="F12" s="1169" t="s">
        <v>1389</v>
      </c>
    </row>
    <row r="13" spans="1:6" ht="29.1" customHeight="1">
      <c r="A13" s="874" t="s">
        <v>309</v>
      </c>
      <c r="B13" s="1168">
        <v>620</v>
      </c>
      <c r="C13" s="1169" t="s">
        <v>1360</v>
      </c>
      <c r="D13" s="1169" t="s">
        <v>1370</v>
      </c>
      <c r="E13" s="1169" t="s">
        <v>1380</v>
      </c>
      <c r="F13" s="1169" t="s">
        <v>1390</v>
      </c>
    </row>
    <row r="14" spans="1:6" ht="29.1" customHeight="1">
      <c r="A14" s="874" t="s">
        <v>310</v>
      </c>
      <c r="B14" s="1168">
        <v>481</v>
      </c>
      <c r="C14" s="1169" t="s">
        <v>1361</v>
      </c>
      <c r="D14" s="1169" t="s">
        <v>1371</v>
      </c>
      <c r="E14" s="1169" t="s">
        <v>1381</v>
      </c>
      <c r="F14" s="1169" t="s">
        <v>1391</v>
      </c>
    </row>
    <row r="15" spans="1:6" ht="29.1" customHeight="1">
      <c r="A15" s="869" t="s">
        <v>311</v>
      </c>
      <c r="B15" s="1170">
        <v>397</v>
      </c>
      <c r="C15" s="1171" t="s">
        <v>1362</v>
      </c>
      <c r="D15" s="1171" t="s">
        <v>1372</v>
      </c>
      <c r="E15" s="1171" t="s">
        <v>1382</v>
      </c>
      <c r="F15" s="1171" t="s">
        <v>1392</v>
      </c>
    </row>
    <row r="16" spans="1:6">
      <c r="A16" s="181" t="s">
        <v>227</v>
      </c>
    </row>
  </sheetData>
  <mergeCells count="5">
    <mergeCell ref="A1:F1"/>
    <mergeCell ref="A3:A5"/>
    <mergeCell ref="B3:B5"/>
    <mergeCell ref="C3:D4"/>
    <mergeCell ref="E3:F4"/>
  </mergeCells>
  <phoneticPr fontId="6" type="noConversion"/>
  <printOptions horizontalCentered="1" verticalCentered="1"/>
  <pageMargins left="0.39370078740157483" right="0.39370078740157483" top="0.74803149606299213" bottom="0.74803149606299213" header="0.31496062992125984" footer="0.31496062992125984"/>
  <pageSetup paperSize="11" scale="66" orientation="landscape" r:id="rId1"/>
  <headerFooter differentOddEven="1" scaleWithDoc="0">
    <oddHeader>&amp;L&amp;"Times New Roman,標準"&amp;8 108&amp;"標楷體,標準"年犯罪狀況及其分析</oddHeader>
    <evenHeader>&amp;R&amp;"標楷體,標準"&amp;8第二篇　犯罪之處理</evenHead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56">
    <tabColor theme="8" tint="0.59999389629810485"/>
  </sheetPr>
  <dimension ref="A1:Q27"/>
  <sheetViews>
    <sheetView showGridLines="0" zoomScaleNormal="100" workbookViewId="0">
      <selection activeCell="O2" sqref="O2"/>
    </sheetView>
  </sheetViews>
  <sheetFormatPr defaultColWidth="9" defaultRowHeight="15.75"/>
  <cols>
    <col min="1" max="1" width="22.5" style="863" customWidth="1"/>
    <col min="2" max="2" width="6.375" style="863" customWidth="1"/>
    <col min="3" max="17" width="7.75" style="863" customWidth="1"/>
    <col min="18" max="16384" width="9" style="863"/>
  </cols>
  <sheetData>
    <row r="1" spans="1:17" s="81" customFormat="1" ht="25.35" customHeight="1">
      <c r="A1" s="1777" t="s">
        <v>613</v>
      </c>
      <c r="B1" s="1777"/>
      <c r="C1" s="1777"/>
      <c r="D1" s="1777"/>
      <c r="E1" s="1777"/>
      <c r="F1" s="1777"/>
      <c r="G1" s="1777"/>
      <c r="H1" s="1777"/>
      <c r="I1" s="1777"/>
      <c r="J1" s="1777"/>
      <c r="K1" s="1777"/>
      <c r="L1" s="1777"/>
      <c r="M1" s="1777"/>
      <c r="N1" s="1777"/>
      <c r="O1" s="1790"/>
      <c r="P1" s="1790"/>
      <c r="Q1" s="1790"/>
    </row>
    <row r="2" spans="1:17" ht="36.6" customHeight="1">
      <c r="A2" s="1791"/>
      <c r="B2" s="1792"/>
      <c r="C2" s="1757" t="s">
        <v>342</v>
      </c>
      <c r="D2" s="1757"/>
      <c r="E2" s="1757"/>
      <c r="F2" s="1756" t="s">
        <v>308</v>
      </c>
      <c r="G2" s="1757"/>
      <c r="H2" s="1772"/>
      <c r="I2" s="1756" t="s">
        <v>309</v>
      </c>
      <c r="J2" s="1757"/>
      <c r="K2" s="1772"/>
      <c r="L2" s="1756" t="s">
        <v>310</v>
      </c>
      <c r="M2" s="1757"/>
      <c r="N2" s="1772"/>
      <c r="O2" s="1756" t="s">
        <v>311</v>
      </c>
      <c r="P2" s="1757"/>
      <c r="Q2" s="1757"/>
    </row>
    <row r="3" spans="1:17" ht="37.35" customHeight="1">
      <c r="A3" s="1793"/>
      <c r="B3" s="1794"/>
      <c r="C3" s="945" t="s">
        <v>604</v>
      </c>
      <c r="D3" s="895" t="s">
        <v>605</v>
      </c>
      <c r="E3" s="895" t="s">
        <v>606</v>
      </c>
      <c r="F3" s="895" t="s">
        <v>604</v>
      </c>
      <c r="G3" s="895" t="s">
        <v>605</v>
      </c>
      <c r="H3" s="895" t="s">
        <v>606</v>
      </c>
      <c r="I3" s="895" t="s">
        <v>604</v>
      </c>
      <c r="J3" s="895" t="s">
        <v>605</v>
      </c>
      <c r="K3" s="895" t="s">
        <v>606</v>
      </c>
      <c r="L3" s="883" t="s">
        <v>313</v>
      </c>
      <c r="M3" s="895" t="s">
        <v>605</v>
      </c>
      <c r="N3" s="895" t="s">
        <v>606</v>
      </c>
      <c r="O3" s="883" t="s">
        <v>313</v>
      </c>
      <c r="P3" s="895" t="s">
        <v>605</v>
      </c>
      <c r="Q3" s="895" t="s">
        <v>606</v>
      </c>
    </row>
    <row r="4" spans="1:17" ht="21" customHeight="1">
      <c r="A4" s="1788" t="s">
        <v>23</v>
      </c>
      <c r="B4" s="892" t="s">
        <v>614</v>
      </c>
      <c r="C4" s="891">
        <f t="shared" ref="C4:Q4" si="0">SUM(C6,C8,C10,C12,C14,C16,C18,C20,C22,C24)</f>
        <v>73</v>
      </c>
      <c r="D4" s="891">
        <f t="shared" si="0"/>
        <v>73</v>
      </c>
      <c r="E4" s="891">
        <f t="shared" si="0"/>
        <v>0</v>
      </c>
      <c r="F4" s="891">
        <f t="shared" si="0"/>
        <v>46</v>
      </c>
      <c r="G4" s="891">
        <f t="shared" si="0"/>
        <v>46</v>
      </c>
      <c r="H4" s="891">
        <f t="shared" si="0"/>
        <v>0</v>
      </c>
      <c r="I4" s="891">
        <f t="shared" si="0"/>
        <v>41</v>
      </c>
      <c r="J4" s="891">
        <f t="shared" si="0"/>
        <v>40</v>
      </c>
      <c r="K4" s="891">
        <f t="shared" si="0"/>
        <v>1</v>
      </c>
      <c r="L4" s="891">
        <f t="shared" si="0"/>
        <v>73</v>
      </c>
      <c r="M4" s="891">
        <f t="shared" si="0"/>
        <v>68</v>
      </c>
      <c r="N4" s="891">
        <f t="shared" si="0"/>
        <v>5</v>
      </c>
      <c r="O4" s="891">
        <f t="shared" si="0"/>
        <v>64</v>
      </c>
      <c r="P4" s="891">
        <f t="shared" si="0"/>
        <v>61</v>
      </c>
      <c r="Q4" s="894">
        <f t="shared" si="0"/>
        <v>3</v>
      </c>
    </row>
    <row r="5" spans="1:17" ht="18" customHeight="1">
      <c r="A5" s="1789"/>
      <c r="B5" s="892" t="s">
        <v>42</v>
      </c>
      <c r="C5" s="893">
        <f t="shared" ref="C5:Q5" si="1">SUM(C7,C9,C11,C13,C15,C17,C19,C21,C23,C25)</f>
        <v>100.00000000000001</v>
      </c>
      <c r="D5" s="893">
        <f t="shared" si="1"/>
        <v>100.00000000000001</v>
      </c>
      <c r="E5" s="893">
        <f t="shared" si="1"/>
        <v>0</v>
      </c>
      <c r="F5" s="893">
        <f t="shared" si="1"/>
        <v>99.999999999999986</v>
      </c>
      <c r="G5" s="893">
        <f t="shared" si="1"/>
        <v>99.999999999999986</v>
      </c>
      <c r="H5" s="893">
        <f t="shared" si="1"/>
        <v>0</v>
      </c>
      <c r="I5" s="893">
        <f t="shared" si="1"/>
        <v>99.999999999999986</v>
      </c>
      <c r="J5" s="893">
        <f t="shared" si="1"/>
        <v>100</v>
      </c>
      <c r="K5" s="893">
        <f t="shared" si="1"/>
        <v>100</v>
      </c>
      <c r="L5" s="893">
        <f t="shared" si="1"/>
        <v>99.999999999999986</v>
      </c>
      <c r="M5" s="893">
        <f t="shared" si="1"/>
        <v>99.999999999999986</v>
      </c>
      <c r="N5" s="893">
        <f t="shared" si="1"/>
        <v>100</v>
      </c>
      <c r="O5" s="893">
        <f t="shared" si="1"/>
        <v>100</v>
      </c>
      <c r="P5" s="893">
        <f t="shared" si="1"/>
        <v>100</v>
      </c>
      <c r="Q5" s="893">
        <f t="shared" si="1"/>
        <v>100</v>
      </c>
    </row>
    <row r="6" spans="1:17" ht="18" customHeight="1">
      <c r="A6" s="1789" t="s">
        <v>126</v>
      </c>
      <c r="B6" s="892" t="s">
        <v>614</v>
      </c>
      <c r="C6" s="891">
        <v>50</v>
      </c>
      <c r="D6" s="891">
        <v>50</v>
      </c>
      <c r="E6" s="891" t="s">
        <v>14</v>
      </c>
      <c r="F6" s="891">
        <v>34</v>
      </c>
      <c r="G6" s="891">
        <v>34</v>
      </c>
      <c r="H6" s="891" t="s">
        <v>14</v>
      </c>
      <c r="I6" s="891">
        <v>28</v>
      </c>
      <c r="J6" s="891">
        <v>27</v>
      </c>
      <c r="K6" s="891">
        <v>1</v>
      </c>
      <c r="L6" s="891">
        <v>27</v>
      </c>
      <c r="M6" s="891">
        <v>27</v>
      </c>
      <c r="N6" s="891" t="s">
        <v>14</v>
      </c>
      <c r="O6" s="891">
        <v>10</v>
      </c>
      <c r="P6" s="891">
        <v>10</v>
      </c>
      <c r="Q6" s="890" t="s">
        <v>14</v>
      </c>
    </row>
    <row r="7" spans="1:17" ht="18" customHeight="1">
      <c r="A7" s="1789"/>
      <c r="B7" s="892" t="s">
        <v>42</v>
      </c>
      <c r="C7" s="893">
        <f>C6/C4*100</f>
        <v>68.493150684931507</v>
      </c>
      <c r="D7" s="893">
        <f>D6/D4*100</f>
        <v>68.493150684931507</v>
      </c>
      <c r="E7" s="893" t="s">
        <v>286</v>
      </c>
      <c r="F7" s="893">
        <f>F6/F4*100</f>
        <v>73.91304347826086</v>
      </c>
      <c r="G7" s="893">
        <f>G6/G4*100</f>
        <v>73.91304347826086</v>
      </c>
      <c r="H7" s="891" t="s">
        <v>14</v>
      </c>
      <c r="I7" s="893">
        <f>I6/I4*100</f>
        <v>68.292682926829272</v>
      </c>
      <c r="J7" s="893">
        <f>J6/J4*100</f>
        <v>67.5</v>
      </c>
      <c r="K7" s="893">
        <f>K6/K4*100</f>
        <v>100</v>
      </c>
      <c r="L7" s="893">
        <f>L6/L4*100</f>
        <v>36.986301369863014</v>
      </c>
      <c r="M7" s="893">
        <f>M6/M4*100</f>
        <v>39.705882352941174</v>
      </c>
      <c r="N7" s="891" t="s">
        <v>14</v>
      </c>
      <c r="O7" s="893">
        <f>O6/O4*100</f>
        <v>15.625</v>
      </c>
      <c r="P7" s="893">
        <f>P6/P4*100</f>
        <v>16.393442622950818</v>
      </c>
      <c r="Q7" s="890" t="s">
        <v>14</v>
      </c>
    </row>
    <row r="8" spans="1:17" ht="18" customHeight="1">
      <c r="A8" s="1789" t="s">
        <v>533</v>
      </c>
      <c r="B8" s="892" t="s">
        <v>614</v>
      </c>
      <c r="C8" s="891">
        <v>4</v>
      </c>
      <c r="D8" s="891">
        <v>4</v>
      </c>
      <c r="E8" s="891" t="s">
        <v>14</v>
      </c>
      <c r="F8" s="891">
        <v>2</v>
      </c>
      <c r="G8" s="891">
        <v>2</v>
      </c>
      <c r="H8" s="891" t="s">
        <v>14</v>
      </c>
      <c r="I8" s="891" t="s">
        <v>14</v>
      </c>
      <c r="J8" s="891" t="s">
        <v>14</v>
      </c>
      <c r="K8" s="891" t="s">
        <v>14</v>
      </c>
      <c r="L8" s="891">
        <v>1</v>
      </c>
      <c r="M8" s="891">
        <v>1</v>
      </c>
      <c r="N8" s="891" t="s">
        <v>14</v>
      </c>
      <c r="O8" s="891">
        <v>2</v>
      </c>
      <c r="P8" s="891">
        <v>2</v>
      </c>
      <c r="Q8" s="890" t="s">
        <v>14</v>
      </c>
    </row>
    <row r="9" spans="1:17" ht="18.600000000000001" customHeight="1">
      <c r="A9" s="1789"/>
      <c r="B9" s="892" t="s">
        <v>42</v>
      </c>
      <c r="C9" s="893">
        <f>C8/C4*100</f>
        <v>5.4794520547945202</v>
      </c>
      <c r="D9" s="893">
        <f>D8/D4*100</f>
        <v>5.4794520547945202</v>
      </c>
      <c r="E9" s="893" t="s">
        <v>286</v>
      </c>
      <c r="F9" s="893">
        <f>F8/F4*100</f>
        <v>4.3478260869565215</v>
      </c>
      <c r="G9" s="893">
        <f>G8/G4*100</f>
        <v>4.3478260869565215</v>
      </c>
      <c r="H9" s="891" t="s">
        <v>14</v>
      </c>
      <c r="I9" s="893" t="s">
        <v>286</v>
      </c>
      <c r="J9" s="893" t="s">
        <v>286</v>
      </c>
      <c r="K9" s="891" t="s">
        <v>14</v>
      </c>
      <c r="L9" s="893">
        <f>L8/L4*100</f>
        <v>1.3698630136986301</v>
      </c>
      <c r="M9" s="893">
        <f>M8/M4*100</f>
        <v>1.4705882352941175</v>
      </c>
      <c r="N9" s="891" t="s">
        <v>14</v>
      </c>
      <c r="O9" s="893">
        <f>O8/O4*100</f>
        <v>3.125</v>
      </c>
      <c r="P9" s="893">
        <f>P8/P4*100</f>
        <v>3.278688524590164</v>
      </c>
      <c r="Q9" s="890" t="s">
        <v>14</v>
      </c>
    </row>
    <row r="10" spans="1:17" ht="18" customHeight="1">
      <c r="A10" s="1789" t="s">
        <v>615</v>
      </c>
      <c r="B10" s="892" t="s">
        <v>614</v>
      </c>
      <c r="C10" s="891">
        <v>4</v>
      </c>
      <c r="D10" s="891">
        <v>4</v>
      </c>
      <c r="E10" s="891" t="s">
        <v>14</v>
      </c>
      <c r="F10" s="891" t="s">
        <v>14</v>
      </c>
      <c r="G10" s="891" t="s">
        <v>14</v>
      </c>
      <c r="H10" s="891" t="s">
        <v>14</v>
      </c>
      <c r="I10" s="891">
        <v>2</v>
      </c>
      <c r="J10" s="891">
        <v>2</v>
      </c>
      <c r="K10" s="891" t="s">
        <v>14</v>
      </c>
      <c r="L10" s="891">
        <v>2</v>
      </c>
      <c r="M10" s="891">
        <v>2</v>
      </c>
      <c r="N10" s="891" t="s">
        <v>14</v>
      </c>
      <c r="O10" s="891">
        <v>2</v>
      </c>
      <c r="P10" s="891">
        <v>2</v>
      </c>
      <c r="Q10" s="890" t="s">
        <v>14</v>
      </c>
    </row>
    <row r="11" spans="1:17" ht="18" customHeight="1">
      <c r="A11" s="1789"/>
      <c r="B11" s="892" t="s">
        <v>42</v>
      </c>
      <c r="C11" s="893">
        <f>C10/C4*100</f>
        <v>5.4794520547945202</v>
      </c>
      <c r="D11" s="893">
        <f>D10/D4*100</f>
        <v>5.4794520547945202</v>
      </c>
      <c r="E11" s="893" t="s">
        <v>286</v>
      </c>
      <c r="F11" s="893" t="s">
        <v>286</v>
      </c>
      <c r="G11" s="893" t="s">
        <v>286</v>
      </c>
      <c r="H11" s="891" t="s">
        <v>14</v>
      </c>
      <c r="I11" s="893">
        <f>I10/I4*100</f>
        <v>4.8780487804878048</v>
      </c>
      <c r="J11" s="893">
        <f>J10/J4*100</f>
        <v>5</v>
      </c>
      <c r="K11" s="891" t="s">
        <v>14</v>
      </c>
      <c r="L11" s="893">
        <f>L10/L4*100</f>
        <v>2.7397260273972601</v>
      </c>
      <c r="M11" s="893">
        <f>M10/M4*100</f>
        <v>2.9411764705882351</v>
      </c>
      <c r="N11" s="891" t="s">
        <v>14</v>
      </c>
      <c r="O11" s="893">
        <f>O10/O4*100</f>
        <v>3.125</v>
      </c>
      <c r="P11" s="893">
        <f>P10/P4*100</f>
        <v>3.278688524590164</v>
      </c>
      <c r="Q11" s="890" t="s">
        <v>14</v>
      </c>
    </row>
    <row r="12" spans="1:17" ht="18" customHeight="1">
      <c r="A12" s="1789" t="s">
        <v>443</v>
      </c>
      <c r="B12" s="892" t="s">
        <v>614</v>
      </c>
      <c r="C12" s="891">
        <v>5</v>
      </c>
      <c r="D12" s="891">
        <v>5</v>
      </c>
      <c r="E12" s="891" t="s">
        <v>14</v>
      </c>
      <c r="F12" s="891">
        <v>2</v>
      </c>
      <c r="G12" s="891">
        <v>2</v>
      </c>
      <c r="H12" s="891" t="s">
        <v>14</v>
      </c>
      <c r="I12" s="891">
        <v>3</v>
      </c>
      <c r="J12" s="891">
        <v>3</v>
      </c>
      <c r="K12" s="891" t="s">
        <v>14</v>
      </c>
      <c r="L12" s="891">
        <v>5</v>
      </c>
      <c r="M12" s="891">
        <v>2</v>
      </c>
      <c r="N12" s="891">
        <v>3</v>
      </c>
      <c r="O12" s="891">
        <v>6</v>
      </c>
      <c r="P12" s="891">
        <v>6</v>
      </c>
      <c r="Q12" s="890" t="s">
        <v>14</v>
      </c>
    </row>
    <row r="13" spans="1:17" ht="18" customHeight="1">
      <c r="A13" s="1789"/>
      <c r="B13" s="892" t="s">
        <v>42</v>
      </c>
      <c r="C13" s="893">
        <f>C12/C4*100</f>
        <v>6.8493150684931505</v>
      </c>
      <c r="D13" s="893">
        <f>D12/D4*100</f>
        <v>6.8493150684931505</v>
      </c>
      <c r="E13" s="893" t="s">
        <v>286</v>
      </c>
      <c r="F13" s="893">
        <f>F12/F4*100</f>
        <v>4.3478260869565215</v>
      </c>
      <c r="G13" s="893">
        <f>G12/G4*100</f>
        <v>4.3478260869565215</v>
      </c>
      <c r="H13" s="891" t="s">
        <v>14</v>
      </c>
      <c r="I13" s="893">
        <f>I12/I4*100</f>
        <v>7.3170731707317067</v>
      </c>
      <c r="J13" s="893">
        <f>J12/J4*100</f>
        <v>7.5</v>
      </c>
      <c r="K13" s="891" t="s">
        <v>14</v>
      </c>
      <c r="L13" s="893">
        <f>L12/L4*100</f>
        <v>6.8493150684931505</v>
      </c>
      <c r="M13" s="893">
        <f>M12/M4*100</f>
        <v>2.9411764705882351</v>
      </c>
      <c r="N13" s="893">
        <f>N12/N4*100</f>
        <v>60</v>
      </c>
      <c r="O13" s="893">
        <f>O12/O4*100</f>
        <v>9.375</v>
      </c>
      <c r="P13" s="893">
        <f>P12/P4*100</f>
        <v>9.8360655737704921</v>
      </c>
      <c r="Q13" s="890" t="s">
        <v>14</v>
      </c>
    </row>
    <row r="14" spans="1:17" ht="20.45" customHeight="1">
      <c r="A14" s="1789" t="s">
        <v>534</v>
      </c>
      <c r="B14" s="892" t="s">
        <v>614</v>
      </c>
      <c r="C14" s="891">
        <v>1</v>
      </c>
      <c r="D14" s="891">
        <v>1</v>
      </c>
      <c r="E14" s="891" t="s">
        <v>14</v>
      </c>
      <c r="F14" s="891" t="s">
        <v>14</v>
      </c>
      <c r="G14" s="891" t="s">
        <v>14</v>
      </c>
      <c r="H14" s="891" t="s">
        <v>14</v>
      </c>
      <c r="I14" s="891" t="s">
        <v>14</v>
      </c>
      <c r="J14" s="891" t="s">
        <v>14</v>
      </c>
      <c r="K14" s="891" t="s">
        <v>14</v>
      </c>
      <c r="L14" s="891" t="s">
        <v>14</v>
      </c>
      <c r="M14" s="891" t="s">
        <v>14</v>
      </c>
      <c r="N14" s="891" t="s">
        <v>14</v>
      </c>
      <c r="O14" s="891">
        <v>1</v>
      </c>
      <c r="P14" s="891">
        <v>1</v>
      </c>
      <c r="Q14" s="890" t="s">
        <v>14</v>
      </c>
    </row>
    <row r="15" spans="1:17" ht="18" customHeight="1">
      <c r="A15" s="1789"/>
      <c r="B15" s="892" t="s">
        <v>42</v>
      </c>
      <c r="C15" s="893">
        <f>C14/C4*100</f>
        <v>1.3698630136986301</v>
      </c>
      <c r="D15" s="893">
        <f>D14/D4*100</f>
        <v>1.3698630136986301</v>
      </c>
      <c r="E15" s="893" t="s">
        <v>286</v>
      </c>
      <c r="F15" s="893" t="s">
        <v>286</v>
      </c>
      <c r="G15" s="893" t="s">
        <v>286</v>
      </c>
      <c r="H15" s="891" t="s">
        <v>14</v>
      </c>
      <c r="I15" s="891" t="s">
        <v>14</v>
      </c>
      <c r="J15" s="891" t="s">
        <v>14</v>
      </c>
      <c r="K15" s="891" t="s">
        <v>14</v>
      </c>
      <c r="L15" s="891" t="s">
        <v>14</v>
      </c>
      <c r="M15" s="891" t="s">
        <v>14</v>
      </c>
      <c r="N15" s="891" t="s">
        <v>14</v>
      </c>
      <c r="O15" s="893">
        <f>O14/O4*100</f>
        <v>1.5625</v>
      </c>
      <c r="P15" s="893">
        <f>P14/P4*100</f>
        <v>1.639344262295082</v>
      </c>
      <c r="Q15" s="890" t="s">
        <v>14</v>
      </c>
    </row>
    <row r="16" spans="1:17" ht="18" customHeight="1">
      <c r="A16" s="1789" t="s">
        <v>450</v>
      </c>
      <c r="B16" s="892" t="s">
        <v>614</v>
      </c>
      <c r="C16" s="891" t="s">
        <v>14</v>
      </c>
      <c r="D16" s="891" t="s">
        <v>14</v>
      </c>
      <c r="E16" s="891" t="s">
        <v>14</v>
      </c>
      <c r="F16" s="891" t="s">
        <v>14</v>
      </c>
      <c r="G16" s="891" t="s">
        <v>14</v>
      </c>
      <c r="H16" s="891" t="s">
        <v>14</v>
      </c>
      <c r="I16" s="891" t="s">
        <v>14</v>
      </c>
      <c r="J16" s="891" t="s">
        <v>14</v>
      </c>
      <c r="K16" s="891" t="s">
        <v>14</v>
      </c>
      <c r="L16" s="891" t="s">
        <v>14</v>
      </c>
      <c r="M16" s="891" t="s">
        <v>14</v>
      </c>
      <c r="N16" s="891" t="s">
        <v>14</v>
      </c>
      <c r="O16" s="891" t="s">
        <v>14</v>
      </c>
      <c r="P16" s="891" t="s">
        <v>14</v>
      </c>
      <c r="Q16" s="890" t="s">
        <v>14</v>
      </c>
    </row>
    <row r="17" spans="1:17" ht="18" customHeight="1">
      <c r="A17" s="1789"/>
      <c r="B17" s="892" t="s">
        <v>42</v>
      </c>
      <c r="C17" s="893" t="s">
        <v>286</v>
      </c>
      <c r="D17" s="893" t="s">
        <v>286</v>
      </c>
      <c r="E17" s="893" t="s">
        <v>286</v>
      </c>
      <c r="F17" s="893" t="s">
        <v>286</v>
      </c>
      <c r="G17" s="893" t="s">
        <v>286</v>
      </c>
      <c r="H17" s="891" t="s">
        <v>14</v>
      </c>
      <c r="I17" s="891" t="s">
        <v>14</v>
      </c>
      <c r="J17" s="891" t="s">
        <v>14</v>
      </c>
      <c r="K17" s="891" t="s">
        <v>14</v>
      </c>
      <c r="L17" s="891" t="s">
        <v>14</v>
      </c>
      <c r="M17" s="891" t="s">
        <v>14</v>
      </c>
      <c r="N17" s="891" t="s">
        <v>14</v>
      </c>
      <c r="O17" s="891" t="s">
        <v>14</v>
      </c>
      <c r="P17" s="893" t="s">
        <v>286</v>
      </c>
      <c r="Q17" s="890" t="s">
        <v>14</v>
      </c>
    </row>
    <row r="18" spans="1:17" ht="18" customHeight="1">
      <c r="A18" s="1789" t="s">
        <v>616</v>
      </c>
      <c r="B18" s="892" t="s">
        <v>614</v>
      </c>
      <c r="C18" s="891">
        <v>1</v>
      </c>
      <c r="D18" s="891">
        <v>1</v>
      </c>
      <c r="E18" s="891" t="s">
        <v>14</v>
      </c>
      <c r="F18" s="891">
        <v>2</v>
      </c>
      <c r="G18" s="891">
        <v>2</v>
      </c>
      <c r="H18" s="891" t="s">
        <v>14</v>
      </c>
      <c r="I18" s="891" t="s">
        <v>14</v>
      </c>
      <c r="J18" s="891" t="s">
        <v>14</v>
      </c>
      <c r="K18" s="891" t="s">
        <v>14</v>
      </c>
      <c r="L18" s="891" t="s">
        <v>14</v>
      </c>
      <c r="M18" s="891" t="s">
        <v>14</v>
      </c>
      <c r="N18" s="891" t="s">
        <v>14</v>
      </c>
      <c r="O18" s="891" t="s">
        <v>14</v>
      </c>
      <c r="P18" s="891" t="s">
        <v>14</v>
      </c>
      <c r="Q18" s="890" t="s">
        <v>14</v>
      </c>
    </row>
    <row r="19" spans="1:17" ht="18" customHeight="1">
      <c r="A19" s="1789"/>
      <c r="B19" s="892" t="s">
        <v>42</v>
      </c>
      <c r="C19" s="893">
        <f>C18/C4*100</f>
        <v>1.3698630136986301</v>
      </c>
      <c r="D19" s="893">
        <f>D18/D4*100</f>
        <v>1.3698630136986301</v>
      </c>
      <c r="E19" s="893" t="s">
        <v>286</v>
      </c>
      <c r="F19" s="893">
        <f>F18/F4*100</f>
        <v>4.3478260869565215</v>
      </c>
      <c r="G19" s="893">
        <f>G18/G4*100</f>
        <v>4.3478260869565215</v>
      </c>
      <c r="H19" s="891" t="s">
        <v>14</v>
      </c>
      <c r="I19" s="891" t="s">
        <v>14</v>
      </c>
      <c r="J19" s="891" t="s">
        <v>14</v>
      </c>
      <c r="K19" s="891" t="s">
        <v>14</v>
      </c>
      <c r="L19" s="891" t="s">
        <v>14</v>
      </c>
      <c r="M19" s="891" t="s">
        <v>14</v>
      </c>
      <c r="N19" s="891" t="s">
        <v>14</v>
      </c>
      <c r="O19" s="891" t="s">
        <v>14</v>
      </c>
      <c r="P19" s="893" t="s">
        <v>286</v>
      </c>
      <c r="Q19" s="890" t="s">
        <v>14</v>
      </c>
    </row>
    <row r="20" spans="1:17" ht="20.45" customHeight="1">
      <c r="A20" s="1789" t="s">
        <v>617</v>
      </c>
      <c r="B20" s="892" t="s">
        <v>614</v>
      </c>
      <c r="C20" s="891" t="s">
        <v>14</v>
      </c>
      <c r="D20" s="891" t="s">
        <v>14</v>
      </c>
      <c r="E20" s="891" t="s">
        <v>14</v>
      </c>
      <c r="F20" s="891" t="s">
        <v>14</v>
      </c>
      <c r="G20" s="891" t="s">
        <v>14</v>
      </c>
      <c r="H20" s="891" t="s">
        <v>14</v>
      </c>
      <c r="I20" s="891" t="s">
        <v>14</v>
      </c>
      <c r="J20" s="891" t="s">
        <v>14</v>
      </c>
      <c r="K20" s="891" t="s">
        <v>14</v>
      </c>
      <c r="L20" s="891" t="s">
        <v>14</v>
      </c>
      <c r="M20" s="891" t="s">
        <v>14</v>
      </c>
      <c r="N20" s="891" t="s">
        <v>14</v>
      </c>
      <c r="O20" s="891" t="s">
        <v>14</v>
      </c>
      <c r="P20" s="891" t="s">
        <v>14</v>
      </c>
      <c r="Q20" s="890" t="s">
        <v>14</v>
      </c>
    </row>
    <row r="21" spans="1:17" ht="18" customHeight="1">
      <c r="A21" s="1789"/>
      <c r="B21" s="892" t="s">
        <v>42</v>
      </c>
      <c r="C21" s="893" t="s">
        <v>286</v>
      </c>
      <c r="D21" s="893" t="s">
        <v>286</v>
      </c>
      <c r="E21" s="893" t="s">
        <v>286</v>
      </c>
      <c r="F21" s="893" t="s">
        <v>286</v>
      </c>
      <c r="G21" s="893" t="s">
        <v>286</v>
      </c>
      <c r="H21" s="891" t="s">
        <v>14</v>
      </c>
      <c r="I21" s="891" t="s">
        <v>14</v>
      </c>
      <c r="J21" s="891" t="s">
        <v>14</v>
      </c>
      <c r="K21" s="891" t="s">
        <v>14</v>
      </c>
      <c r="L21" s="891" t="s">
        <v>14</v>
      </c>
      <c r="M21" s="891" t="s">
        <v>14</v>
      </c>
      <c r="N21" s="891" t="s">
        <v>14</v>
      </c>
      <c r="O21" s="891" t="s">
        <v>14</v>
      </c>
      <c r="P21" s="893" t="s">
        <v>286</v>
      </c>
      <c r="Q21" s="890" t="s">
        <v>14</v>
      </c>
    </row>
    <row r="22" spans="1:17" ht="18" customHeight="1">
      <c r="A22" s="1789" t="s">
        <v>618</v>
      </c>
      <c r="B22" s="892" t="s">
        <v>614</v>
      </c>
      <c r="C22" s="891">
        <v>5</v>
      </c>
      <c r="D22" s="891">
        <v>5</v>
      </c>
      <c r="E22" s="891" t="s">
        <v>286</v>
      </c>
      <c r="F22" s="891">
        <v>5</v>
      </c>
      <c r="G22" s="891">
        <v>5</v>
      </c>
      <c r="H22" s="891" t="s">
        <v>14</v>
      </c>
      <c r="I22" s="891">
        <v>4</v>
      </c>
      <c r="J22" s="891">
        <v>4</v>
      </c>
      <c r="K22" s="891" t="s">
        <v>14</v>
      </c>
      <c r="L22" s="891">
        <v>36</v>
      </c>
      <c r="M22" s="891">
        <v>34</v>
      </c>
      <c r="N22" s="891">
        <v>2</v>
      </c>
      <c r="O22" s="891">
        <v>40</v>
      </c>
      <c r="P22" s="891">
        <v>37</v>
      </c>
      <c r="Q22" s="890">
        <v>3</v>
      </c>
    </row>
    <row r="23" spans="1:17" ht="18" customHeight="1">
      <c r="A23" s="1789"/>
      <c r="B23" s="892" t="s">
        <v>42</v>
      </c>
      <c r="C23" s="893">
        <f>C22/C4*100</f>
        <v>6.8493150684931505</v>
      </c>
      <c r="D23" s="893">
        <f>D22/D4*100</f>
        <v>6.8493150684931505</v>
      </c>
      <c r="E23" s="893" t="s">
        <v>286</v>
      </c>
      <c r="F23" s="893">
        <f>F22/F4*100</f>
        <v>10.869565217391305</v>
      </c>
      <c r="G23" s="893">
        <f>G22/G4*100</f>
        <v>10.869565217391305</v>
      </c>
      <c r="H23" s="891" t="s">
        <v>14</v>
      </c>
      <c r="I23" s="893">
        <f>I22/I4*100</f>
        <v>9.7560975609756095</v>
      </c>
      <c r="J23" s="893">
        <f>J22/J4*100</f>
        <v>10</v>
      </c>
      <c r="K23" s="891" t="s">
        <v>14</v>
      </c>
      <c r="L23" s="893">
        <f t="shared" ref="L23:Q23" si="2">L22/L4*100</f>
        <v>49.315068493150683</v>
      </c>
      <c r="M23" s="893">
        <f t="shared" si="2"/>
        <v>50</v>
      </c>
      <c r="N23" s="893">
        <f t="shared" si="2"/>
        <v>40</v>
      </c>
      <c r="O23" s="893">
        <f t="shared" si="2"/>
        <v>62.5</v>
      </c>
      <c r="P23" s="893">
        <f t="shared" si="2"/>
        <v>60.655737704918032</v>
      </c>
      <c r="Q23" s="893">
        <f t="shared" si="2"/>
        <v>100</v>
      </c>
    </row>
    <row r="24" spans="1:17" ht="18" customHeight="1">
      <c r="A24" s="1789" t="s">
        <v>135</v>
      </c>
      <c r="B24" s="892" t="s">
        <v>614</v>
      </c>
      <c r="C24" s="891">
        <v>3</v>
      </c>
      <c r="D24" s="891">
        <v>3</v>
      </c>
      <c r="E24" s="891" t="s">
        <v>286</v>
      </c>
      <c r="F24" s="891">
        <v>1</v>
      </c>
      <c r="G24" s="891">
        <v>1</v>
      </c>
      <c r="H24" s="891" t="s">
        <v>14</v>
      </c>
      <c r="I24" s="891">
        <v>4</v>
      </c>
      <c r="J24" s="891">
        <v>4</v>
      </c>
      <c r="K24" s="891" t="s">
        <v>14</v>
      </c>
      <c r="L24" s="891">
        <v>2</v>
      </c>
      <c r="M24" s="891">
        <v>2</v>
      </c>
      <c r="N24" s="891" t="s">
        <v>14</v>
      </c>
      <c r="O24" s="891">
        <v>3</v>
      </c>
      <c r="P24" s="891">
        <v>3</v>
      </c>
      <c r="Q24" s="890" t="s">
        <v>14</v>
      </c>
    </row>
    <row r="25" spans="1:17" ht="18" customHeight="1">
      <c r="A25" s="1795"/>
      <c r="B25" s="889" t="s">
        <v>42</v>
      </c>
      <c r="C25" s="887">
        <f>C24/C4*100</f>
        <v>4.10958904109589</v>
      </c>
      <c r="D25" s="887">
        <f>D24/D4*100</f>
        <v>4.10958904109589</v>
      </c>
      <c r="E25" s="887" t="s">
        <v>286</v>
      </c>
      <c r="F25" s="887">
        <f>F24/F4*100</f>
        <v>2.1739130434782608</v>
      </c>
      <c r="G25" s="887">
        <f>G24/G4*100</f>
        <v>2.1739130434782608</v>
      </c>
      <c r="H25" s="888" t="s">
        <v>14</v>
      </c>
      <c r="I25" s="887">
        <f>I24/I4*100</f>
        <v>9.7560975609756095</v>
      </c>
      <c r="J25" s="887">
        <f>J24/J4*100</f>
        <v>10</v>
      </c>
      <c r="K25" s="888" t="s">
        <v>14</v>
      </c>
      <c r="L25" s="887">
        <f>L24/L4*100</f>
        <v>2.7397260273972601</v>
      </c>
      <c r="M25" s="887">
        <f>M24/M4*100</f>
        <v>2.9411764705882351</v>
      </c>
      <c r="N25" s="887" t="s">
        <v>286</v>
      </c>
      <c r="O25" s="887">
        <f>O24/O4*100</f>
        <v>4.6875</v>
      </c>
      <c r="P25" s="887">
        <f>P24/P4*100</f>
        <v>4.918032786885246</v>
      </c>
      <c r="Q25" s="887" t="s">
        <v>286</v>
      </c>
    </row>
    <row r="26" spans="1:17" ht="16.899999999999999" customHeight="1">
      <c r="A26" s="181" t="s">
        <v>610</v>
      </c>
      <c r="B26" s="886"/>
      <c r="C26" s="181"/>
      <c r="D26" s="181"/>
      <c r="E26" s="181"/>
      <c r="F26" s="181"/>
      <c r="G26" s="181"/>
      <c r="H26" s="181"/>
      <c r="I26" s="181"/>
      <c r="J26" s="181"/>
      <c r="K26" s="181"/>
    </row>
    <row r="27" spans="1:17" ht="17.45" customHeight="1"/>
  </sheetData>
  <mergeCells count="18">
    <mergeCell ref="A18:A19"/>
    <mergeCell ref="A20:A21"/>
    <mergeCell ref="A22:A23"/>
    <mergeCell ref="A6:A7"/>
    <mergeCell ref="A24:A25"/>
    <mergeCell ref="A16:A17"/>
    <mergeCell ref="A1:Q1"/>
    <mergeCell ref="A2:B3"/>
    <mergeCell ref="C2:E2"/>
    <mergeCell ref="F2:H2"/>
    <mergeCell ref="I2:K2"/>
    <mergeCell ref="L2:N2"/>
    <mergeCell ref="O2:Q2"/>
    <mergeCell ref="A4:A5"/>
    <mergeCell ref="A8:A9"/>
    <mergeCell ref="A14:A15"/>
    <mergeCell ref="A12:A13"/>
    <mergeCell ref="A10:A11"/>
  </mergeCells>
  <phoneticPr fontId="6" type="noConversion"/>
  <printOptions horizontalCentered="1" verticalCentered="1"/>
  <pageMargins left="0.39370078740157483" right="0.39370078740157483" top="0.74803149606299213" bottom="0.74803149606299213" header="0.31496062992125984" footer="0.31496062992125984"/>
  <pageSetup paperSize="11" scale="66" orientation="landscape" r:id="rId1"/>
  <headerFooter differentOddEven="1" scaleWithDoc="0">
    <oddHeader>&amp;L&amp;"Times New Roman,標準"&amp;8 108&amp;"標楷體,標準"年犯罪狀況及其分析</oddHeader>
    <evenHeader>&amp;R&amp;"標楷體,標準"&amp;8第二篇　犯罪之處理</evenHead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57">
    <tabColor theme="8" tint="0.59999389629810485"/>
  </sheetPr>
  <dimension ref="A1:N21"/>
  <sheetViews>
    <sheetView showGridLines="0" zoomScaleNormal="100" workbookViewId="0">
      <selection activeCell="O2" sqref="O2"/>
    </sheetView>
  </sheetViews>
  <sheetFormatPr defaultColWidth="8.875" defaultRowHeight="15.75"/>
  <cols>
    <col min="1" max="1" width="8.625" style="182" customWidth="1"/>
    <col min="2" max="2" width="11.5" style="182" customWidth="1"/>
    <col min="3" max="4" width="10.625" style="182" customWidth="1"/>
    <col min="5" max="6" width="11.25" style="182" customWidth="1"/>
    <col min="7" max="7" width="10.625" style="182" customWidth="1"/>
    <col min="8" max="9" width="9.25" style="182" customWidth="1"/>
    <col min="10" max="12" width="9.125" style="182" customWidth="1"/>
    <col min="13" max="14" width="9.25" style="182" customWidth="1"/>
    <col min="15" max="256" width="8.875" style="182"/>
    <col min="257" max="257" width="8.625" style="182" customWidth="1"/>
    <col min="258" max="258" width="11.5" style="182" customWidth="1"/>
    <col min="259" max="260" width="10.625" style="182" customWidth="1"/>
    <col min="261" max="262" width="11.25" style="182" customWidth="1"/>
    <col min="263" max="263" width="10.625" style="182" customWidth="1"/>
    <col min="264" max="265" width="9.25" style="182" customWidth="1"/>
    <col min="266" max="268" width="9.125" style="182" customWidth="1"/>
    <col min="269" max="270" width="9.25" style="182" customWidth="1"/>
    <col min="271" max="512" width="8.875" style="182"/>
    <col min="513" max="513" width="8.625" style="182" customWidth="1"/>
    <col min="514" max="514" width="11.5" style="182" customWidth="1"/>
    <col min="515" max="516" width="10.625" style="182" customWidth="1"/>
    <col min="517" max="518" width="11.25" style="182" customWidth="1"/>
    <col min="519" max="519" width="10.625" style="182" customWidth="1"/>
    <col min="520" max="521" width="9.25" style="182" customWidth="1"/>
    <col min="522" max="524" width="9.125" style="182" customWidth="1"/>
    <col min="525" max="526" width="9.25" style="182" customWidth="1"/>
    <col min="527" max="768" width="8.875" style="182"/>
    <col min="769" max="769" width="8.625" style="182" customWidth="1"/>
    <col min="770" max="770" width="11.5" style="182" customWidth="1"/>
    <col min="771" max="772" width="10.625" style="182" customWidth="1"/>
    <col min="773" max="774" width="11.25" style="182" customWidth="1"/>
    <col min="775" max="775" width="10.625" style="182" customWidth="1"/>
    <col min="776" max="777" width="9.25" style="182" customWidth="1"/>
    <col min="778" max="780" width="9.125" style="182" customWidth="1"/>
    <col min="781" max="782" width="9.25" style="182" customWidth="1"/>
    <col min="783" max="1024" width="8.875" style="182"/>
    <col min="1025" max="1025" width="8.625" style="182" customWidth="1"/>
    <col min="1026" max="1026" width="11.5" style="182" customWidth="1"/>
    <col min="1027" max="1028" width="10.625" style="182" customWidth="1"/>
    <col min="1029" max="1030" width="11.25" style="182" customWidth="1"/>
    <col min="1031" max="1031" width="10.625" style="182" customWidth="1"/>
    <col min="1032" max="1033" width="9.25" style="182" customWidth="1"/>
    <col min="1034" max="1036" width="9.125" style="182" customWidth="1"/>
    <col min="1037" max="1038" width="9.25" style="182" customWidth="1"/>
    <col min="1039" max="1280" width="8.875" style="182"/>
    <col min="1281" max="1281" width="8.625" style="182" customWidth="1"/>
    <col min="1282" max="1282" width="11.5" style="182" customWidth="1"/>
    <col min="1283" max="1284" width="10.625" style="182" customWidth="1"/>
    <col min="1285" max="1286" width="11.25" style="182" customWidth="1"/>
    <col min="1287" max="1287" width="10.625" style="182" customWidth="1"/>
    <col min="1288" max="1289" width="9.25" style="182" customWidth="1"/>
    <col min="1290" max="1292" width="9.125" style="182" customWidth="1"/>
    <col min="1293" max="1294" width="9.25" style="182" customWidth="1"/>
    <col min="1295" max="1536" width="8.875" style="182"/>
    <col min="1537" max="1537" width="8.625" style="182" customWidth="1"/>
    <col min="1538" max="1538" width="11.5" style="182" customWidth="1"/>
    <col min="1539" max="1540" width="10.625" style="182" customWidth="1"/>
    <col min="1541" max="1542" width="11.25" style="182" customWidth="1"/>
    <col min="1543" max="1543" width="10.625" style="182" customWidth="1"/>
    <col min="1544" max="1545" width="9.25" style="182" customWidth="1"/>
    <col min="1546" max="1548" width="9.125" style="182" customWidth="1"/>
    <col min="1549" max="1550" width="9.25" style="182" customWidth="1"/>
    <col min="1551" max="1792" width="8.875" style="182"/>
    <col min="1793" max="1793" width="8.625" style="182" customWidth="1"/>
    <col min="1794" max="1794" width="11.5" style="182" customWidth="1"/>
    <col min="1795" max="1796" width="10.625" style="182" customWidth="1"/>
    <col min="1797" max="1798" width="11.25" style="182" customWidth="1"/>
    <col min="1799" max="1799" width="10.625" style="182" customWidth="1"/>
    <col min="1800" max="1801" width="9.25" style="182" customWidth="1"/>
    <col min="1802" max="1804" width="9.125" style="182" customWidth="1"/>
    <col min="1805" max="1806" width="9.25" style="182" customWidth="1"/>
    <col min="1807" max="2048" width="8.875" style="182"/>
    <col min="2049" max="2049" width="8.625" style="182" customWidth="1"/>
    <col min="2050" max="2050" width="11.5" style="182" customWidth="1"/>
    <col min="2051" max="2052" width="10.625" style="182" customWidth="1"/>
    <col min="2053" max="2054" width="11.25" style="182" customWidth="1"/>
    <col min="2055" max="2055" width="10.625" style="182" customWidth="1"/>
    <col min="2056" max="2057" width="9.25" style="182" customWidth="1"/>
    <col min="2058" max="2060" width="9.125" style="182" customWidth="1"/>
    <col min="2061" max="2062" width="9.25" style="182" customWidth="1"/>
    <col min="2063" max="2304" width="8.875" style="182"/>
    <col min="2305" max="2305" width="8.625" style="182" customWidth="1"/>
    <col min="2306" max="2306" width="11.5" style="182" customWidth="1"/>
    <col min="2307" max="2308" width="10.625" style="182" customWidth="1"/>
    <col min="2309" max="2310" width="11.25" style="182" customWidth="1"/>
    <col min="2311" max="2311" width="10.625" style="182" customWidth="1"/>
    <col min="2312" max="2313" width="9.25" style="182" customWidth="1"/>
    <col min="2314" max="2316" width="9.125" style="182" customWidth="1"/>
    <col min="2317" max="2318" width="9.25" style="182" customWidth="1"/>
    <col min="2319" max="2560" width="8.875" style="182"/>
    <col min="2561" max="2561" width="8.625" style="182" customWidth="1"/>
    <col min="2562" max="2562" width="11.5" style="182" customWidth="1"/>
    <col min="2563" max="2564" width="10.625" style="182" customWidth="1"/>
    <col min="2565" max="2566" width="11.25" style="182" customWidth="1"/>
    <col min="2567" max="2567" width="10.625" style="182" customWidth="1"/>
    <col min="2568" max="2569" width="9.25" style="182" customWidth="1"/>
    <col min="2570" max="2572" width="9.125" style="182" customWidth="1"/>
    <col min="2573" max="2574" width="9.25" style="182" customWidth="1"/>
    <col min="2575" max="2816" width="8.875" style="182"/>
    <col min="2817" max="2817" width="8.625" style="182" customWidth="1"/>
    <col min="2818" max="2818" width="11.5" style="182" customWidth="1"/>
    <col min="2819" max="2820" width="10.625" style="182" customWidth="1"/>
    <col min="2821" max="2822" width="11.25" style="182" customWidth="1"/>
    <col min="2823" max="2823" width="10.625" style="182" customWidth="1"/>
    <col min="2824" max="2825" width="9.25" style="182" customWidth="1"/>
    <col min="2826" max="2828" width="9.125" style="182" customWidth="1"/>
    <col min="2829" max="2830" width="9.25" style="182" customWidth="1"/>
    <col min="2831" max="3072" width="8.875" style="182"/>
    <col min="3073" max="3073" width="8.625" style="182" customWidth="1"/>
    <col min="3074" max="3074" width="11.5" style="182" customWidth="1"/>
    <col min="3075" max="3076" width="10.625" style="182" customWidth="1"/>
    <col min="3077" max="3078" width="11.25" style="182" customWidth="1"/>
    <col min="3079" max="3079" width="10.625" style="182" customWidth="1"/>
    <col min="3080" max="3081" width="9.25" style="182" customWidth="1"/>
    <col min="3082" max="3084" width="9.125" style="182" customWidth="1"/>
    <col min="3085" max="3086" width="9.25" style="182" customWidth="1"/>
    <col min="3087" max="3328" width="8.875" style="182"/>
    <col min="3329" max="3329" width="8.625" style="182" customWidth="1"/>
    <col min="3330" max="3330" width="11.5" style="182" customWidth="1"/>
    <col min="3331" max="3332" width="10.625" style="182" customWidth="1"/>
    <col min="3333" max="3334" width="11.25" style="182" customWidth="1"/>
    <col min="3335" max="3335" width="10.625" style="182" customWidth="1"/>
    <col min="3336" max="3337" width="9.25" style="182" customWidth="1"/>
    <col min="3338" max="3340" width="9.125" style="182" customWidth="1"/>
    <col min="3341" max="3342" width="9.25" style="182" customWidth="1"/>
    <col min="3343" max="3584" width="8.875" style="182"/>
    <col min="3585" max="3585" width="8.625" style="182" customWidth="1"/>
    <col min="3586" max="3586" width="11.5" style="182" customWidth="1"/>
    <col min="3587" max="3588" width="10.625" style="182" customWidth="1"/>
    <col min="3589" max="3590" width="11.25" style="182" customWidth="1"/>
    <col min="3591" max="3591" width="10.625" style="182" customWidth="1"/>
    <col min="3592" max="3593" width="9.25" style="182" customWidth="1"/>
    <col min="3594" max="3596" width="9.125" style="182" customWidth="1"/>
    <col min="3597" max="3598" width="9.25" style="182" customWidth="1"/>
    <col min="3599" max="3840" width="8.875" style="182"/>
    <col min="3841" max="3841" width="8.625" style="182" customWidth="1"/>
    <col min="3842" max="3842" width="11.5" style="182" customWidth="1"/>
    <col min="3843" max="3844" width="10.625" style="182" customWidth="1"/>
    <col min="3845" max="3846" width="11.25" style="182" customWidth="1"/>
    <col min="3847" max="3847" width="10.625" style="182" customWidth="1"/>
    <col min="3848" max="3849" width="9.25" style="182" customWidth="1"/>
    <col min="3850" max="3852" width="9.125" style="182" customWidth="1"/>
    <col min="3853" max="3854" width="9.25" style="182" customWidth="1"/>
    <col min="3855" max="4096" width="8.875" style="182"/>
    <col min="4097" max="4097" width="8.625" style="182" customWidth="1"/>
    <col min="4098" max="4098" width="11.5" style="182" customWidth="1"/>
    <col min="4099" max="4100" width="10.625" style="182" customWidth="1"/>
    <col min="4101" max="4102" width="11.25" style="182" customWidth="1"/>
    <col min="4103" max="4103" width="10.625" style="182" customWidth="1"/>
    <col min="4104" max="4105" width="9.25" style="182" customWidth="1"/>
    <col min="4106" max="4108" width="9.125" style="182" customWidth="1"/>
    <col min="4109" max="4110" width="9.25" style="182" customWidth="1"/>
    <col min="4111" max="4352" width="8.875" style="182"/>
    <col min="4353" max="4353" width="8.625" style="182" customWidth="1"/>
    <col min="4354" max="4354" width="11.5" style="182" customWidth="1"/>
    <col min="4355" max="4356" width="10.625" style="182" customWidth="1"/>
    <col min="4357" max="4358" width="11.25" style="182" customWidth="1"/>
    <col min="4359" max="4359" width="10.625" style="182" customWidth="1"/>
    <col min="4360" max="4361" width="9.25" style="182" customWidth="1"/>
    <col min="4362" max="4364" width="9.125" style="182" customWidth="1"/>
    <col min="4365" max="4366" width="9.25" style="182" customWidth="1"/>
    <col min="4367" max="4608" width="8.875" style="182"/>
    <col min="4609" max="4609" width="8.625" style="182" customWidth="1"/>
    <col min="4610" max="4610" width="11.5" style="182" customWidth="1"/>
    <col min="4611" max="4612" width="10.625" style="182" customWidth="1"/>
    <col min="4613" max="4614" width="11.25" style="182" customWidth="1"/>
    <col min="4615" max="4615" width="10.625" style="182" customWidth="1"/>
    <col min="4616" max="4617" width="9.25" style="182" customWidth="1"/>
    <col min="4618" max="4620" width="9.125" style="182" customWidth="1"/>
    <col min="4621" max="4622" width="9.25" style="182" customWidth="1"/>
    <col min="4623" max="4864" width="8.875" style="182"/>
    <col min="4865" max="4865" width="8.625" style="182" customWidth="1"/>
    <col min="4866" max="4866" width="11.5" style="182" customWidth="1"/>
    <col min="4867" max="4868" width="10.625" style="182" customWidth="1"/>
    <col min="4869" max="4870" width="11.25" style="182" customWidth="1"/>
    <col min="4871" max="4871" width="10.625" style="182" customWidth="1"/>
    <col min="4872" max="4873" width="9.25" style="182" customWidth="1"/>
    <col min="4874" max="4876" width="9.125" style="182" customWidth="1"/>
    <col min="4877" max="4878" width="9.25" style="182" customWidth="1"/>
    <col min="4879" max="5120" width="8.875" style="182"/>
    <col min="5121" max="5121" width="8.625" style="182" customWidth="1"/>
    <col min="5122" max="5122" width="11.5" style="182" customWidth="1"/>
    <col min="5123" max="5124" width="10.625" style="182" customWidth="1"/>
    <col min="5125" max="5126" width="11.25" style="182" customWidth="1"/>
    <col min="5127" max="5127" width="10.625" style="182" customWidth="1"/>
    <col min="5128" max="5129" width="9.25" style="182" customWidth="1"/>
    <col min="5130" max="5132" width="9.125" style="182" customWidth="1"/>
    <col min="5133" max="5134" width="9.25" style="182" customWidth="1"/>
    <col min="5135" max="5376" width="8.875" style="182"/>
    <col min="5377" max="5377" width="8.625" style="182" customWidth="1"/>
    <col min="5378" max="5378" width="11.5" style="182" customWidth="1"/>
    <col min="5379" max="5380" width="10.625" style="182" customWidth="1"/>
    <col min="5381" max="5382" width="11.25" style="182" customWidth="1"/>
    <col min="5383" max="5383" width="10.625" style="182" customWidth="1"/>
    <col min="5384" max="5385" width="9.25" style="182" customWidth="1"/>
    <col min="5386" max="5388" width="9.125" style="182" customWidth="1"/>
    <col min="5389" max="5390" width="9.25" style="182" customWidth="1"/>
    <col min="5391" max="5632" width="8.875" style="182"/>
    <col min="5633" max="5633" width="8.625" style="182" customWidth="1"/>
    <col min="5634" max="5634" width="11.5" style="182" customWidth="1"/>
    <col min="5635" max="5636" width="10.625" style="182" customWidth="1"/>
    <col min="5637" max="5638" width="11.25" style="182" customWidth="1"/>
    <col min="5639" max="5639" width="10.625" style="182" customWidth="1"/>
    <col min="5640" max="5641" width="9.25" style="182" customWidth="1"/>
    <col min="5642" max="5644" width="9.125" style="182" customWidth="1"/>
    <col min="5645" max="5646" width="9.25" style="182" customWidth="1"/>
    <col min="5647" max="5888" width="8.875" style="182"/>
    <col min="5889" max="5889" width="8.625" style="182" customWidth="1"/>
    <col min="5890" max="5890" width="11.5" style="182" customWidth="1"/>
    <col min="5891" max="5892" width="10.625" style="182" customWidth="1"/>
    <col min="5893" max="5894" width="11.25" style="182" customWidth="1"/>
    <col min="5895" max="5895" width="10.625" style="182" customWidth="1"/>
    <col min="5896" max="5897" width="9.25" style="182" customWidth="1"/>
    <col min="5898" max="5900" width="9.125" style="182" customWidth="1"/>
    <col min="5901" max="5902" width="9.25" style="182" customWidth="1"/>
    <col min="5903" max="6144" width="8.875" style="182"/>
    <col min="6145" max="6145" width="8.625" style="182" customWidth="1"/>
    <col min="6146" max="6146" width="11.5" style="182" customWidth="1"/>
    <col min="6147" max="6148" width="10.625" style="182" customWidth="1"/>
    <col min="6149" max="6150" width="11.25" style="182" customWidth="1"/>
    <col min="6151" max="6151" width="10.625" style="182" customWidth="1"/>
    <col min="6152" max="6153" width="9.25" style="182" customWidth="1"/>
    <col min="6154" max="6156" width="9.125" style="182" customWidth="1"/>
    <col min="6157" max="6158" width="9.25" style="182" customWidth="1"/>
    <col min="6159" max="6400" width="8.875" style="182"/>
    <col min="6401" max="6401" width="8.625" style="182" customWidth="1"/>
    <col min="6402" max="6402" width="11.5" style="182" customWidth="1"/>
    <col min="6403" max="6404" width="10.625" style="182" customWidth="1"/>
    <col min="6405" max="6406" width="11.25" style="182" customWidth="1"/>
    <col min="6407" max="6407" width="10.625" style="182" customWidth="1"/>
    <col min="6408" max="6409" width="9.25" style="182" customWidth="1"/>
    <col min="6410" max="6412" width="9.125" style="182" customWidth="1"/>
    <col min="6413" max="6414" width="9.25" style="182" customWidth="1"/>
    <col min="6415" max="6656" width="8.875" style="182"/>
    <col min="6657" max="6657" width="8.625" style="182" customWidth="1"/>
    <col min="6658" max="6658" width="11.5" style="182" customWidth="1"/>
    <col min="6659" max="6660" width="10.625" style="182" customWidth="1"/>
    <col min="6661" max="6662" width="11.25" style="182" customWidth="1"/>
    <col min="6663" max="6663" width="10.625" style="182" customWidth="1"/>
    <col min="6664" max="6665" width="9.25" style="182" customWidth="1"/>
    <col min="6666" max="6668" width="9.125" style="182" customWidth="1"/>
    <col min="6669" max="6670" width="9.25" style="182" customWidth="1"/>
    <col min="6671" max="6912" width="8.875" style="182"/>
    <col min="6913" max="6913" width="8.625" style="182" customWidth="1"/>
    <col min="6914" max="6914" width="11.5" style="182" customWidth="1"/>
    <col min="6915" max="6916" width="10.625" style="182" customWidth="1"/>
    <col min="6917" max="6918" width="11.25" style="182" customWidth="1"/>
    <col min="6919" max="6919" width="10.625" style="182" customWidth="1"/>
    <col min="6920" max="6921" width="9.25" style="182" customWidth="1"/>
    <col min="6922" max="6924" width="9.125" style="182" customWidth="1"/>
    <col min="6925" max="6926" width="9.25" style="182" customWidth="1"/>
    <col min="6927" max="7168" width="8.875" style="182"/>
    <col min="7169" max="7169" width="8.625" style="182" customWidth="1"/>
    <col min="7170" max="7170" width="11.5" style="182" customWidth="1"/>
    <col min="7171" max="7172" width="10.625" style="182" customWidth="1"/>
    <col min="7173" max="7174" width="11.25" style="182" customWidth="1"/>
    <col min="7175" max="7175" width="10.625" style="182" customWidth="1"/>
    <col min="7176" max="7177" width="9.25" style="182" customWidth="1"/>
    <col min="7178" max="7180" width="9.125" style="182" customWidth="1"/>
    <col min="7181" max="7182" width="9.25" style="182" customWidth="1"/>
    <col min="7183" max="7424" width="8.875" style="182"/>
    <col min="7425" max="7425" width="8.625" style="182" customWidth="1"/>
    <col min="7426" max="7426" width="11.5" style="182" customWidth="1"/>
    <col min="7427" max="7428" width="10.625" style="182" customWidth="1"/>
    <col min="7429" max="7430" width="11.25" style="182" customWidth="1"/>
    <col min="7431" max="7431" width="10.625" style="182" customWidth="1"/>
    <col min="7432" max="7433" width="9.25" style="182" customWidth="1"/>
    <col min="7434" max="7436" width="9.125" style="182" customWidth="1"/>
    <col min="7437" max="7438" width="9.25" style="182" customWidth="1"/>
    <col min="7439" max="7680" width="8.875" style="182"/>
    <col min="7681" max="7681" width="8.625" style="182" customWidth="1"/>
    <col min="7682" max="7682" width="11.5" style="182" customWidth="1"/>
    <col min="7683" max="7684" width="10.625" style="182" customWidth="1"/>
    <col min="7685" max="7686" width="11.25" style="182" customWidth="1"/>
    <col min="7687" max="7687" width="10.625" style="182" customWidth="1"/>
    <col min="7688" max="7689" width="9.25" style="182" customWidth="1"/>
    <col min="7690" max="7692" width="9.125" style="182" customWidth="1"/>
    <col min="7693" max="7694" width="9.25" style="182" customWidth="1"/>
    <col min="7695" max="7936" width="8.875" style="182"/>
    <col min="7937" max="7937" width="8.625" style="182" customWidth="1"/>
    <col min="7938" max="7938" width="11.5" style="182" customWidth="1"/>
    <col min="7939" max="7940" width="10.625" style="182" customWidth="1"/>
    <col min="7941" max="7942" width="11.25" style="182" customWidth="1"/>
    <col min="7943" max="7943" width="10.625" style="182" customWidth="1"/>
    <col min="7944" max="7945" width="9.25" style="182" customWidth="1"/>
    <col min="7946" max="7948" width="9.125" style="182" customWidth="1"/>
    <col min="7949" max="7950" width="9.25" style="182" customWidth="1"/>
    <col min="7951" max="8192" width="8.875" style="182"/>
    <col min="8193" max="8193" width="8.625" style="182" customWidth="1"/>
    <col min="8194" max="8194" width="11.5" style="182" customWidth="1"/>
    <col min="8195" max="8196" width="10.625" style="182" customWidth="1"/>
    <col min="8197" max="8198" width="11.25" style="182" customWidth="1"/>
    <col min="8199" max="8199" width="10.625" style="182" customWidth="1"/>
    <col min="8200" max="8201" width="9.25" style="182" customWidth="1"/>
    <col min="8202" max="8204" width="9.125" style="182" customWidth="1"/>
    <col min="8205" max="8206" width="9.25" style="182" customWidth="1"/>
    <col min="8207" max="8448" width="8.875" style="182"/>
    <col min="8449" max="8449" width="8.625" style="182" customWidth="1"/>
    <col min="8450" max="8450" width="11.5" style="182" customWidth="1"/>
    <col min="8451" max="8452" width="10.625" style="182" customWidth="1"/>
    <col min="8453" max="8454" width="11.25" style="182" customWidth="1"/>
    <col min="8455" max="8455" width="10.625" style="182" customWidth="1"/>
    <col min="8456" max="8457" width="9.25" style="182" customWidth="1"/>
    <col min="8458" max="8460" width="9.125" style="182" customWidth="1"/>
    <col min="8461" max="8462" width="9.25" style="182" customWidth="1"/>
    <col min="8463" max="8704" width="8.875" style="182"/>
    <col min="8705" max="8705" width="8.625" style="182" customWidth="1"/>
    <col min="8706" max="8706" width="11.5" style="182" customWidth="1"/>
    <col min="8707" max="8708" width="10.625" style="182" customWidth="1"/>
    <col min="8709" max="8710" width="11.25" style="182" customWidth="1"/>
    <col min="8711" max="8711" width="10.625" style="182" customWidth="1"/>
    <col min="8712" max="8713" width="9.25" style="182" customWidth="1"/>
    <col min="8714" max="8716" width="9.125" style="182" customWidth="1"/>
    <col min="8717" max="8718" width="9.25" style="182" customWidth="1"/>
    <col min="8719" max="8960" width="8.875" style="182"/>
    <col min="8961" max="8961" width="8.625" style="182" customWidth="1"/>
    <col min="8962" max="8962" width="11.5" style="182" customWidth="1"/>
    <col min="8963" max="8964" width="10.625" style="182" customWidth="1"/>
    <col min="8965" max="8966" width="11.25" style="182" customWidth="1"/>
    <col min="8967" max="8967" width="10.625" style="182" customWidth="1"/>
    <col min="8968" max="8969" width="9.25" style="182" customWidth="1"/>
    <col min="8970" max="8972" width="9.125" style="182" customWidth="1"/>
    <col min="8973" max="8974" width="9.25" style="182" customWidth="1"/>
    <col min="8975" max="9216" width="8.875" style="182"/>
    <col min="9217" max="9217" width="8.625" style="182" customWidth="1"/>
    <col min="9218" max="9218" width="11.5" style="182" customWidth="1"/>
    <col min="9219" max="9220" width="10.625" style="182" customWidth="1"/>
    <col min="9221" max="9222" width="11.25" style="182" customWidth="1"/>
    <col min="9223" max="9223" width="10.625" style="182" customWidth="1"/>
    <col min="9224" max="9225" width="9.25" style="182" customWidth="1"/>
    <col min="9226" max="9228" width="9.125" style="182" customWidth="1"/>
    <col min="9229" max="9230" width="9.25" style="182" customWidth="1"/>
    <col min="9231" max="9472" width="8.875" style="182"/>
    <col min="9473" max="9473" width="8.625" style="182" customWidth="1"/>
    <col min="9474" max="9474" width="11.5" style="182" customWidth="1"/>
    <col min="9475" max="9476" width="10.625" style="182" customWidth="1"/>
    <col min="9477" max="9478" width="11.25" style="182" customWidth="1"/>
    <col min="9479" max="9479" width="10.625" style="182" customWidth="1"/>
    <col min="9480" max="9481" width="9.25" style="182" customWidth="1"/>
    <col min="9482" max="9484" width="9.125" style="182" customWidth="1"/>
    <col min="9485" max="9486" width="9.25" style="182" customWidth="1"/>
    <col min="9487" max="9728" width="8.875" style="182"/>
    <col min="9729" max="9729" width="8.625" style="182" customWidth="1"/>
    <col min="9730" max="9730" width="11.5" style="182" customWidth="1"/>
    <col min="9731" max="9732" width="10.625" style="182" customWidth="1"/>
    <col min="9733" max="9734" width="11.25" style="182" customWidth="1"/>
    <col min="9735" max="9735" width="10.625" style="182" customWidth="1"/>
    <col min="9736" max="9737" width="9.25" style="182" customWidth="1"/>
    <col min="9738" max="9740" width="9.125" style="182" customWidth="1"/>
    <col min="9741" max="9742" width="9.25" style="182" customWidth="1"/>
    <col min="9743" max="9984" width="8.875" style="182"/>
    <col min="9985" max="9985" width="8.625" style="182" customWidth="1"/>
    <col min="9986" max="9986" width="11.5" style="182" customWidth="1"/>
    <col min="9987" max="9988" width="10.625" style="182" customWidth="1"/>
    <col min="9989" max="9990" width="11.25" style="182" customWidth="1"/>
    <col min="9991" max="9991" width="10.625" style="182" customWidth="1"/>
    <col min="9992" max="9993" width="9.25" style="182" customWidth="1"/>
    <col min="9994" max="9996" width="9.125" style="182" customWidth="1"/>
    <col min="9997" max="9998" width="9.25" style="182" customWidth="1"/>
    <col min="9999" max="10240" width="8.875" style="182"/>
    <col min="10241" max="10241" width="8.625" style="182" customWidth="1"/>
    <col min="10242" max="10242" width="11.5" style="182" customWidth="1"/>
    <col min="10243" max="10244" width="10.625" style="182" customWidth="1"/>
    <col min="10245" max="10246" width="11.25" style="182" customWidth="1"/>
    <col min="10247" max="10247" width="10.625" style="182" customWidth="1"/>
    <col min="10248" max="10249" width="9.25" style="182" customWidth="1"/>
    <col min="10250" max="10252" width="9.125" style="182" customWidth="1"/>
    <col min="10253" max="10254" width="9.25" style="182" customWidth="1"/>
    <col min="10255" max="10496" width="8.875" style="182"/>
    <col min="10497" max="10497" width="8.625" style="182" customWidth="1"/>
    <col min="10498" max="10498" width="11.5" style="182" customWidth="1"/>
    <col min="10499" max="10500" width="10.625" style="182" customWidth="1"/>
    <col min="10501" max="10502" width="11.25" style="182" customWidth="1"/>
    <col min="10503" max="10503" width="10.625" style="182" customWidth="1"/>
    <col min="10504" max="10505" width="9.25" style="182" customWidth="1"/>
    <col min="10506" max="10508" width="9.125" style="182" customWidth="1"/>
    <col min="10509" max="10510" width="9.25" style="182" customWidth="1"/>
    <col min="10511" max="10752" width="8.875" style="182"/>
    <col min="10753" max="10753" width="8.625" style="182" customWidth="1"/>
    <col min="10754" max="10754" width="11.5" style="182" customWidth="1"/>
    <col min="10755" max="10756" width="10.625" style="182" customWidth="1"/>
    <col min="10757" max="10758" width="11.25" style="182" customWidth="1"/>
    <col min="10759" max="10759" width="10.625" style="182" customWidth="1"/>
    <col min="10760" max="10761" width="9.25" style="182" customWidth="1"/>
    <col min="10762" max="10764" width="9.125" style="182" customWidth="1"/>
    <col min="10765" max="10766" width="9.25" style="182" customWidth="1"/>
    <col min="10767" max="11008" width="8.875" style="182"/>
    <col min="11009" max="11009" width="8.625" style="182" customWidth="1"/>
    <col min="11010" max="11010" width="11.5" style="182" customWidth="1"/>
    <col min="11011" max="11012" width="10.625" style="182" customWidth="1"/>
    <col min="11013" max="11014" width="11.25" style="182" customWidth="1"/>
    <col min="11015" max="11015" width="10.625" style="182" customWidth="1"/>
    <col min="11016" max="11017" width="9.25" style="182" customWidth="1"/>
    <col min="11018" max="11020" width="9.125" style="182" customWidth="1"/>
    <col min="11021" max="11022" width="9.25" style="182" customWidth="1"/>
    <col min="11023" max="11264" width="8.875" style="182"/>
    <col min="11265" max="11265" width="8.625" style="182" customWidth="1"/>
    <col min="11266" max="11266" width="11.5" style="182" customWidth="1"/>
    <col min="11267" max="11268" width="10.625" style="182" customWidth="1"/>
    <col min="11269" max="11270" width="11.25" style="182" customWidth="1"/>
    <col min="11271" max="11271" width="10.625" style="182" customWidth="1"/>
    <col min="11272" max="11273" width="9.25" style="182" customWidth="1"/>
    <col min="11274" max="11276" width="9.125" style="182" customWidth="1"/>
    <col min="11277" max="11278" width="9.25" style="182" customWidth="1"/>
    <col min="11279" max="11520" width="8.875" style="182"/>
    <col min="11521" max="11521" width="8.625" style="182" customWidth="1"/>
    <col min="11522" max="11522" width="11.5" style="182" customWidth="1"/>
    <col min="11523" max="11524" width="10.625" style="182" customWidth="1"/>
    <col min="11525" max="11526" width="11.25" style="182" customWidth="1"/>
    <col min="11527" max="11527" width="10.625" style="182" customWidth="1"/>
    <col min="11528" max="11529" width="9.25" style="182" customWidth="1"/>
    <col min="11530" max="11532" width="9.125" style="182" customWidth="1"/>
    <col min="11533" max="11534" width="9.25" style="182" customWidth="1"/>
    <col min="11535" max="11776" width="8.875" style="182"/>
    <col min="11777" max="11777" width="8.625" style="182" customWidth="1"/>
    <col min="11778" max="11778" width="11.5" style="182" customWidth="1"/>
    <col min="11779" max="11780" width="10.625" style="182" customWidth="1"/>
    <col min="11781" max="11782" width="11.25" style="182" customWidth="1"/>
    <col min="11783" max="11783" width="10.625" style="182" customWidth="1"/>
    <col min="11784" max="11785" width="9.25" style="182" customWidth="1"/>
    <col min="11786" max="11788" width="9.125" style="182" customWidth="1"/>
    <col min="11789" max="11790" width="9.25" style="182" customWidth="1"/>
    <col min="11791" max="12032" width="8.875" style="182"/>
    <col min="12033" max="12033" width="8.625" style="182" customWidth="1"/>
    <col min="12034" max="12034" width="11.5" style="182" customWidth="1"/>
    <col min="12035" max="12036" width="10.625" style="182" customWidth="1"/>
    <col min="12037" max="12038" width="11.25" style="182" customWidth="1"/>
    <col min="12039" max="12039" width="10.625" style="182" customWidth="1"/>
    <col min="12040" max="12041" width="9.25" style="182" customWidth="1"/>
    <col min="12042" max="12044" width="9.125" style="182" customWidth="1"/>
    <col min="12045" max="12046" width="9.25" style="182" customWidth="1"/>
    <col min="12047" max="12288" width="8.875" style="182"/>
    <col min="12289" max="12289" width="8.625" style="182" customWidth="1"/>
    <col min="12290" max="12290" width="11.5" style="182" customWidth="1"/>
    <col min="12291" max="12292" width="10.625" style="182" customWidth="1"/>
    <col min="12293" max="12294" width="11.25" style="182" customWidth="1"/>
    <col min="12295" max="12295" width="10.625" style="182" customWidth="1"/>
    <col min="12296" max="12297" width="9.25" style="182" customWidth="1"/>
    <col min="12298" max="12300" width="9.125" style="182" customWidth="1"/>
    <col min="12301" max="12302" width="9.25" style="182" customWidth="1"/>
    <col min="12303" max="12544" width="8.875" style="182"/>
    <col min="12545" max="12545" width="8.625" style="182" customWidth="1"/>
    <col min="12546" max="12546" width="11.5" style="182" customWidth="1"/>
    <col min="12547" max="12548" width="10.625" style="182" customWidth="1"/>
    <col min="12549" max="12550" width="11.25" style="182" customWidth="1"/>
    <col min="12551" max="12551" width="10.625" style="182" customWidth="1"/>
    <col min="12552" max="12553" width="9.25" style="182" customWidth="1"/>
    <col min="12554" max="12556" width="9.125" style="182" customWidth="1"/>
    <col min="12557" max="12558" width="9.25" style="182" customWidth="1"/>
    <col min="12559" max="12800" width="8.875" style="182"/>
    <col min="12801" max="12801" width="8.625" style="182" customWidth="1"/>
    <col min="12802" max="12802" width="11.5" style="182" customWidth="1"/>
    <col min="12803" max="12804" width="10.625" style="182" customWidth="1"/>
    <col min="12805" max="12806" width="11.25" style="182" customWidth="1"/>
    <col min="12807" max="12807" width="10.625" style="182" customWidth="1"/>
    <col min="12808" max="12809" width="9.25" style="182" customWidth="1"/>
    <col min="12810" max="12812" width="9.125" style="182" customWidth="1"/>
    <col min="12813" max="12814" width="9.25" style="182" customWidth="1"/>
    <col min="12815" max="13056" width="8.875" style="182"/>
    <col min="13057" max="13057" width="8.625" style="182" customWidth="1"/>
    <col min="13058" max="13058" width="11.5" style="182" customWidth="1"/>
    <col min="13059" max="13060" width="10.625" style="182" customWidth="1"/>
    <col min="13061" max="13062" width="11.25" style="182" customWidth="1"/>
    <col min="13063" max="13063" width="10.625" style="182" customWidth="1"/>
    <col min="13064" max="13065" width="9.25" style="182" customWidth="1"/>
    <col min="13066" max="13068" width="9.125" style="182" customWidth="1"/>
    <col min="13069" max="13070" width="9.25" style="182" customWidth="1"/>
    <col min="13071" max="13312" width="8.875" style="182"/>
    <col min="13313" max="13313" width="8.625" style="182" customWidth="1"/>
    <col min="13314" max="13314" width="11.5" style="182" customWidth="1"/>
    <col min="13315" max="13316" width="10.625" style="182" customWidth="1"/>
    <col min="13317" max="13318" width="11.25" style="182" customWidth="1"/>
    <col min="13319" max="13319" width="10.625" style="182" customWidth="1"/>
    <col min="13320" max="13321" width="9.25" style="182" customWidth="1"/>
    <col min="13322" max="13324" width="9.125" style="182" customWidth="1"/>
    <col min="13325" max="13326" width="9.25" style="182" customWidth="1"/>
    <col min="13327" max="13568" width="8.875" style="182"/>
    <col min="13569" max="13569" width="8.625" style="182" customWidth="1"/>
    <col min="13570" max="13570" width="11.5" style="182" customWidth="1"/>
    <col min="13571" max="13572" width="10.625" style="182" customWidth="1"/>
    <col min="13573" max="13574" width="11.25" style="182" customWidth="1"/>
    <col min="13575" max="13575" width="10.625" style="182" customWidth="1"/>
    <col min="13576" max="13577" width="9.25" style="182" customWidth="1"/>
    <col min="13578" max="13580" width="9.125" style="182" customWidth="1"/>
    <col min="13581" max="13582" width="9.25" style="182" customWidth="1"/>
    <col min="13583" max="13824" width="8.875" style="182"/>
    <col min="13825" max="13825" width="8.625" style="182" customWidth="1"/>
    <col min="13826" max="13826" width="11.5" style="182" customWidth="1"/>
    <col min="13827" max="13828" width="10.625" style="182" customWidth="1"/>
    <col min="13829" max="13830" width="11.25" style="182" customWidth="1"/>
    <col min="13831" max="13831" width="10.625" style="182" customWidth="1"/>
    <col min="13832" max="13833" width="9.25" style="182" customWidth="1"/>
    <col min="13834" max="13836" width="9.125" style="182" customWidth="1"/>
    <col min="13837" max="13838" width="9.25" style="182" customWidth="1"/>
    <col min="13839" max="14080" width="8.875" style="182"/>
    <col min="14081" max="14081" width="8.625" style="182" customWidth="1"/>
    <col min="14082" max="14082" width="11.5" style="182" customWidth="1"/>
    <col min="14083" max="14084" width="10.625" style="182" customWidth="1"/>
    <col min="14085" max="14086" width="11.25" style="182" customWidth="1"/>
    <col min="14087" max="14087" width="10.625" style="182" customWidth="1"/>
    <col min="14088" max="14089" width="9.25" style="182" customWidth="1"/>
    <col min="14090" max="14092" width="9.125" style="182" customWidth="1"/>
    <col min="14093" max="14094" width="9.25" style="182" customWidth="1"/>
    <col min="14095" max="14336" width="8.875" style="182"/>
    <col min="14337" max="14337" width="8.625" style="182" customWidth="1"/>
    <col min="14338" max="14338" width="11.5" style="182" customWidth="1"/>
    <col min="14339" max="14340" width="10.625" style="182" customWidth="1"/>
    <col min="14341" max="14342" width="11.25" style="182" customWidth="1"/>
    <col min="14343" max="14343" width="10.625" style="182" customWidth="1"/>
    <col min="14344" max="14345" width="9.25" style="182" customWidth="1"/>
    <col min="14346" max="14348" width="9.125" style="182" customWidth="1"/>
    <col min="14349" max="14350" width="9.25" style="182" customWidth="1"/>
    <col min="14351" max="14592" width="8.875" style="182"/>
    <col min="14593" max="14593" width="8.625" style="182" customWidth="1"/>
    <col min="14594" max="14594" width="11.5" style="182" customWidth="1"/>
    <col min="14595" max="14596" width="10.625" style="182" customWidth="1"/>
    <col min="14597" max="14598" width="11.25" style="182" customWidth="1"/>
    <col min="14599" max="14599" width="10.625" style="182" customWidth="1"/>
    <col min="14600" max="14601" width="9.25" style="182" customWidth="1"/>
    <col min="14602" max="14604" width="9.125" style="182" customWidth="1"/>
    <col min="14605" max="14606" width="9.25" style="182" customWidth="1"/>
    <col min="14607" max="14848" width="8.875" style="182"/>
    <col min="14849" max="14849" width="8.625" style="182" customWidth="1"/>
    <col min="14850" max="14850" width="11.5" style="182" customWidth="1"/>
    <col min="14851" max="14852" width="10.625" style="182" customWidth="1"/>
    <col min="14853" max="14854" width="11.25" style="182" customWidth="1"/>
    <col min="14855" max="14855" width="10.625" style="182" customWidth="1"/>
    <col min="14856" max="14857" width="9.25" style="182" customWidth="1"/>
    <col min="14858" max="14860" width="9.125" style="182" customWidth="1"/>
    <col min="14861" max="14862" width="9.25" style="182" customWidth="1"/>
    <col min="14863" max="15104" width="8.875" style="182"/>
    <col min="15105" max="15105" width="8.625" style="182" customWidth="1"/>
    <col min="15106" max="15106" width="11.5" style="182" customWidth="1"/>
    <col min="15107" max="15108" width="10.625" style="182" customWidth="1"/>
    <col min="15109" max="15110" width="11.25" style="182" customWidth="1"/>
    <col min="15111" max="15111" width="10.625" style="182" customWidth="1"/>
    <col min="15112" max="15113" width="9.25" style="182" customWidth="1"/>
    <col min="15114" max="15116" width="9.125" style="182" customWidth="1"/>
    <col min="15117" max="15118" width="9.25" style="182" customWidth="1"/>
    <col min="15119" max="15360" width="8.875" style="182"/>
    <col min="15361" max="15361" width="8.625" style="182" customWidth="1"/>
    <col min="15362" max="15362" width="11.5" style="182" customWidth="1"/>
    <col min="15363" max="15364" width="10.625" style="182" customWidth="1"/>
    <col min="15365" max="15366" width="11.25" style="182" customWidth="1"/>
    <col min="15367" max="15367" width="10.625" style="182" customWidth="1"/>
    <col min="15368" max="15369" width="9.25" style="182" customWidth="1"/>
    <col min="15370" max="15372" width="9.125" style="182" customWidth="1"/>
    <col min="15373" max="15374" width="9.25" style="182" customWidth="1"/>
    <col min="15375" max="15616" width="8.875" style="182"/>
    <col min="15617" max="15617" width="8.625" style="182" customWidth="1"/>
    <col min="15618" max="15618" width="11.5" style="182" customWidth="1"/>
    <col min="15619" max="15620" width="10.625" style="182" customWidth="1"/>
    <col min="15621" max="15622" width="11.25" style="182" customWidth="1"/>
    <col min="15623" max="15623" width="10.625" style="182" customWidth="1"/>
    <col min="15624" max="15625" width="9.25" style="182" customWidth="1"/>
    <col min="15626" max="15628" width="9.125" style="182" customWidth="1"/>
    <col min="15629" max="15630" width="9.25" style="182" customWidth="1"/>
    <col min="15631" max="15872" width="8.875" style="182"/>
    <col min="15873" max="15873" width="8.625" style="182" customWidth="1"/>
    <col min="15874" max="15874" width="11.5" style="182" customWidth="1"/>
    <col min="15875" max="15876" width="10.625" style="182" customWidth="1"/>
    <col min="15877" max="15878" width="11.25" style="182" customWidth="1"/>
    <col min="15879" max="15879" width="10.625" style="182" customWidth="1"/>
    <col min="15880" max="15881" width="9.25" style="182" customWidth="1"/>
    <col min="15882" max="15884" width="9.125" style="182" customWidth="1"/>
    <col min="15885" max="15886" width="9.25" style="182" customWidth="1"/>
    <col min="15887" max="16128" width="8.875" style="182"/>
    <col min="16129" max="16129" width="8.625" style="182" customWidth="1"/>
    <col min="16130" max="16130" width="11.5" style="182" customWidth="1"/>
    <col min="16131" max="16132" width="10.625" style="182" customWidth="1"/>
    <col min="16133" max="16134" width="11.25" style="182" customWidth="1"/>
    <col min="16135" max="16135" width="10.625" style="182" customWidth="1"/>
    <col min="16136" max="16137" width="9.25" style="182" customWidth="1"/>
    <col min="16138" max="16140" width="9.125" style="182" customWidth="1"/>
    <col min="16141" max="16142" width="9.25" style="182" customWidth="1"/>
    <col min="16143" max="16384" width="8.875" style="182"/>
  </cols>
  <sheetData>
    <row r="1" spans="1:14" ht="19.5">
      <c r="A1" s="1796" t="s">
        <v>619</v>
      </c>
      <c r="B1" s="1796"/>
      <c r="C1" s="1796"/>
      <c r="D1" s="1796"/>
      <c r="E1" s="1796"/>
      <c r="F1" s="1796"/>
      <c r="G1" s="1796"/>
      <c r="H1" s="1796"/>
      <c r="I1" s="1796"/>
      <c r="J1" s="1796"/>
      <c r="K1" s="1796"/>
      <c r="L1" s="1796"/>
      <c r="M1" s="1796"/>
      <c r="N1" s="1796"/>
    </row>
    <row r="2" spans="1:14" ht="16.149999999999999" customHeight="1">
      <c r="N2" s="252" t="s">
        <v>620</v>
      </c>
    </row>
    <row r="3" spans="1:14" ht="16.5" customHeight="1">
      <c r="A3" s="1797"/>
      <c r="B3" s="1800" t="s">
        <v>621</v>
      </c>
      <c r="C3" s="253"/>
      <c r="D3" s="254"/>
      <c r="E3" s="1803" t="s">
        <v>622</v>
      </c>
      <c r="F3" s="255"/>
      <c r="G3" s="256"/>
      <c r="H3" s="256"/>
      <c r="I3" s="255"/>
      <c r="J3" s="256"/>
      <c r="K3" s="256"/>
      <c r="L3" s="1806" t="s">
        <v>623</v>
      </c>
      <c r="M3" s="257"/>
      <c r="N3" s="257"/>
    </row>
    <row r="4" spans="1:14" ht="16.5" customHeight="1">
      <c r="A4" s="1798"/>
      <c r="B4" s="1801"/>
      <c r="C4" s="901"/>
      <c r="D4" s="258"/>
      <c r="E4" s="1804"/>
      <c r="F4" s="1803" t="s">
        <v>624</v>
      </c>
      <c r="G4" s="255"/>
      <c r="H4" s="255"/>
      <c r="I4" s="1803" t="s">
        <v>625</v>
      </c>
      <c r="J4" s="259"/>
      <c r="K4" s="259"/>
      <c r="L4" s="1807"/>
      <c r="M4" s="901"/>
      <c r="N4" s="901"/>
    </row>
    <row r="5" spans="1:14" ht="16.5" customHeight="1">
      <c r="A5" s="1798"/>
      <c r="B5" s="1801"/>
      <c r="C5" s="1809" t="s">
        <v>626</v>
      </c>
      <c r="D5" s="1809" t="s">
        <v>627</v>
      </c>
      <c r="E5" s="1804"/>
      <c r="F5" s="1804"/>
      <c r="G5" s="1809" t="s">
        <v>626</v>
      </c>
      <c r="H5" s="1809" t="s">
        <v>627</v>
      </c>
      <c r="I5" s="1804"/>
      <c r="J5" s="1809" t="s">
        <v>626</v>
      </c>
      <c r="K5" s="1809" t="s">
        <v>627</v>
      </c>
      <c r="L5" s="1807"/>
      <c r="M5" s="1809" t="s">
        <v>626</v>
      </c>
      <c r="N5" s="1806" t="s">
        <v>627</v>
      </c>
    </row>
    <row r="6" spans="1:14" ht="16.5" customHeight="1">
      <c r="A6" s="1798"/>
      <c r="B6" s="1801"/>
      <c r="C6" s="1810"/>
      <c r="D6" s="1810"/>
      <c r="E6" s="1804"/>
      <c r="F6" s="1804"/>
      <c r="G6" s="1810"/>
      <c r="H6" s="1810"/>
      <c r="I6" s="1804"/>
      <c r="J6" s="1810"/>
      <c r="K6" s="1810"/>
      <c r="L6" s="1807"/>
      <c r="M6" s="1812"/>
      <c r="N6" s="1807"/>
    </row>
    <row r="7" spans="1:14" ht="16.5" customHeight="1">
      <c r="A7" s="1798"/>
      <c r="B7" s="1801"/>
      <c r="C7" s="1810"/>
      <c r="D7" s="1810"/>
      <c r="E7" s="1804"/>
      <c r="F7" s="1804"/>
      <c r="G7" s="1810"/>
      <c r="H7" s="1810"/>
      <c r="I7" s="1804"/>
      <c r="J7" s="1810"/>
      <c r="K7" s="1810"/>
      <c r="L7" s="1807"/>
      <c r="M7" s="1812"/>
      <c r="N7" s="1807"/>
    </row>
    <row r="8" spans="1:14" ht="15" customHeight="1">
      <c r="A8" s="1798"/>
      <c r="B8" s="1801"/>
      <c r="C8" s="1810"/>
      <c r="D8" s="1810"/>
      <c r="E8" s="1804"/>
      <c r="F8" s="1804"/>
      <c r="G8" s="1810"/>
      <c r="H8" s="1810"/>
      <c r="I8" s="1804"/>
      <c r="J8" s="1810"/>
      <c r="K8" s="1810"/>
      <c r="L8" s="1807"/>
      <c r="M8" s="1812"/>
      <c r="N8" s="1807"/>
    </row>
    <row r="9" spans="1:14" ht="22.7" customHeight="1">
      <c r="A9" s="1799"/>
      <c r="B9" s="1802"/>
      <c r="C9" s="1811"/>
      <c r="D9" s="1811"/>
      <c r="E9" s="1805"/>
      <c r="F9" s="1805"/>
      <c r="G9" s="1811"/>
      <c r="H9" s="1811"/>
      <c r="I9" s="1805"/>
      <c r="J9" s="1811"/>
      <c r="K9" s="1811"/>
      <c r="L9" s="1808"/>
      <c r="M9" s="1813"/>
      <c r="N9" s="1808"/>
    </row>
    <row r="10" spans="1:14" ht="30.2" customHeight="1">
      <c r="A10" s="900" t="s">
        <v>628</v>
      </c>
      <c r="B10" s="83">
        <v>14259</v>
      </c>
      <c r="C10" s="83">
        <v>9440</v>
      </c>
      <c r="D10" s="83">
        <v>4806</v>
      </c>
      <c r="E10" s="83">
        <v>12433</v>
      </c>
      <c r="F10" s="83">
        <v>9943</v>
      </c>
      <c r="G10" s="83">
        <v>7667</v>
      </c>
      <c r="H10" s="83">
        <v>2262</v>
      </c>
      <c r="I10" s="83">
        <v>1603</v>
      </c>
      <c r="J10" s="83">
        <v>1180</v>
      </c>
      <c r="K10" s="83">
        <v>420</v>
      </c>
      <c r="L10" s="83">
        <v>19257</v>
      </c>
      <c r="M10" s="83">
        <v>9848</v>
      </c>
      <c r="N10" s="82">
        <v>9394</v>
      </c>
    </row>
    <row r="11" spans="1:14" ht="30.2" customHeight="1">
      <c r="A11" s="900" t="s">
        <v>303</v>
      </c>
      <c r="B11" s="83">
        <v>16304</v>
      </c>
      <c r="C11" s="83">
        <v>11715</v>
      </c>
      <c r="D11" s="83">
        <v>4578</v>
      </c>
      <c r="E11" s="83">
        <v>14356</v>
      </c>
      <c r="F11" s="83">
        <v>11235</v>
      </c>
      <c r="G11" s="83">
        <v>8110</v>
      </c>
      <c r="H11" s="83">
        <v>3116</v>
      </c>
      <c r="I11" s="83">
        <v>1819</v>
      </c>
      <c r="J11" s="83">
        <v>1233</v>
      </c>
      <c r="K11" s="83">
        <v>582</v>
      </c>
      <c r="L11" s="83">
        <v>21222</v>
      </c>
      <c r="M11" s="83">
        <v>11256</v>
      </c>
      <c r="N11" s="82">
        <v>9957</v>
      </c>
    </row>
    <row r="12" spans="1:14" ht="30.2" customHeight="1">
      <c r="A12" s="900" t="s">
        <v>304</v>
      </c>
      <c r="B12" s="83">
        <v>15517</v>
      </c>
      <c r="C12" s="83">
        <v>11081</v>
      </c>
      <c r="D12" s="83">
        <v>4423</v>
      </c>
      <c r="E12" s="83">
        <v>15579</v>
      </c>
      <c r="F12" s="83">
        <v>11916</v>
      </c>
      <c r="G12" s="83">
        <v>8272</v>
      </c>
      <c r="H12" s="83">
        <v>3637</v>
      </c>
      <c r="I12" s="83">
        <v>2170</v>
      </c>
      <c r="J12" s="83">
        <v>1628</v>
      </c>
      <c r="K12" s="83">
        <v>542</v>
      </c>
      <c r="L12" s="83">
        <v>21170</v>
      </c>
      <c r="M12" s="83">
        <v>11241</v>
      </c>
      <c r="N12" s="82">
        <v>9914</v>
      </c>
    </row>
    <row r="13" spans="1:14" ht="30.2" customHeight="1">
      <c r="A13" s="900" t="s">
        <v>305</v>
      </c>
      <c r="B13" s="83">
        <v>16350</v>
      </c>
      <c r="C13" s="83">
        <v>11807</v>
      </c>
      <c r="D13" s="83">
        <v>4532</v>
      </c>
      <c r="E13" s="83">
        <v>15890</v>
      </c>
      <c r="F13" s="83">
        <v>11995</v>
      </c>
      <c r="G13" s="83">
        <v>8455</v>
      </c>
      <c r="H13" s="83">
        <v>3534</v>
      </c>
      <c r="I13" s="83">
        <v>2324</v>
      </c>
      <c r="J13" s="83">
        <v>1798</v>
      </c>
      <c r="K13" s="83">
        <v>523</v>
      </c>
      <c r="L13" s="83">
        <v>21638</v>
      </c>
      <c r="M13" s="83">
        <v>11507</v>
      </c>
      <c r="N13" s="82">
        <v>10115</v>
      </c>
    </row>
    <row r="14" spans="1:14" ht="30.2" customHeight="1">
      <c r="A14" s="900" t="s">
        <v>306</v>
      </c>
      <c r="B14" s="83">
        <v>17590</v>
      </c>
      <c r="C14" s="83">
        <v>12571</v>
      </c>
      <c r="D14" s="83">
        <v>5008</v>
      </c>
      <c r="E14" s="83">
        <v>16370</v>
      </c>
      <c r="F14" s="83">
        <v>12078</v>
      </c>
      <c r="G14" s="83">
        <v>8453</v>
      </c>
      <c r="H14" s="83">
        <v>3617</v>
      </c>
      <c r="I14" s="83">
        <v>2543</v>
      </c>
      <c r="J14" s="83">
        <v>1983</v>
      </c>
      <c r="K14" s="83">
        <v>559</v>
      </c>
      <c r="L14" s="83">
        <v>22863</v>
      </c>
      <c r="M14" s="83">
        <v>12206</v>
      </c>
      <c r="N14" s="82">
        <v>10639</v>
      </c>
    </row>
    <row r="15" spans="1:14" ht="30.2" customHeight="1">
      <c r="A15" s="900" t="s">
        <v>307</v>
      </c>
      <c r="B15" s="83">
        <v>17509</v>
      </c>
      <c r="C15" s="83">
        <v>11956</v>
      </c>
      <c r="D15" s="83">
        <v>5544</v>
      </c>
      <c r="E15" s="83">
        <v>16010</v>
      </c>
      <c r="F15" s="83">
        <v>11668</v>
      </c>
      <c r="G15" s="83">
        <v>8049</v>
      </c>
      <c r="H15" s="83">
        <v>3609</v>
      </c>
      <c r="I15" s="83">
        <v>2638</v>
      </c>
      <c r="J15" s="83">
        <v>1989</v>
      </c>
      <c r="K15" s="83">
        <v>645</v>
      </c>
      <c r="L15" s="83">
        <v>24371</v>
      </c>
      <c r="M15" s="83">
        <v>12751</v>
      </c>
      <c r="N15" s="82">
        <v>11606</v>
      </c>
    </row>
    <row r="16" spans="1:14" ht="30.2" customHeight="1">
      <c r="A16" s="900" t="s">
        <v>308</v>
      </c>
      <c r="B16" s="83">
        <v>19269</v>
      </c>
      <c r="C16" s="83">
        <v>13354</v>
      </c>
      <c r="D16" s="83">
        <v>5906</v>
      </c>
      <c r="E16" s="83">
        <v>18315</v>
      </c>
      <c r="F16" s="83">
        <v>12265</v>
      </c>
      <c r="G16" s="83">
        <v>8312</v>
      </c>
      <c r="H16" s="83">
        <v>3942</v>
      </c>
      <c r="I16" s="83">
        <v>2319</v>
      </c>
      <c r="J16" s="83">
        <v>1595</v>
      </c>
      <c r="K16" s="83">
        <v>724</v>
      </c>
      <c r="L16" s="83">
        <v>25334</v>
      </c>
      <c r="M16" s="83">
        <v>13367</v>
      </c>
      <c r="N16" s="82">
        <v>11956</v>
      </c>
    </row>
    <row r="17" spans="1:14" ht="30.2" customHeight="1">
      <c r="A17" s="900" t="s">
        <v>309</v>
      </c>
      <c r="B17" s="83">
        <v>17930</v>
      </c>
      <c r="C17" s="83">
        <v>12833</v>
      </c>
      <c r="D17" s="83">
        <v>5087</v>
      </c>
      <c r="E17" s="83">
        <v>17955</v>
      </c>
      <c r="F17" s="83">
        <v>12746</v>
      </c>
      <c r="G17" s="83">
        <v>8371</v>
      </c>
      <c r="H17" s="83">
        <v>4366</v>
      </c>
      <c r="I17" s="83">
        <v>2090</v>
      </c>
      <c r="J17" s="83">
        <v>1393</v>
      </c>
      <c r="K17" s="83">
        <v>697</v>
      </c>
      <c r="L17" s="83">
        <v>25316</v>
      </c>
      <c r="M17" s="83">
        <v>13647</v>
      </c>
      <c r="N17" s="82">
        <v>11655</v>
      </c>
    </row>
    <row r="18" spans="1:14" ht="30.2" customHeight="1">
      <c r="A18" s="900" t="s">
        <v>310</v>
      </c>
      <c r="B18" s="83">
        <v>16387</v>
      </c>
      <c r="C18" s="83">
        <v>11391</v>
      </c>
      <c r="D18" s="83">
        <v>4981</v>
      </c>
      <c r="E18" s="83">
        <v>17605</v>
      </c>
      <c r="F18" s="83">
        <v>12598</v>
      </c>
      <c r="G18" s="83">
        <v>8273</v>
      </c>
      <c r="H18" s="83">
        <v>4312</v>
      </c>
      <c r="I18" s="83">
        <v>2001</v>
      </c>
      <c r="J18" s="83">
        <v>1339</v>
      </c>
      <c r="K18" s="83">
        <v>661</v>
      </c>
      <c r="L18" s="83">
        <v>24123</v>
      </c>
      <c r="M18" s="83">
        <v>12747</v>
      </c>
      <c r="N18" s="82">
        <v>11359</v>
      </c>
    </row>
    <row r="19" spans="1:14" ht="30.2" customHeight="1">
      <c r="A19" s="899" t="s">
        <v>311</v>
      </c>
      <c r="B19" s="898">
        <v>17873</v>
      </c>
      <c r="C19" s="898">
        <v>12650</v>
      </c>
      <c r="D19" s="898">
        <v>5210</v>
      </c>
      <c r="E19" s="898">
        <v>17643</v>
      </c>
      <c r="F19" s="898">
        <v>12938</v>
      </c>
      <c r="G19" s="898">
        <v>8463</v>
      </c>
      <c r="H19" s="898">
        <v>4468</v>
      </c>
      <c r="I19" s="898">
        <v>1828</v>
      </c>
      <c r="J19" s="898">
        <v>1227</v>
      </c>
      <c r="K19" s="898">
        <v>601</v>
      </c>
      <c r="L19" s="898">
        <v>24382</v>
      </c>
      <c r="M19" s="898">
        <v>13157</v>
      </c>
      <c r="N19" s="897">
        <v>11203</v>
      </c>
    </row>
    <row r="20" spans="1:14" s="203" customFormat="1" ht="17.25" customHeight="1">
      <c r="A20" s="1091" t="s">
        <v>1315</v>
      </c>
    </row>
    <row r="21" spans="1:14">
      <c r="A21" s="558" t="s">
        <v>1020</v>
      </c>
    </row>
  </sheetData>
  <mergeCells count="15">
    <mergeCell ref="A1:N1"/>
    <mergeCell ref="A3:A9"/>
    <mergeCell ref="B3:B9"/>
    <mergeCell ref="E3:E9"/>
    <mergeCell ref="L3:L9"/>
    <mergeCell ref="F4:F9"/>
    <mergeCell ref="I4:I9"/>
    <mergeCell ref="C5:C9"/>
    <mergeCell ref="D5:D9"/>
    <mergeCell ref="G5:G9"/>
    <mergeCell ref="H5:H9"/>
    <mergeCell ref="J5:J9"/>
    <mergeCell ref="K5:K9"/>
    <mergeCell ref="M5:M9"/>
    <mergeCell ref="N5:N9"/>
  </mergeCells>
  <phoneticPr fontId="6" type="noConversion"/>
  <printOptions horizontalCentered="1" verticalCentered="1"/>
  <pageMargins left="0.39370078740157483" right="0.39370078740157483" top="0.74803149606299213" bottom="0.74803149606299213" header="0.31496062992125984" footer="0.31496062992125984"/>
  <pageSetup paperSize="11" scale="66" orientation="landscape" r:id="rId1"/>
  <headerFooter differentOddEven="1" scaleWithDoc="0">
    <oddHeader>&amp;L&amp;"Times New Roman,標準"&amp;8 108&amp;"標楷體,標準"年犯罪狀況及其分析</oddHeader>
    <evenHeader>&amp;R&amp;"標楷體,標準"&amp;8第二篇　犯罪之處理</evenHeader>
  </headerFooter>
  <colBreaks count="1" manualBreakCount="1">
    <brk id="7" max="1048575" man="1"/>
  </colBreaks>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58">
    <tabColor theme="8" tint="0.59999389629810485"/>
  </sheetPr>
  <dimension ref="A1:AT22"/>
  <sheetViews>
    <sheetView showGridLines="0" zoomScaleNormal="100" workbookViewId="0">
      <selection activeCell="O2" sqref="O2"/>
    </sheetView>
  </sheetViews>
  <sheetFormatPr defaultRowHeight="12.75"/>
  <cols>
    <col min="1" max="10" width="12.625" style="404" customWidth="1"/>
    <col min="11" max="256" width="8.875" style="404"/>
    <col min="257" max="266" width="12.625" style="404" customWidth="1"/>
    <col min="267" max="512" width="8.875" style="404"/>
    <col min="513" max="522" width="12.625" style="404" customWidth="1"/>
    <col min="523" max="768" width="8.875" style="404"/>
    <col min="769" max="778" width="12.625" style="404" customWidth="1"/>
    <col min="779" max="1024" width="8.875" style="404"/>
    <col min="1025" max="1034" width="12.625" style="404" customWidth="1"/>
    <col min="1035" max="1280" width="8.875" style="404"/>
    <col min="1281" max="1290" width="12.625" style="404" customWidth="1"/>
    <col min="1291" max="1536" width="8.875" style="404"/>
    <col min="1537" max="1546" width="12.625" style="404" customWidth="1"/>
    <col min="1547" max="1792" width="8.875" style="404"/>
    <col min="1793" max="1802" width="12.625" style="404" customWidth="1"/>
    <col min="1803" max="2048" width="8.875" style="404"/>
    <col min="2049" max="2058" width="12.625" style="404" customWidth="1"/>
    <col min="2059" max="2304" width="8.875" style="404"/>
    <col min="2305" max="2314" width="12.625" style="404" customWidth="1"/>
    <col min="2315" max="2560" width="8.875" style="404"/>
    <col min="2561" max="2570" width="12.625" style="404" customWidth="1"/>
    <col min="2571" max="2816" width="8.875" style="404"/>
    <col min="2817" max="2826" width="12.625" style="404" customWidth="1"/>
    <col min="2827" max="3072" width="8.875" style="404"/>
    <col min="3073" max="3082" width="12.625" style="404" customWidth="1"/>
    <col min="3083" max="3328" width="8.875" style="404"/>
    <col min="3329" max="3338" width="12.625" style="404" customWidth="1"/>
    <col min="3339" max="3584" width="8.875" style="404"/>
    <col min="3585" max="3594" width="12.625" style="404" customWidth="1"/>
    <col min="3595" max="3840" width="8.875" style="404"/>
    <col min="3841" max="3850" width="12.625" style="404" customWidth="1"/>
    <col min="3851" max="4096" width="8.875" style="404"/>
    <col min="4097" max="4106" width="12.625" style="404" customWidth="1"/>
    <col min="4107" max="4352" width="8.875" style="404"/>
    <col min="4353" max="4362" width="12.625" style="404" customWidth="1"/>
    <col min="4363" max="4608" width="8.875" style="404"/>
    <col min="4609" max="4618" width="12.625" style="404" customWidth="1"/>
    <col min="4619" max="4864" width="8.875" style="404"/>
    <col min="4865" max="4874" width="12.625" style="404" customWidth="1"/>
    <col min="4875" max="5120" width="8.875" style="404"/>
    <col min="5121" max="5130" width="12.625" style="404" customWidth="1"/>
    <col min="5131" max="5376" width="8.875" style="404"/>
    <col min="5377" max="5386" width="12.625" style="404" customWidth="1"/>
    <col min="5387" max="5632" width="8.875" style="404"/>
    <col min="5633" max="5642" width="12.625" style="404" customWidth="1"/>
    <col min="5643" max="5888" width="8.875" style="404"/>
    <col min="5889" max="5898" width="12.625" style="404" customWidth="1"/>
    <col min="5899" max="6144" width="8.875" style="404"/>
    <col min="6145" max="6154" width="12.625" style="404" customWidth="1"/>
    <col min="6155" max="6400" width="8.875" style="404"/>
    <col min="6401" max="6410" width="12.625" style="404" customWidth="1"/>
    <col min="6411" max="6656" width="8.875" style="404"/>
    <col min="6657" max="6666" width="12.625" style="404" customWidth="1"/>
    <col min="6667" max="6912" width="8.875" style="404"/>
    <col min="6913" max="6922" width="12.625" style="404" customWidth="1"/>
    <col min="6923" max="7168" width="8.875" style="404"/>
    <col min="7169" max="7178" width="12.625" style="404" customWidth="1"/>
    <col min="7179" max="7424" width="8.875" style="404"/>
    <col min="7425" max="7434" width="12.625" style="404" customWidth="1"/>
    <col min="7435" max="7680" width="8.875" style="404"/>
    <col min="7681" max="7690" width="12.625" style="404" customWidth="1"/>
    <col min="7691" max="7936" width="8.875" style="404"/>
    <col min="7937" max="7946" width="12.625" style="404" customWidth="1"/>
    <col min="7947" max="8192" width="8.875" style="404"/>
    <col min="8193" max="8202" width="12.625" style="404" customWidth="1"/>
    <col min="8203" max="8448" width="8.875" style="404"/>
    <col min="8449" max="8458" width="12.625" style="404" customWidth="1"/>
    <col min="8459" max="8704" width="8.875" style="404"/>
    <col min="8705" max="8714" width="12.625" style="404" customWidth="1"/>
    <col min="8715" max="8960" width="8.875" style="404"/>
    <col min="8961" max="8970" width="12.625" style="404" customWidth="1"/>
    <col min="8971" max="9216" width="8.875" style="404"/>
    <col min="9217" max="9226" width="12.625" style="404" customWidth="1"/>
    <col min="9227" max="9472" width="8.875" style="404"/>
    <col min="9473" max="9482" width="12.625" style="404" customWidth="1"/>
    <col min="9483" max="9728" width="8.875" style="404"/>
    <col min="9729" max="9738" width="12.625" style="404" customWidth="1"/>
    <col min="9739" max="9984" width="8.875" style="404"/>
    <col min="9985" max="9994" width="12.625" style="404" customWidth="1"/>
    <col min="9995" max="10240" width="8.875" style="404"/>
    <col min="10241" max="10250" width="12.625" style="404" customWidth="1"/>
    <col min="10251" max="10496" width="8.875" style="404"/>
    <col min="10497" max="10506" width="12.625" style="404" customWidth="1"/>
    <col min="10507" max="10752" width="8.875" style="404"/>
    <col min="10753" max="10762" width="12.625" style="404" customWidth="1"/>
    <col min="10763" max="11008" width="8.875" style="404"/>
    <col min="11009" max="11018" width="12.625" style="404" customWidth="1"/>
    <col min="11019" max="11264" width="8.875" style="404"/>
    <col min="11265" max="11274" width="12.625" style="404" customWidth="1"/>
    <col min="11275" max="11520" width="8.875" style="404"/>
    <col min="11521" max="11530" width="12.625" style="404" customWidth="1"/>
    <col min="11531" max="11776" width="8.875" style="404"/>
    <col min="11777" max="11786" width="12.625" style="404" customWidth="1"/>
    <col min="11787" max="12032" width="8.875" style="404"/>
    <col min="12033" max="12042" width="12.625" style="404" customWidth="1"/>
    <col min="12043" max="12288" width="8.875" style="404"/>
    <col min="12289" max="12298" width="12.625" style="404" customWidth="1"/>
    <col min="12299" max="12544" width="8.875" style="404"/>
    <col min="12545" max="12554" width="12.625" style="404" customWidth="1"/>
    <col min="12555" max="12800" width="8.875" style="404"/>
    <col min="12801" max="12810" width="12.625" style="404" customWidth="1"/>
    <col min="12811" max="13056" width="8.875" style="404"/>
    <col min="13057" max="13066" width="12.625" style="404" customWidth="1"/>
    <col min="13067" max="13312" width="8.875" style="404"/>
    <col min="13313" max="13322" width="12.625" style="404" customWidth="1"/>
    <col min="13323" max="13568" width="8.875" style="404"/>
    <col min="13569" max="13578" width="12.625" style="404" customWidth="1"/>
    <col min="13579" max="13824" width="8.875" style="404"/>
    <col min="13825" max="13834" width="12.625" style="404" customWidth="1"/>
    <col min="13835" max="14080" width="8.875" style="404"/>
    <col min="14081" max="14090" width="12.625" style="404" customWidth="1"/>
    <col min="14091" max="14336" width="8.875" style="404"/>
    <col min="14337" max="14346" width="12.625" style="404" customWidth="1"/>
    <col min="14347" max="14592" width="8.875" style="404"/>
    <col min="14593" max="14602" width="12.625" style="404" customWidth="1"/>
    <col min="14603" max="14848" width="8.875" style="404"/>
    <col min="14849" max="14858" width="12.625" style="404" customWidth="1"/>
    <col min="14859" max="15104" width="8.875" style="404"/>
    <col min="15105" max="15114" width="12.625" style="404" customWidth="1"/>
    <col min="15115" max="15360" width="8.875" style="404"/>
    <col min="15361" max="15370" width="12.625" style="404" customWidth="1"/>
    <col min="15371" max="15616" width="8.875" style="404"/>
    <col min="15617" max="15626" width="12.625" style="404" customWidth="1"/>
    <col min="15627" max="15872" width="8.875" style="404"/>
    <col min="15873" max="15882" width="12.625" style="404" customWidth="1"/>
    <col min="15883" max="16128" width="8.875" style="404"/>
    <col min="16129" max="16138" width="12.625" style="404" customWidth="1"/>
    <col min="16139" max="16384" width="8.875" style="404"/>
  </cols>
  <sheetData>
    <row r="1" spans="1:46" ht="19.5">
      <c r="A1" s="1820" t="s">
        <v>629</v>
      </c>
      <c r="B1" s="1821"/>
      <c r="C1" s="1821"/>
      <c r="D1" s="1821"/>
      <c r="E1" s="1821"/>
      <c r="F1" s="1821"/>
      <c r="G1" s="1821"/>
      <c r="H1" s="1821"/>
      <c r="I1" s="1821"/>
      <c r="J1" s="1821"/>
    </row>
    <row r="2" spans="1:46" ht="16.5" customHeight="1">
      <c r="A2" s="902"/>
      <c r="B2" s="902"/>
      <c r="C2" s="902"/>
      <c r="D2" s="902"/>
      <c r="E2" s="902"/>
      <c r="F2" s="902"/>
      <c r="G2" s="902"/>
      <c r="I2" s="902"/>
      <c r="J2" s="260" t="s">
        <v>630</v>
      </c>
    </row>
    <row r="3" spans="1:46" ht="28.5" customHeight="1">
      <c r="A3" s="1822"/>
      <c r="B3" s="1825" t="s">
        <v>631</v>
      </c>
      <c r="C3" s="91"/>
      <c r="D3" s="91"/>
      <c r="E3" s="92"/>
      <c r="F3" s="1817" t="s">
        <v>632</v>
      </c>
      <c r="G3" s="91"/>
      <c r="H3" s="91"/>
      <c r="I3" s="91"/>
      <c r="J3" s="91"/>
    </row>
    <row r="4" spans="1:46" ht="18" customHeight="1">
      <c r="A4" s="1823"/>
      <c r="B4" s="1826"/>
      <c r="C4" s="1814" t="s">
        <v>633</v>
      </c>
      <c r="D4" s="1814" t="s">
        <v>634</v>
      </c>
      <c r="E4" s="1814" t="s">
        <v>635</v>
      </c>
      <c r="F4" s="1818"/>
      <c r="G4" s="1814" t="s">
        <v>636</v>
      </c>
      <c r="H4" s="1817" t="s">
        <v>637</v>
      </c>
      <c r="I4" s="1814" t="s">
        <v>638</v>
      </c>
      <c r="J4" s="1817" t="s">
        <v>639</v>
      </c>
    </row>
    <row r="5" spans="1:46" ht="18" customHeight="1">
      <c r="A5" s="1823"/>
      <c r="B5" s="1826"/>
      <c r="C5" s="1815"/>
      <c r="D5" s="1815"/>
      <c r="E5" s="1815"/>
      <c r="F5" s="1818"/>
      <c r="G5" s="1815"/>
      <c r="H5" s="1818"/>
      <c r="I5" s="1815"/>
      <c r="J5" s="1818"/>
    </row>
    <row r="6" spans="1:46" ht="18" customHeight="1">
      <c r="A6" s="1823"/>
      <c r="B6" s="1826"/>
      <c r="C6" s="1815"/>
      <c r="D6" s="1815"/>
      <c r="E6" s="1815"/>
      <c r="F6" s="1818"/>
      <c r="G6" s="1815"/>
      <c r="H6" s="1818"/>
      <c r="I6" s="1815"/>
      <c r="J6" s="1818"/>
    </row>
    <row r="7" spans="1:46" ht="18" customHeight="1">
      <c r="A7" s="1823"/>
      <c r="B7" s="1826"/>
      <c r="C7" s="1815"/>
      <c r="D7" s="1815"/>
      <c r="E7" s="1815"/>
      <c r="F7" s="1818"/>
      <c r="G7" s="1815"/>
      <c r="H7" s="1818"/>
      <c r="I7" s="1815"/>
      <c r="J7" s="1818"/>
    </row>
    <row r="8" spans="1:46" ht="37.35" customHeight="1">
      <c r="A8" s="1824"/>
      <c r="B8" s="1827"/>
      <c r="C8" s="1816"/>
      <c r="D8" s="1816"/>
      <c r="E8" s="1816"/>
      <c r="F8" s="1819"/>
      <c r="G8" s="1816"/>
      <c r="H8" s="1819"/>
      <c r="I8" s="1816"/>
      <c r="J8" s="1819"/>
    </row>
    <row r="9" spans="1:46" s="85" customFormat="1" ht="30.2" customHeight="1">
      <c r="A9" s="90" t="s">
        <v>640</v>
      </c>
      <c r="B9" s="409">
        <v>442824</v>
      </c>
      <c r="C9" s="409">
        <v>209190</v>
      </c>
      <c r="D9" s="409">
        <v>20605</v>
      </c>
      <c r="E9" s="409">
        <v>17892</v>
      </c>
      <c r="F9" s="409">
        <v>221795</v>
      </c>
      <c r="G9" s="409">
        <v>5014</v>
      </c>
      <c r="H9" s="409">
        <v>1835</v>
      </c>
      <c r="I9" s="409">
        <v>6462</v>
      </c>
      <c r="J9" s="410">
        <v>1790</v>
      </c>
      <c r="K9" s="89"/>
      <c r="L9" s="89"/>
      <c r="M9" s="89"/>
      <c r="N9" s="89"/>
      <c r="O9" s="89"/>
      <c r="P9" s="89"/>
      <c r="Q9" s="89"/>
      <c r="R9" s="89"/>
      <c r="S9" s="89"/>
      <c r="T9" s="89"/>
      <c r="U9" s="89"/>
      <c r="V9" s="89"/>
      <c r="W9" s="89"/>
      <c r="X9" s="89"/>
      <c r="Y9" s="89"/>
      <c r="Z9" s="89"/>
      <c r="AA9" s="89"/>
      <c r="AB9" s="89"/>
      <c r="AC9" s="89"/>
      <c r="AD9" s="89"/>
      <c r="AE9" s="89"/>
      <c r="AF9" s="89"/>
      <c r="AG9" s="89"/>
      <c r="AH9" s="89"/>
      <c r="AI9" s="89"/>
      <c r="AJ9" s="89"/>
      <c r="AK9" s="89"/>
      <c r="AL9" s="89"/>
      <c r="AM9" s="89"/>
      <c r="AN9" s="89"/>
      <c r="AO9" s="89"/>
      <c r="AP9" s="89"/>
      <c r="AQ9" s="89"/>
      <c r="AR9" s="89"/>
      <c r="AS9" s="89"/>
      <c r="AT9" s="89"/>
    </row>
    <row r="10" spans="1:46" s="85" customFormat="1" ht="30.2" customHeight="1">
      <c r="A10" s="90" t="s">
        <v>303</v>
      </c>
      <c r="B10" s="409">
        <v>509340</v>
      </c>
      <c r="C10" s="409">
        <v>235960</v>
      </c>
      <c r="D10" s="409">
        <v>18965</v>
      </c>
      <c r="E10" s="409">
        <v>22061</v>
      </c>
      <c r="F10" s="409">
        <v>220056</v>
      </c>
      <c r="G10" s="409">
        <v>4432</v>
      </c>
      <c r="H10" s="409">
        <v>1609</v>
      </c>
      <c r="I10" s="409">
        <v>7924</v>
      </c>
      <c r="J10" s="410">
        <v>1943</v>
      </c>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89"/>
    </row>
    <row r="11" spans="1:46" s="85" customFormat="1" ht="30.2" customHeight="1">
      <c r="A11" s="90" t="s">
        <v>304</v>
      </c>
      <c r="B11" s="409">
        <v>559102</v>
      </c>
      <c r="C11" s="409">
        <v>253406</v>
      </c>
      <c r="D11" s="409">
        <v>19147</v>
      </c>
      <c r="E11" s="409">
        <v>26087</v>
      </c>
      <c r="F11" s="409">
        <v>224780</v>
      </c>
      <c r="G11" s="409">
        <v>5509</v>
      </c>
      <c r="H11" s="409">
        <v>1454</v>
      </c>
      <c r="I11" s="409">
        <v>8962</v>
      </c>
      <c r="J11" s="410">
        <v>3576</v>
      </c>
      <c r="K11" s="89"/>
      <c r="L11" s="89"/>
      <c r="M11" s="89"/>
      <c r="N11" s="89"/>
      <c r="O11" s="89"/>
      <c r="P11" s="89"/>
      <c r="Q11" s="89"/>
      <c r="R11" s="89"/>
      <c r="S11" s="89"/>
      <c r="T11" s="89"/>
      <c r="U11" s="89"/>
      <c r="V11" s="89"/>
      <c r="W11" s="89"/>
      <c r="X11" s="89"/>
      <c r="Y11" s="89"/>
      <c r="Z11" s="89"/>
      <c r="AA11" s="89"/>
      <c r="AB11" s="89"/>
      <c r="AC11" s="89"/>
      <c r="AD11" s="89"/>
      <c r="AE11" s="89"/>
      <c r="AF11" s="89"/>
      <c r="AG11" s="89"/>
      <c r="AH11" s="89"/>
      <c r="AI11" s="89"/>
      <c r="AJ11" s="89"/>
      <c r="AK11" s="89"/>
      <c r="AL11" s="89"/>
      <c r="AM11" s="89"/>
      <c r="AN11" s="89"/>
      <c r="AO11" s="89"/>
      <c r="AP11" s="89"/>
      <c r="AQ11" s="89"/>
      <c r="AR11" s="89"/>
      <c r="AS11" s="89"/>
      <c r="AT11" s="89"/>
    </row>
    <row r="12" spans="1:46" s="85" customFormat="1" ht="30.2" customHeight="1">
      <c r="A12" s="90" t="s">
        <v>305</v>
      </c>
      <c r="B12" s="409">
        <v>577853</v>
      </c>
      <c r="C12" s="409">
        <v>259123</v>
      </c>
      <c r="D12" s="409">
        <v>21148</v>
      </c>
      <c r="E12" s="409">
        <v>28152</v>
      </c>
      <c r="F12" s="409">
        <v>219821</v>
      </c>
      <c r="G12" s="409">
        <v>4874</v>
      </c>
      <c r="H12" s="409">
        <v>1307</v>
      </c>
      <c r="I12" s="409">
        <v>8906</v>
      </c>
      <c r="J12" s="410">
        <v>3082</v>
      </c>
      <c r="K12" s="89"/>
      <c r="L12" s="89"/>
      <c r="M12" s="89"/>
      <c r="N12" s="89"/>
      <c r="O12" s="89"/>
      <c r="P12" s="89"/>
      <c r="Q12" s="89"/>
      <c r="R12" s="89"/>
      <c r="S12" s="89"/>
      <c r="T12" s="89"/>
      <c r="U12" s="89"/>
      <c r="V12" s="89"/>
      <c r="W12" s="89"/>
      <c r="X12" s="89"/>
      <c r="Y12" s="89"/>
      <c r="Z12" s="89"/>
      <c r="AA12" s="89"/>
      <c r="AB12" s="89"/>
      <c r="AC12" s="89"/>
      <c r="AD12" s="89"/>
      <c r="AE12" s="89"/>
      <c r="AF12" s="89"/>
      <c r="AG12" s="89"/>
      <c r="AH12" s="89"/>
      <c r="AI12" s="89"/>
      <c r="AJ12" s="89"/>
      <c r="AK12" s="89"/>
      <c r="AL12" s="89"/>
      <c r="AM12" s="89"/>
      <c r="AN12" s="89"/>
      <c r="AO12" s="89"/>
      <c r="AP12" s="89"/>
      <c r="AQ12" s="89"/>
      <c r="AR12" s="89"/>
      <c r="AS12" s="89"/>
      <c r="AT12" s="89"/>
    </row>
    <row r="13" spans="1:46" s="85" customFormat="1" ht="30.2" customHeight="1">
      <c r="A13" s="90" t="s">
        <v>306</v>
      </c>
      <c r="B13" s="409">
        <v>608347</v>
      </c>
      <c r="C13" s="409">
        <v>271796</v>
      </c>
      <c r="D13" s="409">
        <v>20163</v>
      </c>
      <c r="E13" s="409">
        <v>29289</v>
      </c>
      <c r="F13" s="409">
        <v>227358</v>
      </c>
      <c r="G13" s="409">
        <v>4395</v>
      </c>
      <c r="H13" s="409">
        <v>1598</v>
      </c>
      <c r="I13" s="409">
        <v>8560</v>
      </c>
      <c r="J13" s="410">
        <v>6675</v>
      </c>
      <c r="K13" s="89"/>
      <c r="L13" s="89"/>
      <c r="M13" s="89"/>
      <c r="N13" s="89"/>
      <c r="O13" s="89"/>
      <c r="P13" s="89"/>
      <c r="Q13" s="89"/>
      <c r="R13" s="89"/>
      <c r="S13" s="89"/>
      <c r="T13" s="89"/>
      <c r="U13" s="89"/>
      <c r="V13" s="89"/>
      <c r="W13" s="89"/>
      <c r="X13" s="89"/>
      <c r="Y13" s="89"/>
      <c r="Z13" s="89"/>
      <c r="AA13" s="89"/>
      <c r="AB13" s="89"/>
      <c r="AC13" s="89"/>
      <c r="AD13" s="89"/>
      <c r="AE13" s="89"/>
      <c r="AF13" s="89"/>
      <c r="AG13" s="89"/>
      <c r="AH13" s="89"/>
      <c r="AI13" s="89"/>
      <c r="AJ13" s="89"/>
      <c r="AK13" s="89"/>
      <c r="AL13" s="89"/>
      <c r="AM13" s="89"/>
      <c r="AN13" s="89"/>
      <c r="AO13" s="89"/>
      <c r="AP13" s="89"/>
      <c r="AQ13" s="89"/>
      <c r="AR13" s="89"/>
      <c r="AS13" s="89"/>
      <c r="AT13" s="89"/>
    </row>
    <row r="14" spans="1:46" s="85" customFormat="1" ht="30.2" customHeight="1">
      <c r="A14" s="90" t="s">
        <v>307</v>
      </c>
      <c r="B14" s="409">
        <v>603051</v>
      </c>
      <c r="C14" s="409">
        <v>275581</v>
      </c>
      <c r="D14" s="409">
        <v>19004</v>
      </c>
      <c r="E14" s="409">
        <v>32055</v>
      </c>
      <c r="F14" s="409">
        <v>225850</v>
      </c>
      <c r="G14" s="409">
        <v>7209</v>
      </c>
      <c r="H14" s="409">
        <v>2072</v>
      </c>
      <c r="I14" s="409">
        <v>7729</v>
      </c>
      <c r="J14" s="410">
        <v>5937</v>
      </c>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c r="AL14" s="89"/>
      <c r="AM14" s="89"/>
      <c r="AN14" s="89"/>
      <c r="AO14" s="89"/>
      <c r="AP14" s="89"/>
      <c r="AQ14" s="89"/>
      <c r="AR14" s="89"/>
      <c r="AS14" s="89"/>
      <c r="AT14" s="89"/>
    </row>
    <row r="15" spans="1:46" s="85" customFormat="1" ht="30.2" customHeight="1">
      <c r="A15" s="90" t="s">
        <v>308</v>
      </c>
      <c r="B15" s="409">
        <v>615126</v>
      </c>
      <c r="C15" s="409">
        <v>284380</v>
      </c>
      <c r="D15" s="409">
        <v>21791</v>
      </c>
      <c r="E15" s="409">
        <v>35058</v>
      </c>
      <c r="F15" s="409">
        <v>205462</v>
      </c>
      <c r="G15" s="409">
        <v>6740</v>
      </c>
      <c r="H15" s="409">
        <v>2030</v>
      </c>
      <c r="I15" s="409">
        <v>8884</v>
      </c>
      <c r="J15" s="410">
        <v>509</v>
      </c>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89"/>
      <c r="AO15" s="89"/>
      <c r="AP15" s="89"/>
      <c r="AQ15" s="89"/>
      <c r="AR15" s="89"/>
      <c r="AS15" s="89"/>
      <c r="AT15" s="89"/>
    </row>
    <row r="16" spans="1:46" s="85" customFormat="1" ht="30.2" customHeight="1">
      <c r="A16" s="90" t="s">
        <v>309</v>
      </c>
      <c r="B16" s="409">
        <v>649255</v>
      </c>
      <c r="C16" s="409">
        <v>305596</v>
      </c>
      <c r="D16" s="409">
        <v>26320</v>
      </c>
      <c r="E16" s="409">
        <v>36512</v>
      </c>
      <c r="F16" s="409">
        <v>228011</v>
      </c>
      <c r="G16" s="409">
        <v>7425</v>
      </c>
      <c r="H16" s="409">
        <v>3636</v>
      </c>
      <c r="I16" s="409">
        <v>11192</v>
      </c>
      <c r="J16" s="410">
        <v>532</v>
      </c>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AN16" s="89"/>
      <c r="AO16" s="89"/>
      <c r="AP16" s="89"/>
      <c r="AQ16" s="89"/>
      <c r="AR16" s="89"/>
      <c r="AS16" s="89"/>
      <c r="AT16" s="89"/>
    </row>
    <row r="17" spans="1:46" s="85" customFormat="1" ht="30.2" customHeight="1">
      <c r="A17" s="90" t="s">
        <v>310</v>
      </c>
      <c r="B17" s="409">
        <v>677183</v>
      </c>
      <c r="C17" s="409">
        <v>314643</v>
      </c>
      <c r="D17" s="409">
        <v>23894</v>
      </c>
      <c r="E17" s="409">
        <v>36598</v>
      </c>
      <c r="F17" s="409">
        <v>200430</v>
      </c>
      <c r="G17" s="409">
        <v>4033</v>
      </c>
      <c r="H17" s="409">
        <v>2444</v>
      </c>
      <c r="I17" s="409">
        <v>10745</v>
      </c>
      <c r="J17" s="410">
        <v>481</v>
      </c>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row>
    <row r="18" spans="1:46" s="85" customFormat="1" ht="30.2" customHeight="1">
      <c r="A18" s="559" t="s">
        <v>311</v>
      </c>
      <c r="B18" s="411">
        <v>681893</v>
      </c>
      <c r="C18" s="411">
        <v>307065</v>
      </c>
      <c r="D18" s="411">
        <v>19333</v>
      </c>
      <c r="E18" s="411">
        <v>37467</v>
      </c>
      <c r="F18" s="411">
        <v>175852</v>
      </c>
      <c r="G18" s="411">
        <v>3366</v>
      </c>
      <c r="H18" s="411">
        <v>1247</v>
      </c>
      <c r="I18" s="411">
        <v>7452</v>
      </c>
      <c r="J18" s="412">
        <v>652</v>
      </c>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row>
    <row r="19" spans="1:46" s="85" customFormat="1" ht="23.45" hidden="1" customHeight="1">
      <c r="A19" s="88" t="s">
        <v>641</v>
      </c>
      <c r="B19" s="87">
        <v>100</v>
      </c>
      <c r="C19" s="86">
        <v>50.293043013833326</v>
      </c>
      <c r="D19" s="86">
        <v>3.8537720666518109</v>
      </c>
      <c r="E19" s="86">
        <v>6.2000615443384515</v>
      </c>
      <c r="F19" s="86">
        <v>100</v>
      </c>
      <c r="G19" s="86">
        <v>3.280411949654924</v>
      </c>
      <c r="H19" s="86">
        <v>0.98801724893167586</v>
      </c>
      <c r="I19" s="86">
        <v>4.3239139110881819</v>
      </c>
      <c r="J19" s="86">
        <v>0.24773437423951875</v>
      </c>
    </row>
    <row r="20" spans="1:46" ht="14.25">
      <c r="A20" s="896" t="s">
        <v>227</v>
      </c>
    </row>
    <row r="21" spans="1:46" ht="14.25">
      <c r="A21" s="404" t="s">
        <v>642</v>
      </c>
    </row>
    <row r="22" spans="1:46" ht="14.25">
      <c r="A22" s="84" t="s">
        <v>643</v>
      </c>
    </row>
  </sheetData>
  <mergeCells count="11">
    <mergeCell ref="G4:G8"/>
    <mergeCell ref="H4:H8"/>
    <mergeCell ref="I4:I8"/>
    <mergeCell ref="J4:J8"/>
    <mergeCell ref="A1:J1"/>
    <mergeCell ref="A3:A8"/>
    <mergeCell ref="B3:B8"/>
    <mergeCell ref="F3:F8"/>
    <mergeCell ref="C4:C8"/>
    <mergeCell ref="D4:D8"/>
    <mergeCell ref="E4:E8"/>
  </mergeCells>
  <phoneticPr fontId="6" type="noConversion"/>
  <printOptions horizontalCentered="1" verticalCentered="1"/>
  <pageMargins left="0.39370078740157483" right="0.39370078740157483" top="0.74803149606299213" bottom="0.74803149606299213" header="0.31496062992125984" footer="0.31496062992125984"/>
  <pageSetup paperSize="11" scale="66" orientation="landscape" r:id="rId1"/>
  <headerFooter differentOddEven="1" scaleWithDoc="0">
    <oddHeader>&amp;L&amp;"Times New Roman,標準"&amp;8 108&amp;"標楷體,標準"年犯罪狀況及其分析</oddHeader>
    <evenHeader>&amp;R&amp;"標楷體,標準"&amp;8第二篇　犯罪之處理</evenHead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59">
    <tabColor theme="8" tint="0.59999389629810485"/>
  </sheetPr>
  <dimension ref="A1:J23"/>
  <sheetViews>
    <sheetView showGridLines="0" topLeftCell="B1" zoomScaleNormal="100" workbookViewId="0">
      <selection activeCell="O2" sqref="O2"/>
    </sheetView>
  </sheetViews>
  <sheetFormatPr defaultColWidth="11" defaultRowHeight="15.75"/>
  <cols>
    <col min="1" max="1" width="9.375" style="13" hidden="1" customWidth="1"/>
    <col min="2" max="2" width="14.375" style="93" customWidth="1"/>
    <col min="3" max="10" width="8.875" style="93" customWidth="1"/>
    <col min="11" max="16384" width="11" style="13"/>
  </cols>
  <sheetData>
    <row r="1" spans="1:10" s="18" customFormat="1" ht="23.25">
      <c r="A1" s="905"/>
      <c r="B1" s="1831" t="s">
        <v>644</v>
      </c>
      <c r="C1" s="1831"/>
      <c r="D1" s="1831"/>
      <c r="E1" s="1831"/>
      <c r="F1" s="1831"/>
      <c r="G1" s="1831"/>
      <c r="H1" s="1831"/>
      <c r="I1" s="1831"/>
      <c r="J1" s="1831"/>
    </row>
    <row r="2" spans="1:10">
      <c r="B2" s="13"/>
      <c r="C2" s="13"/>
      <c r="D2" s="13"/>
      <c r="E2" s="13"/>
      <c r="F2" s="13"/>
      <c r="G2" s="13"/>
      <c r="H2" s="13"/>
      <c r="I2" s="13"/>
      <c r="J2" s="13"/>
    </row>
    <row r="3" spans="1:10" s="14" customFormat="1" ht="24.6" customHeight="1">
      <c r="A3" s="1294" t="s">
        <v>193</v>
      </c>
      <c r="B3" s="1288"/>
      <c r="C3" s="1835" t="s">
        <v>645</v>
      </c>
      <c r="D3" s="1835"/>
      <c r="E3" s="1835"/>
      <c r="F3" s="1835"/>
      <c r="G3" s="1839" t="s">
        <v>646</v>
      </c>
      <c r="H3" s="1835"/>
      <c r="I3" s="1835"/>
      <c r="J3" s="1835"/>
    </row>
    <row r="4" spans="1:10" s="14" customFormat="1" ht="24.6" customHeight="1">
      <c r="A4" s="1295"/>
      <c r="B4" s="1289"/>
      <c r="C4" s="1836" t="s">
        <v>647</v>
      </c>
      <c r="D4" s="1832" t="s">
        <v>648</v>
      </c>
      <c r="E4" s="1840" t="s">
        <v>650</v>
      </c>
      <c r="F4" s="1294" t="s">
        <v>649</v>
      </c>
      <c r="G4" s="1832" t="s">
        <v>647</v>
      </c>
      <c r="H4" s="1832" t="s">
        <v>648</v>
      </c>
      <c r="I4" s="1842" t="s">
        <v>650</v>
      </c>
      <c r="J4" s="1294" t="s">
        <v>649</v>
      </c>
    </row>
    <row r="5" spans="1:10" s="14" customFormat="1" ht="24.6" customHeight="1">
      <c r="A5" s="1295"/>
      <c r="B5" s="1289"/>
      <c r="C5" s="1837"/>
      <c r="D5" s="1833"/>
      <c r="E5" s="1841"/>
      <c r="F5" s="1829"/>
      <c r="G5" s="1833"/>
      <c r="H5" s="1833"/>
      <c r="I5" s="1292"/>
      <c r="J5" s="1829"/>
    </row>
    <row r="6" spans="1:10" s="14" customFormat="1" ht="24" customHeight="1">
      <c r="A6" s="1295"/>
      <c r="B6" s="1289"/>
      <c r="C6" s="1837"/>
      <c r="D6" s="1833"/>
      <c r="E6" s="1841"/>
      <c r="F6" s="1829"/>
      <c r="G6" s="1833"/>
      <c r="H6" s="1833"/>
      <c r="I6" s="1292"/>
      <c r="J6" s="1829"/>
    </row>
    <row r="7" spans="1:10" s="14" customFormat="1" ht="48.75" customHeight="1">
      <c r="A7" s="1303"/>
      <c r="B7" s="1290"/>
      <c r="C7" s="1838"/>
      <c r="D7" s="1834"/>
      <c r="E7" s="1293"/>
      <c r="F7" s="1830"/>
      <c r="G7" s="1834"/>
      <c r="H7" s="1834"/>
      <c r="I7" s="1843"/>
      <c r="J7" s="1830"/>
    </row>
    <row r="8" spans="1:10" s="14" customFormat="1" ht="24" customHeight="1">
      <c r="A8" s="15">
        <v>2</v>
      </c>
      <c r="B8" s="900" t="s">
        <v>628</v>
      </c>
      <c r="C8" s="17">
        <f t="shared" ref="C8:C17" si="0">SUM(D8:F8)</f>
        <v>3600</v>
      </c>
      <c r="D8" s="17">
        <v>3246</v>
      </c>
      <c r="E8" s="17">
        <v>10</v>
      </c>
      <c r="F8" s="17">
        <v>344</v>
      </c>
      <c r="G8" s="17">
        <f t="shared" ref="G8:G17" si="1">SUM(H8:J8)</f>
        <v>3170</v>
      </c>
      <c r="H8" s="17">
        <v>2957</v>
      </c>
      <c r="I8" s="16">
        <v>2</v>
      </c>
      <c r="J8" s="1092">
        <v>211</v>
      </c>
    </row>
    <row r="9" spans="1:10" s="14" customFormat="1" ht="24" customHeight="1">
      <c r="A9" s="15">
        <v>0</v>
      </c>
      <c r="B9" s="900" t="s">
        <v>303</v>
      </c>
      <c r="C9" s="17">
        <f t="shared" si="0"/>
        <v>3550</v>
      </c>
      <c r="D9" s="17">
        <v>3043</v>
      </c>
      <c r="E9" s="17">
        <v>12</v>
      </c>
      <c r="F9" s="17">
        <v>495</v>
      </c>
      <c r="G9" s="17">
        <f t="shared" si="1"/>
        <v>3726</v>
      </c>
      <c r="H9" s="17">
        <v>3288</v>
      </c>
      <c r="I9" s="16">
        <v>4</v>
      </c>
      <c r="J9" s="16">
        <v>434</v>
      </c>
    </row>
    <row r="10" spans="1:10" s="14" customFormat="1" ht="24" customHeight="1">
      <c r="A10" s="15">
        <v>0</v>
      </c>
      <c r="B10" s="900" t="s">
        <v>304</v>
      </c>
      <c r="C10" s="17">
        <f t="shared" si="0"/>
        <v>3443</v>
      </c>
      <c r="D10" s="17">
        <v>2666</v>
      </c>
      <c r="E10" s="17">
        <v>25</v>
      </c>
      <c r="F10" s="17">
        <v>752</v>
      </c>
      <c r="G10" s="17">
        <f t="shared" si="1"/>
        <v>3465</v>
      </c>
      <c r="H10" s="17">
        <v>2823</v>
      </c>
      <c r="I10" s="16">
        <v>11</v>
      </c>
      <c r="J10" s="16">
        <v>631</v>
      </c>
    </row>
    <row r="11" spans="1:10" s="14" customFormat="1" ht="24" customHeight="1">
      <c r="A11" s="15">
        <v>0</v>
      </c>
      <c r="B11" s="900" t="s">
        <v>305</v>
      </c>
      <c r="C11" s="17">
        <f t="shared" si="0"/>
        <v>3568</v>
      </c>
      <c r="D11" s="17">
        <v>2592</v>
      </c>
      <c r="E11" s="17">
        <v>40</v>
      </c>
      <c r="F11" s="17">
        <v>936</v>
      </c>
      <c r="G11" s="17">
        <f t="shared" si="1"/>
        <v>3504</v>
      </c>
      <c r="H11" s="17">
        <v>2710</v>
      </c>
      <c r="I11" s="16">
        <v>20</v>
      </c>
      <c r="J11" s="16">
        <v>774</v>
      </c>
    </row>
    <row r="12" spans="1:10" s="14" customFormat="1" ht="24" customHeight="1">
      <c r="A12" s="15">
        <v>0</v>
      </c>
      <c r="B12" s="900" t="s">
        <v>306</v>
      </c>
      <c r="C12" s="17">
        <f t="shared" si="0"/>
        <v>4251</v>
      </c>
      <c r="D12" s="17">
        <v>2931</v>
      </c>
      <c r="E12" s="17">
        <v>31</v>
      </c>
      <c r="F12" s="17">
        <v>1289</v>
      </c>
      <c r="G12" s="17">
        <f t="shared" si="1"/>
        <v>4090</v>
      </c>
      <c r="H12" s="17">
        <v>2913</v>
      </c>
      <c r="I12" s="16">
        <v>27</v>
      </c>
      <c r="J12" s="16">
        <v>1150</v>
      </c>
    </row>
    <row r="13" spans="1:10" s="14" customFormat="1" ht="24" customHeight="1">
      <c r="A13" s="15">
        <v>0</v>
      </c>
      <c r="B13" s="900" t="s">
        <v>307</v>
      </c>
      <c r="C13" s="17">
        <f t="shared" si="0"/>
        <v>5170</v>
      </c>
      <c r="D13" s="17">
        <v>3276</v>
      </c>
      <c r="E13" s="17">
        <v>67</v>
      </c>
      <c r="F13" s="17">
        <v>1827</v>
      </c>
      <c r="G13" s="17">
        <f t="shared" si="1"/>
        <v>4749</v>
      </c>
      <c r="H13" s="17">
        <v>3067</v>
      </c>
      <c r="I13" s="16">
        <v>38</v>
      </c>
      <c r="J13" s="16">
        <v>1644</v>
      </c>
    </row>
    <row r="14" spans="1:10" s="14" customFormat="1" ht="24" customHeight="1">
      <c r="A14" s="15">
        <v>0</v>
      </c>
      <c r="B14" s="900" t="s">
        <v>308</v>
      </c>
      <c r="C14" s="17">
        <f t="shared" si="0"/>
        <v>5449</v>
      </c>
      <c r="D14" s="17">
        <v>3202</v>
      </c>
      <c r="E14" s="17">
        <v>57</v>
      </c>
      <c r="F14" s="17">
        <v>2190</v>
      </c>
      <c r="G14" s="17">
        <f t="shared" si="1"/>
        <v>5305</v>
      </c>
      <c r="H14" s="17">
        <v>3182</v>
      </c>
      <c r="I14" s="16">
        <v>54</v>
      </c>
      <c r="J14" s="16">
        <v>2069</v>
      </c>
    </row>
    <row r="15" spans="1:10" s="14" customFormat="1" ht="24" customHeight="1">
      <c r="A15" s="15">
        <v>0</v>
      </c>
      <c r="B15" s="900" t="s">
        <v>309</v>
      </c>
      <c r="C15" s="17">
        <f t="shared" si="0"/>
        <v>5146</v>
      </c>
      <c r="D15" s="17">
        <v>2685</v>
      </c>
      <c r="E15" s="17">
        <v>71</v>
      </c>
      <c r="F15" s="17">
        <v>2390</v>
      </c>
      <c r="G15" s="17">
        <f t="shared" si="1"/>
        <v>4963</v>
      </c>
      <c r="H15" s="17">
        <v>2724</v>
      </c>
      <c r="I15" s="16">
        <v>55</v>
      </c>
      <c r="J15" s="16">
        <v>2184</v>
      </c>
    </row>
    <row r="16" spans="1:10" s="14" customFormat="1" ht="24" customHeight="1">
      <c r="A16" s="15">
        <v>0</v>
      </c>
      <c r="B16" s="900" t="s">
        <v>310</v>
      </c>
      <c r="C16" s="17">
        <f t="shared" si="0"/>
        <v>4999</v>
      </c>
      <c r="D16" s="17">
        <v>2433</v>
      </c>
      <c r="E16" s="17">
        <v>74</v>
      </c>
      <c r="F16" s="17">
        <v>2492</v>
      </c>
      <c r="G16" s="17">
        <f t="shared" si="1"/>
        <v>5121</v>
      </c>
      <c r="H16" s="17">
        <v>2580</v>
      </c>
      <c r="I16" s="16">
        <v>53</v>
      </c>
      <c r="J16" s="16">
        <v>2488</v>
      </c>
    </row>
    <row r="17" spans="1:10" s="14" customFormat="1" ht="24" customHeight="1">
      <c r="A17" s="15">
        <v>0</v>
      </c>
      <c r="B17" s="899" t="s">
        <v>311</v>
      </c>
      <c r="C17" s="647">
        <f t="shared" si="0"/>
        <v>5373</v>
      </c>
      <c r="D17" s="647">
        <v>2272</v>
      </c>
      <c r="E17" s="647">
        <v>100</v>
      </c>
      <c r="F17" s="647">
        <v>3001</v>
      </c>
      <c r="G17" s="647">
        <f t="shared" si="1"/>
        <v>5039</v>
      </c>
      <c r="H17" s="647">
        <v>2313</v>
      </c>
      <c r="I17" s="648">
        <v>74</v>
      </c>
      <c r="J17" s="648">
        <v>2652</v>
      </c>
    </row>
    <row r="18" spans="1:10" s="14" customFormat="1" ht="18.95" customHeight="1">
      <c r="A18" s="290"/>
      <c r="B18" s="904" t="s">
        <v>57</v>
      </c>
      <c r="C18" s="903"/>
      <c r="D18" s="903"/>
      <c r="E18" s="903"/>
      <c r="F18" s="903"/>
      <c r="G18" s="290"/>
      <c r="H18" s="903"/>
      <c r="I18" s="903"/>
      <c r="J18" s="903"/>
    </row>
    <row r="19" spans="1:10" s="93" customFormat="1" ht="27.75" customHeight="1">
      <c r="B19" s="1828" t="s">
        <v>1316</v>
      </c>
      <c r="C19" s="1828"/>
      <c r="D19" s="1828"/>
      <c r="E19" s="1828"/>
      <c r="F19" s="1828"/>
      <c r="G19" s="1828"/>
      <c r="H19" s="1828"/>
      <c r="I19" s="1828"/>
      <c r="J19" s="1828"/>
    </row>
    <row r="20" spans="1:10" s="93" customFormat="1"/>
    <row r="21" spans="1:10" s="93" customFormat="1"/>
    <row r="22" spans="1:10" s="93" customFormat="1"/>
    <row r="23" spans="1:10" s="93" customFormat="1"/>
  </sheetData>
  <mergeCells count="14">
    <mergeCell ref="B19:J19"/>
    <mergeCell ref="J4:J7"/>
    <mergeCell ref="A3:A7"/>
    <mergeCell ref="B1:J1"/>
    <mergeCell ref="B3:B7"/>
    <mergeCell ref="D4:D7"/>
    <mergeCell ref="H4:H7"/>
    <mergeCell ref="C3:F3"/>
    <mergeCell ref="C4:C7"/>
    <mergeCell ref="G4:G7"/>
    <mergeCell ref="G3:J3"/>
    <mergeCell ref="F4:F7"/>
    <mergeCell ref="E4:E7"/>
    <mergeCell ref="I4:I7"/>
  </mergeCells>
  <phoneticPr fontId="6" type="noConversion"/>
  <printOptions horizontalCentered="1" verticalCentered="1"/>
  <pageMargins left="0.39370078740157483" right="0.39370078740157483" top="0.74803149606299213" bottom="0.74803149606299213" header="0.31496062992125984" footer="0.31496062992125984"/>
  <pageSetup paperSize="11" scale="66" orientation="landscape" r:id="rId1"/>
  <headerFooter differentOddEven="1" scaleWithDoc="0">
    <oddHeader>&amp;L&amp;"Times New Roman,標準"&amp;8 108&amp;"標楷體,標準"年犯罪狀況及其分析</oddHeader>
    <evenHeader>&amp;R&amp;"標楷體,標準"&amp;8第二篇　犯罪之處理</evenHeader>
  </headerFooter>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60">
    <tabColor theme="8" tint="0.59999389629810485"/>
  </sheetPr>
  <dimension ref="A1:M18"/>
  <sheetViews>
    <sheetView showGridLines="0" zoomScaleNormal="100" workbookViewId="0">
      <selection activeCell="O2" sqref="O2"/>
    </sheetView>
  </sheetViews>
  <sheetFormatPr defaultColWidth="10" defaultRowHeight="12.75"/>
  <cols>
    <col min="1" max="1" width="7.875" style="404" customWidth="1"/>
    <col min="2" max="13" width="9.625" style="404" customWidth="1"/>
    <col min="14" max="16384" width="10" style="404"/>
  </cols>
  <sheetData>
    <row r="1" spans="1:13" ht="19.5">
      <c r="A1" s="1820" t="s">
        <v>651</v>
      </c>
      <c r="B1" s="1820"/>
      <c r="C1" s="1820"/>
      <c r="D1" s="1820"/>
      <c r="E1" s="1820"/>
      <c r="F1" s="1820"/>
      <c r="G1" s="1820"/>
      <c r="H1" s="1820"/>
      <c r="I1" s="1820"/>
      <c r="J1" s="1820"/>
      <c r="K1" s="1820"/>
      <c r="L1" s="1820"/>
      <c r="M1" s="1820"/>
    </row>
    <row r="2" spans="1:13" ht="15" customHeight="1">
      <c r="A2" s="922"/>
      <c r="B2" s="902"/>
      <c r="C2" s="902"/>
      <c r="D2" s="902"/>
      <c r="E2" s="902"/>
      <c r="F2" s="902"/>
      <c r="G2" s="902"/>
      <c r="H2" s="902"/>
      <c r="I2" s="902"/>
      <c r="J2" s="902"/>
      <c r="K2" s="902"/>
      <c r="L2" s="1848" t="s">
        <v>652</v>
      </c>
      <c r="M2" s="1848"/>
    </row>
    <row r="3" spans="1:13" ht="17.45" customHeight="1">
      <c r="A3" s="1849"/>
      <c r="B3" s="1852" t="s">
        <v>653</v>
      </c>
      <c r="C3" s="1852"/>
      <c r="D3" s="1852"/>
      <c r="E3" s="1852"/>
      <c r="F3" s="1853" t="s">
        <v>654</v>
      </c>
      <c r="G3" s="921"/>
      <c r="H3" s="921"/>
      <c r="I3" s="1855" t="s">
        <v>655</v>
      </c>
      <c r="J3" s="1857" t="s">
        <v>656</v>
      </c>
      <c r="K3" s="1858"/>
      <c r="L3" s="1858"/>
      <c r="M3" s="1858"/>
    </row>
    <row r="4" spans="1:13" ht="32.25" customHeight="1">
      <c r="A4" s="1850"/>
      <c r="B4" s="1859" t="s">
        <v>657</v>
      </c>
      <c r="C4" s="1861" t="s">
        <v>658</v>
      </c>
      <c r="D4" s="1844" t="s">
        <v>665</v>
      </c>
      <c r="E4" s="1846" t="s">
        <v>659</v>
      </c>
      <c r="F4" s="1854"/>
      <c r="G4" s="1862" t="s">
        <v>660</v>
      </c>
      <c r="H4" s="1862" t="s">
        <v>661</v>
      </c>
      <c r="I4" s="1856"/>
      <c r="J4" s="1844" t="s">
        <v>662</v>
      </c>
      <c r="K4" s="1862" t="s">
        <v>663</v>
      </c>
      <c r="L4" s="1865" t="s">
        <v>664</v>
      </c>
      <c r="M4" s="1852"/>
    </row>
    <row r="5" spans="1:13" ht="97.7" customHeight="1">
      <c r="A5" s="1850"/>
      <c r="B5" s="1860"/>
      <c r="C5" s="1847"/>
      <c r="D5" s="1845"/>
      <c r="E5" s="1847"/>
      <c r="F5" s="1854"/>
      <c r="G5" s="1863"/>
      <c r="H5" s="1863"/>
      <c r="I5" s="1856"/>
      <c r="J5" s="1864"/>
      <c r="K5" s="1863"/>
      <c r="L5" s="920" t="s">
        <v>666</v>
      </c>
      <c r="M5" s="919" t="s">
        <v>667</v>
      </c>
    </row>
    <row r="6" spans="1:13" ht="20.100000000000001" customHeight="1">
      <c r="A6" s="1851"/>
      <c r="B6" s="1093" t="s">
        <v>668</v>
      </c>
      <c r="C6" s="917" t="s">
        <v>668</v>
      </c>
      <c r="D6" s="917" t="s">
        <v>668</v>
      </c>
      <c r="E6" s="917" t="s">
        <v>668</v>
      </c>
      <c r="F6" s="917" t="s">
        <v>668</v>
      </c>
      <c r="G6" s="917" t="s">
        <v>668</v>
      </c>
      <c r="H6" s="917" t="s">
        <v>668</v>
      </c>
      <c r="I6" s="918" t="s">
        <v>668</v>
      </c>
      <c r="J6" s="915" t="s">
        <v>669</v>
      </c>
      <c r="K6" s="917" t="s">
        <v>669</v>
      </c>
      <c r="L6" s="916" t="s">
        <v>670</v>
      </c>
      <c r="M6" s="915" t="s">
        <v>670</v>
      </c>
    </row>
    <row r="7" spans="1:13" ht="27.95" customHeight="1">
      <c r="A7" s="900" t="s">
        <v>628</v>
      </c>
      <c r="B7" s="912">
        <f t="shared" ref="B7:B16" si="0">SUM(C7:E7)</f>
        <v>26261</v>
      </c>
      <c r="C7" s="912">
        <v>6516</v>
      </c>
      <c r="D7" s="912">
        <f>1148+1433</f>
        <v>2581</v>
      </c>
      <c r="E7" s="912">
        <v>17164</v>
      </c>
      <c r="F7" s="912">
        <v>24598</v>
      </c>
      <c r="G7" s="912">
        <v>21820</v>
      </c>
      <c r="H7" s="912">
        <v>2278</v>
      </c>
      <c r="I7" s="914">
        <v>12223</v>
      </c>
      <c r="J7" s="913">
        <v>3772</v>
      </c>
      <c r="K7" s="912">
        <v>3402</v>
      </c>
      <c r="L7" s="912">
        <v>450024</v>
      </c>
      <c r="M7" s="911">
        <v>396230</v>
      </c>
    </row>
    <row r="8" spans="1:13" ht="27.95" customHeight="1">
      <c r="A8" s="900" t="s">
        <v>303</v>
      </c>
      <c r="B8" s="912">
        <f t="shared" si="0"/>
        <v>24619</v>
      </c>
      <c r="C8" s="912">
        <v>5246</v>
      </c>
      <c r="D8" s="912">
        <v>3265</v>
      </c>
      <c r="E8" s="912">
        <v>16108</v>
      </c>
      <c r="F8" s="912">
        <v>24297</v>
      </c>
      <c r="G8" s="912">
        <v>20849</v>
      </c>
      <c r="H8" s="912">
        <v>2832</v>
      </c>
      <c r="I8" s="914">
        <v>12566</v>
      </c>
      <c r="J8" s="913">
        <v>2324</v>
      </c>
      <c r="K8" s="912">
        <v>4416</v>
      </c>
      <c r="L8" s="912">
        <v>397983</v>
      </c>
      <c r="M8" s="911">
        <v>346312</v>
      </c>
    </row>
    <row r="9" spans="1:13" ht="27.95" customHeight="1">
      <c r="A9" s="900" t="s">
        <v>304</v>
      </c>
      <c r="B9" s="912">
        <f t="shared" si="0"/>
        <v>26199</v>
      </c>
      <c r="C9" s="912">
        <v>4434</v>
      </c>
      <c r="D9" s="912">
        <v>3361</v>
      </c>
      <c r="E9" s="912">
        <v>18404</v>
      </c>
      <c r="F9" s="912">
        <v>26839</v>
      </c>
      <c r="G9" s="912">
        <v>21811</v>
      </c>
      <c r="H9" s="912">
        <v>4105</v>
      </c>
      <c r="I9" s="914">
        <v>11931</v>
      </c>
      <c r="J9" s="913">
        <v>2890</v>
      </c>
      <c r="K9" s="912">
        <v>7321</v>
      </c>
      <c r="L9" s="912">
        <v>381522</v>
      </c>
      <c r="M9" s="911">
        <v>335394</v>
      </c>
    </row>
    <row r="10" spans="1:13" ht="27.95" customHeight="1">
      <c r="A10" s="900" t="s">
        <v>305</v>
      </c>
      <c r="B10" s="912">
        <f t="shared" si="0"/>
        <v>23135</v>
      </c>
      <c r="C10" s="912">
        <v>3270</v>
      </c>
      <c r="D10" s="912">
        <v>2747</v>
      </c>
      <c r="E10" s="912">
        <v>17118</v>
      </c>
      <c r="F10" s="912">
        <v>23426</v>
      </c>
      <c r="G10" s="912">
        <v>19206</v>
      </c>
      <c r="H10" s="912">
        <v>3489</v>
      </c>
      <c r="I10" s="914">
        <v>11641</v>
      </c>
      <c r="J10" s="913">
        <v>2929</v>
      </c>
      <c r="K10" s="912">
        <v>4888</v>
      </c>
      <c r="L10" s="912">
        <v>262221</v>
      </c>
      <c r="M10" s="911">
        <v>221262</v>
      </c>
    </row>
    <row r="11" spans="1:13" ht="27.95" customHeight="1">
      <c r="A11" s="900" t="s">
        <v>306</v>
      </c>
      <c r="B11" s="912">
        <f t="shared" si="0"/>
        <v>23764</v>
      </c>
      <c r="C11" s="912">
        <v>2648</v>
      </c>
      <c r="D11" s="912">
        <v>2470</v>
      </c>
      <c r="E11" s="912">
        <v>18646</v>
      </c>
      <c r="F11" s="912">
        <v>25785</v>
      </c>
      <c r="G11" s="912">
        <v>21652</v>
      </c>
      <c r="H11" s="912">
        <v>3549</v>
      </c>
      <c r="I11" s="914">
        <v>9635</v>
      </c>
      <c r="J11" s="913">
        <v>2170</v>
      </c>
      <c r="K11" s="912">
        <v>3605</v>
      </c>
      <c r="L11" s="912">
        <v>247022</v>
      </c>
      <c r="M11" s="911">
        <v>206473</v>
      </c>
    </row>
    <row r="12" spans="1:13" ht="27.95" customHeight="1">
      <c r="A12" s="900" t="s">
        <v>307</v>
      </c>
      <c r="B12" s="912">
        <f t="shared" si="0"/>
        <v>21506</v>
      </c>
      <c r="C12" s="912">
        <v>1896</v>
      </c>
      <c r="D12" s="912">
        <v>2351</v>
      </c>
      <c r="E12" s="912">
        <v>17259</v>
      </c>
      <c r="F12" s="912">
        <v>22143</v>
      </c>
      <c r="G12" s="912">
        <v>18726</v>
      </c>
      <c r="H12" s="912">
        <v>3042</v>
      </c>
      <c r="I12" s="914">
        <v>9010</v>
      </c>
      <c r="J12" s="913">
        <v>2620</v>
      </c>
      <c r="K12" s="912">
        <v>2794</v>
      </c>
      <c r="L12" s="912">
        <v>168393</v>
      </c>
      <c r="M12" s="911">
        <v>139695</v>
      </c>
    </row>
    <row r="13" spans="1:13" ht="27.95" customHeight="1">
      <c r="A13" s="900" t="s">
        <v>308</v>
      </c>
      <c r="B13" s="912">
        <f t="shared" si="0"/>
        <v>22499</v>
      </c>
      <c r="C13" s="912">
        <v>1896</v>
      </c>
      <c r="D13" s="912">
        <v>3405</v>
      </c>
      <c r="E13" s="912">
        <v>17198</v>
      </c>
      <c r="F13" s="912">
        <v>21177</v>
      </c>
      <c r="G13" s="912">
        <v>17432</v>
      </c>
      <c r="H13" s="912">
        <v>3157</v>
      </c>
      <c r="I13" s="914">
        <v>10344</v>
      </c>
      <c r="J13" s="913">
        <v>6754</v>
      </c>
      <c r="K13" s="912">
        <v>1988</v>
      </c>
      <c r="L13" s="912">
        <v>161749</v>
      </c>
      <c r="M13" s="911">
        <v>123096</v>
      </c>
    </row>
    <row r="14" spans="1:13" ht="27.95" customHeight="1">
      <c r="A14" s="900" t="s">
        <v>309</v>
      </c>
      <c r="B14" s="912">
        <f t="shared" si="0"/>
        <v>27475</v>
      </c>
      <c r="C14" s="912">
        <v>1561</v>
      </c>
      <c r="D14" s="912">
        <v>6729</v>
      </c>
      <c r="E14" s="912">
        <v>19185</v>
      </c>
      <c r="F14" s="912">
        <v>21534</v>
      </c>
      <c r="G14" s="912">
        <v>16889</v>
      </c>
      <c r="H14" s="912">
        <v>4300</v>
      </c>
      <c r="I14" s="914">
        <v>16305</v>
      </c>
      <c r="J14" s="913">
        <v>9132</v>
      </c>
      <c r="K14" s="912">
        <v>1567</v>
      </c>
      <c r="L14" s="912">
        <v>134031</v>
      </c>
      <c r="M14" s="911">
        <v>109465</v>
      </c>
    </row>
    <row r="15" spans="1:13" ht="27.95" customHeight="1">
      <c r="A15" s="900" t="s">
        <v>310</v>
      </c>
      <c r="B15" s="912">
        <f t="shared" si="0"/>
        <v>29126</v>
      </c>
      <c r="C15" s="912">
        <v>1273</v>
      </c>
      <c r="D15" s="912">
        <v>7903</v>
      </c>
      <c r="E15" s="912">
        <v>19950</v>
      </c>
      <c r="F15" s="912">
        <v>28188</v>
      </c>
      <c r="G15" s="912">
        <v>20048</v>
      </c>
      <c r="H15" s="912">
        <v>7710</v>
      </c>
      <c r="I15" s="914">
        <v>17328</v>
      </c>
      <c r="J15" s="913">
        <v>12158</v>
      </c>
      <c r="K15" s="912">
        <v>881</v>
      </c>
      <c r="L15" s="912">
        <v>112043</v>
      </c>
      <c r="M15" s="911">
        <v>90345</v>
      </c>
    </row>
    <row r="16" spans="1:13" s="906" customFormat="1" ht="27.95" customHeight="1">
      <c r="A16" s="899" t="s">
        <v>311</v>
      </c>
      <c r="B16" s="908">
        <f t="shared" si="0"/>
        <v>28544</v>
      </c>
      <c r="C16" s="908">
        <v>1146</v>
      </c>
      <c r="D16" s="908">
        <v>7553</v>
      </c>
      <c r="E16" s="908">
        <v>19845</v>
      </c>
      <c r="F16" s="908">
        <v>29955</v>
      </c>
      <c r="G16" s="908">
        <v>22389</v>
      </c>
      <c r="H16" s="908">
        <v>7013</v>
      </c>
      <c r="I16" s="910">
        <v>15952</v>
      </c>
      <c r="J16" s="909">
        <v>4267</v>
      </c>
      <c r="K16" s="908">
        <v>1439</v>
      </c>
      <c r="L16" s="908">
        <v>96354</v>
      </c>
      <c r="M16" s="907">
        <v>81042</v>
      </c>
    </row>
    <row r="17" spans="1:13" ht="14.25">
      <c r="A17" s="181" t="s">
        <v>227</v>
      </c>
    </row>
    <row r="18" spans="1:13">
      <c r="A18" s="1828" t="s">
        <v>1393</v>
      </c>
      <c r="B18" s="1828"/>
      <c r="C18" s="1828"/>
      <c r="D18" s="1828"/>
      <c r="E18" s="1828"/>
      <c r="F18" s="1828"/>
      <c r="G18" s="1828"/>
      <c r="H18" s="1828"/>
      <c r="I18" s="1828"/>
      <c r="J18" s="1828"/>
      <c r="K18" s="1828"/>
      <c r="L18" s="1828"/>
      <c r="M18" s="1828"/>
    </row>
  </sheetData>
  <mergeCells count="17">
    <mergeCell ref="L4:M4"/>
    <mergeCell ref="D4:D5"/>
    <mergeCell ref="A18:M18"/>
    <mergeCell ref="E4:E5"/>
    <mergeCell ref="A1:M1"/>
    <mergeCell ref="L2:M2"/>
    <mergeCell ref="A3:A6"/>
    <mergeCell ref="B3:E3"/>
    <mergeCell ref="F3:F5"/>
    <mergeCell ref="I3:I5"/>
    <mergeCell ref="J3:M3"/>
    <mergeCell ref="B4:B5"/>
    <mergeCell ref="C4:C5"/>
    <mergeCell ref="G4:G5"/>
    <mergeCell ref="H4:H5"/>
    <mergeCell ref="J4:J5"/>
    <mergeCell ref="K4:K5"/>
  </mergeCells>
  <phoneticPr fontId="6" type="noConversion"/>
  <printOptions horizontalCentered="1" verticalCentered="1"/>
  <pageMargins left="0.39370078740157483" right="0.39370078740157483" top="0.74803149606299213" bottom="0.74803149606299213" header="0.31496062992125984" footer="0.31496062992125984"/>
  <pageSetup paperSize="11" scale="66" orientation="landscape" r:id="rId1"/>
  <headerFooter differentOddEven="1" scaleWithDoc="0">
    <oddHeader>&amp;L&amp;"Times New Roman,標準"&amp;8 108&amp;"標楷體,標準"年犯罪狀況及其分析</oddHeader>
    <evenHeader>&amp;R&amp;"標楷體,標準"&amp;8第二篇　犯罪之處理</even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6">
    <tabColor theme="8" tint="0.59999389629810485"/>
  </sheetPr>
  <dimension ref="A1:K27"/>
  <sheetViews>
    <sheetView showGridLines="0" zoomScale="90" zoomScaleNormal="90" workbookViewId="0">
      <selection activeCell="O2" sqref="O2"/>
    </sheetView>
  </sheetViews>
  <sheetFormatPr defaultColWidth="9" defaultRowHeight="15.75"/>
  <cols>
    <col min="1" max="1" width="34.25" style="3" customWidth="1"/>
    <col min="2" max="2" width="9" style="3"/>
    <col min="3" max="9" width="9" style="3" customWidth="1"/>
    <col min="10" max="10" width="9" style="3"/>
    <col min="11" max="11" width="9" style="3" customWidth="1"/>
    <col min="12" max="16384" width="9" style="3"/>
  </cols>
  <sheetData>
    <row r="1" spans="1:11" ht="24" customHeight="1">
      <c r="A1" s="1182" t="s">
        <v>256</v>
      </c>
      <c r="B1" s="1182"/>
      <c r="C1" s="1182"/>
      <c r="D1" s="1182"/>
      <c r="E1" s="1182"/>
      <c r="F1" s="1182"/>
      <c r="G1" s="1182"/>
      <c r="H1" s="1182"/>
      <c r="I1" s="1182"/>
      <c r="J1" s="1182"/>
      <c r="K1" s="1182"/>
    </row>
    <row r="2" spans="1:11" ht="24.95" customHeight="1">
      <c r="A2" s="1184"/>
      <c r="B2" s="1227" t="s">
        <v>258</v>
      </c>
      <c r="C2" s="1228"/>
      <c r="D2" s="1229" t="s">
        <v>254</v>
      </c>
      <c r="E2" s="1228"/>
      <c r="F2" s="1229" t="s">
        <v>265</v>
      </c>
      <c r="G2" s="1228"/>
      <c r="H2" s="1229" t="s">
        <v>240</v>
      </c>
      <c r="I2" s="1228"/>
      <c r="J2" s="1229" t="s">
        <v>747</v>
      </c>
      <c r="K2" s="1227"/>
    </row>
    <row r="3" spans="1:11" ht="24.95" customHeight="1">
      <c r="A3" s="1186"/>
      <c r="B3" s="565" t="s">
        <v>259</v>
      </c>
      <c r="C3" s="186" t="s">
        <v>0</v>
      </c>
      <c r="D3" s="185" t="s">
        <v>259</v>
      </c>
      <c r="E3" s="186" t="s">
        <v>0</v>
      </c>
      <c r="F3" s="185" t="s">
        <v>259</v>
      </c>
      <c r="G3" s="186" t="s">
        <v>0</v>
      </c>
      <c r="H3" s="185" t="s">
        <v>259</v>
      </c>
      <c r="I3" s="186" t="s">
        <v>0</v>
      </c>
      <c r="J3" s="185" t="s">
        <v>259</v>
      </c>
      <c r="K3" s="186" t="s">
        <v>0</v>
      </c>
    </row>
    <row r="4" spans="1:11" s="273" customFormat="1" ht="21.95" customHeight="1">
      <c r="A4" s="947" t="s">
        <v>1092</v>
      </c>
      <c r="B4" s="948">
        <v>105693</v>
      </c>
      <c r="C4" s="949">
        <v>100</v>
      </c>
      <c r="D4" s="948">
        <v>120682</v>
      </c>
      <c r="E4" s="949">
        <v>100</v>
      </c>
      <c r="F4" s="948">
        <v>128236</v>
      </c>
      <c r="G4" s="949">
        <v>100</v>
      </c>
      <c r="H4" s="948">
        <v>125672</v>
      </c>
      <c r="I4" s="949">
        <v>100</v>
      </c>
      <c r="J4" s="948">
        <v>109460</v>
      </c>
      <c r="K4" s="581">
        <v>100</v>
      </c>
    </row>
    <row r="5" spans="1:11" s="273" customFormat="1" ht="21.95" customHeight="1">
      <c r="A5" s="947" t="s">
        <v>1103</v>
      </c>
      <c r="B5" s="948">
        <v>75620</v>
      </c>
      <c r="C5" s="950">
        <v>71.546838485046322</v>
      </c>
      <c r="D5" s="948">
        <v>89038</v>
      </c>
      <c r="E5" s="950">
        <v>73.77902255514492</v>
      </c>
      <c r="F5" s="948">
        <v>95705</v>
      </c>
      <c r="G5" s="950">
        <v>74.631928631585509</v>
      </c>
      <c r="H5" s="948">
        <v>92943</v>
      </c>
      <c r="I5" s="950">
        <v>73.956808199121525</v>
      </c>
      <c r="J5" s="948">
        <v>78692</v>
      </c>
      <c r="K5" s="581">
        <v>71.891101772336924</v>
      </c>
    </row>
    <row r="6" spans="1:11" s="273" customFormat="1" ht="21.95" customHeight="1">
      <c r="A6" s="947" t="s">
        <v>1104</v>
      </c>
      <c r="B6" s="948">
        <v>4605</v>
      </c>
      <c r="C6" s="950">
        <v>4.3569583605347564</v>
      </c>
      <c r="D6" s="948">
        <v>5549</v>
      </c>
      <c r="E6" s="950">
        <v>4.5980345039028192</v>
      </c>
      <c r="F6" s="948">
        <v>4437</v>
      </c>
      <c r="G6" s="950">
        <v>3.4600268255404099</v>
      </c>
      <c r="H6" s="948">
        <v>3933</v>
      </c>
      <c r="I6" s="950">
        <v>3.1295754026354317</v>
      </c>
      <c r="J6" s="948">
        <v>4066</v>
      </c>
      <c r="K6" s="581">
        <v>3.7145989402521473</v>
      </c>
    </row>
    <row r="7" spans="1:11" s="273" customFormat="1" ht="21.95" customHeight="1">
      <c r="A7" s="947" t="s">
        <v>1105</v>
      </c>
      <c r="B7" s="948">
        <v>3840</v>
      </c>
      <c r="C7" s="950">
        <v>3.6331639749084612</v>
      </c>
      <c r="D7" s="948">
        <v>3829</v>
      </c>
      <c r="E7" s="950">
        <v>3.1728012462504762</v>
      </c>
      <c r="F7" s="948">
        <v>3718</v>
      </c>
      <c r="G7" s="950">
        <v>2.8993418384852929</v>
      </c>
      <c r="H7" s="948">
        <v>4364</v>
      </c>
      <c r="I7" s="950">
        <v>3.4725316697434589</v>
      </c>
      <c r="J7" s="948">
        <v>3661</v>
      </c>
      <c r="K7" s="581">
        <v>3.3446007674036182</v>
      </c>
    </row>
    <row r="8" spans="1:11" s="273" customFormat="1" ht="21.95" customHeight="1">
      <c r="A8" s="947" t="s">
        <v>1093</v>
      </c>
      <c r="B8" s="948">
        <v>2379</v>
      </c>
      <c r="C8" s="950">
        <v>2.2508586188300077</v>
      </c>
      <c r="D8" s="948">
        <v>2660</v>
      </c>
      <c r="E8" s="950">
        <v>2.2041398054390879</v>
      </c>
      <c r="F8" s="948">
        <v>3031</v>
      </c>
      <c r="G8" s="950">
        <v>2.3636108425091238</v>
      </c>
      <c r="H8" s="948">
        <v>3004</v>
      </c>
      <c r="I8" s="950">
        <v>2.3903494811891273</v>
      </c>
      <c r="J8" s="948">
        <v>2476</v>
      </c>
      <c r="K8" s="581">
        <v>2.2620135209208843</v>
      </c>
    </row>
    <row r="9" spans="1:11" s="274" customFormat="1" ht="21.95" customHeight="1">
      <c r="A9" s="947" t="s">
        <v>1094</v>
      </c>
      <c r="B9" s="948">
        <v>3935</v>
      </c>
      <c r="C9" s="950">
        <v>3.7230469378293738</v>
      </c>
      <c r="D9" s="948">
        <v>3448</v>
      </c>
      <c r="E9" s="950">
        <v>2.8570955072007425</v>
      </c>
      <c r="F9" s="948">
        <v>2835</v>
      </c>
      <c r="G9" s="950">
        <v>2.2107676471505662</v>
      </c>
      <c r="H9" s="948">
        <v>2443</v>
      </c>
      <c r="I9" s="950">
        <v>1.9439493284104652</v>
      </c>
      <c r="J9" s="948">
        <v>2465</v>
      </c>
      <c r="K9" s="581">
        <v>2.2519641878311711</v>
      </c>
    </row>
    <row r="10" spans="1:11" s="273" customFormat="1" ht="21.95" customHeight="1">
      <c r="A10" s="947" t="s">
        <v>1095</v>
      </c>
      <c r="B10" s="948">
        <v>1480</v>
      </c>
      <c r="C10" s="950">
        <v>1.4002819486626361</v>
      </c>
      <c r="D10" s="948">
        <v>1785</v>
      </c>
      <c r="E10" s="950">
        <v>1.4790938168078089</v>
      </c>
      <c r="F10" s="948">
        <v>1734</v>
      </c>
      <c r="G10" s="950">
        <v>1.352194391590505</v>
      </c>
      <c r="H10" s="948">
        <v>1658</v>
      </c>
      <c r="I10" s="950">
        <v>1.3193074033993253</v>
      </c>
      <c r="J10" s="948">
        <v>1495</v>
      </c>
      <c r="K10" s="581">
        <v>1.3657957244655583</v>
      </c>
    </row>
    <row r="11" spans="1:11" s="273" customFormat="1" ht="21.95" customHeight="1">
      <c r="A11" s="947" t="s">
        <v>1096</v>
      </c>
      <c r="B11" s="948">
        <v>105</v>
      </c>
      <c r="C11" s="950">
        <v>9.9344327438903243E-2</v>
      </c>
      <c r="D11" s="948">
        <v>83</v>
      </c>
      <c r="E11" s="950">
        <v>6.8775790921595595E-2</v>
      </c>
      <c r="F11" s="948">
        <v>102</v>
      </c>
      <c r="G11" s="950">
        <v>7.9540846564147352E-2</v>
      </c>
      <c r="H11" s="948">
        <v>472</v>
      </c>
      <c r="I11" s="950">
        <v>0.37558087720415045</v>
      </c>
      <c r="J11" s="948">
        <v>1164</v>
      </c>
      <c r="K11" s="581">
        <v>1.0634021560387357</v>
      </c>
    </row>
    <row r="12" spans="1:11" s="273" customFormat="1" ht="21.95" customHeight="1">
      <c r="A12" s="947" t="s">
        <v>1106</v>
      </c>
      <c r="B12" s="948">
        <v>1037</v>
      </c>
      <c r="C12" s="950">
        <v>0.98114350051564436</v>
      </c>
      <c r="D12" s="948">
        <v>1343</v>
      </c>
      <c r="E12" s="950">
        <v>1.1128420145506372</v>
      </c>
      <c r="F12" s="948">
        <v>1569</v>
      </c>
      <c r="G12" s="950">
        <v>1.2235253750896784</v>
      </c>
      <c r="H12" s="948">
        <v>1350</v>
      </c>
      <c r="I12" s="950">
        <v>1.0742249665796677</v>
      </c>
      <c r="J12" s="948">
        <v>1108</v>
      </c>
      <c r="K12" s="581">
        <v>1.0122419148547415</v>
      </c>
    </row>
    <row r="13" spans="1:11" s="273" customFormat="1" ht="21.95" customHeight="1">
      <c r="A13" s="947" t="s">
        <v>1107</v>
      </c>
      <c r="B13" s="948">
        <v>581</v>
      </c>
      <c r="C13" s="950">
        <v>0.54970527849526463</v>
      </c>
      <c r="D13" s="948">
        <v>640</v>
      </c>
      <c r="E13" s="950">
        <v>0.53031935168459254</v>
      </c>
      <c r="F13" s="948">
        <v>707</v>
      </c>
      <c r="G13" s="950">
        <v>0.55132724040051151</v>
      </c>
      <c r="H13" s="948">
        <v>755</v>
      </c>
      <c r="I13" s="950">
        <v>0.60077025908714754</v>
      </c>
      <c r="J13" s="948">
        <v>943</v>
      </c>
      <c r="K13" s="581">
        <v>0.86150191850904445</v>
      </c>
    </row>
    <row r="14" spans="1:11" s="273" customFormat="1" ht="21.95" customHeight="1">
      <c r="A14" s="947" t="s">
        <v>1108</v>
      </c>
      <c r="B14" s="948">
        <v>925</v>
      </c>
      <c r="C14" s="950">
        <v>0.87517621791414757</v>
      </c>
      <c r="D14" s="948">
        <v>1366</v>
      </c>
      <c r="E14" s="950">
        <v>1.1319003662518023</v>
      </c>
      <c r="F14" s="948">
        <v>3479</v>
      </c>
      <c r="G14" s="950">
        <v>2.7129667176143983</v>
      </c>
      <c r="H14" s="948">
        <v>1023</v>
      </c>
      <c r="I14" s="950">
        <v>0.81402380800814822</v>
      </c>
      <c r="J14" s="948">
        <v>912</v>
      </c>
      <c r="K14" s="581">
        <v>0.83318107071076197</v>
      </c>
    </row>
    <row r="15" spans="1:11" s="273" customFormat="1" ht="21.95" customHeight="1">
      <c r="A15" s="947" t="s">
        <v>1109</v>
      </c>
      <c r="B15" s="948">
        <v>917</v>
      </c>
      <c r="C15" s="950">
        <v>0.867607126299755</v>
      </c>
      <c r="D15" s="948">
        <v>657</v>
      </c>
      <c r="E15" s="950">
        <v>0.54440595946371451</v>
      </c>
      <c r="F15" s="948">
        <v>28</v>
      </c>
      <c r="G15" s="950">
        <v>2.1834742194079666E-2</v>
      </c>
      <c r="H15" s="948">
        <v>2515</v>
      </c>
      <c r="I15" s="950">
        <v>2.0012413266280475</v>
      </c>
      <c r="J15" s="948">
        <v>908</v>
      </c>
      <c r="K15" s="581">
        <v>0.82952676776904799</v>
      </c>
    </row>
    <row r="16" spans="1:11" s="273" customFormat="1" ht="21.95" customHeight="1">
      <c r="A16" s="947" t="s">
        <v>1097</v>
      </c>
      <c r="B16" s="948">
        <v>332</v>
      </c>
      <c r="C16" s="950">
        <v>0.31411730199729404</v>
      </c>
      <c r="D16" s="948">
        <v>440</v>
      </c>
      <c r="E16" s="950">
        <v>0.3645945542831574</v>
      </c>
      <c r="F16" s="948">
        <v>536</v>
      </c>
      <c r="G16" s="950">
        <v>0.41797935057238217</v>
      </c>
      <c r="H16" s="948">
        <v>652</v>
      </c>
      <c r="I16" s="950">
        <v>0.51881087274810622</v>
      </c>
      <c r="J16" s="948">
        <v>860</v>
      </c>
      <c r="K16" s="581">
        <v>0.78567513246848164</v>
      </c>
    </row>
    <row r="17" spans="1:11" s="273" customFormat="1" ht="21.95" customHeight="1">
      <c r="A17" s="947" t="s">
        <v>1110</v>
      </c>
      <c r="B17" s="948">
        <v>485</v>
      </c>
      <c r="C17" s="950">
        <v>0.45887617912255307</v>
      </c>
      <c r="D17" s="948">
        <v>498</v>
      </c>
      <c r="E17" s="950">
        <v>0.41265474552957354</v>
      </c>
      <c r="F17" s="948">
        <v>637</v>
      </c>
      <c r="G17" s="950">
        <v>0.49674038491531242</v>
      </c>
      <c r="H17" s="948">
        <v>709</v>
      </c>
      <c r="I17" s="950">
        <v>0.56416703800369217</v>
      </c>
      <c r="J17" s="948">
        <v>739</v>
      </c>
      <c r="K17" s="581">
        <v>0.6751324684816371</v>
      </c>
    </row>
    <row r="18" spans="1:11" s="273" customFormat="1" ht="21.95" customHeight="1">
      <c r="A18" s="947" t="s">
        <v>1111</v>
      </c>
      <c r="B18" s="948">
        <v>666</v>
      </c>
      <c r="C18" s="950">
        <v>0.63012687689818625</v>
      </c>
      <c r="D18" s="948">
        <v>579</v>
      </c>
      <c r="E18" s="950">
        <v>0.47977328847715484</v>
      </c>
      <c r="F18" s="948">
        <v>544</v>
      </c>
      <c r="G18" s="950">
        <v>0.42421784834211923</v>
      </c>
      <c r="H18" s="948">
        <v>607</v>
      </c>
      <c r="I18" s="950">
        <v>0.48300337386211728</v>
      </c>
      <c r="J18" s="948">
        <v>606</v>
      </c>
      <c r="K18" s="581">
        <v>0.55362689566965095</v>
      </c>
    </row>
    <row r="19" spans="1:11" s="273" customFormat="1" ht="21.95" customHeight="1">
      <c r="A19" s="947" t="s">
        <v>1098</v>
      </c>
      <c r="B19" s="948">
        <v>523</v>
      </c>
      <c r="C19" s="950">
        <v>0.49482936429091801</v>
      </c>
      <c r="D19" s="948">
        <v>438</v>
      </c>
      <c r="E19" s="950">
        <v>0.36293730630914306</v>
      </c>
      <c r="F19" s="948">
        <v>343</v>
      </c>
      <c r="G19" s="950">
        <v>0.26747559187747588</v>
      </c>
      <c r="H19" s="948">
        <v>462</v>
      </c>
      <c r="I19" s="950">
        <v>0.36762365522948631</v>
      </c>
      <c r="J19" s="948">
        <v>538</v>
      </c>
      <c r="K19" s="581">
        <v>0.49150374566051525</v>
      </c>
    </row>
    <row r="20" spans="1:11" s="273" customFormat="1" ht="21.95" customHeight="1">
      <c r="A20" s="947" t="s">
        <v>1099</v>
      </c>
      <c r="B20" s="948">
        <v>579</v>
      </c>
      <c r="C20" s="950">
        <v>0.54781300559166635</v>
      </c>
      <c r="D20" s="948">
        <v>538</v>
      </c>
      <c r="E20" s="950">
        <v>0.4457997050098606</v>
      </c>
      <c r="F20" s="948">
        <v>466</v>
      </c>
      <c r="G20" s="950">
        <v>0.36339249508718302</v>
      </c>
      <c r="H20" s="948">
        <v>433</v>
      </c>
      <c r="I20" s="950">
        <v>0.3445477115029601</v>
      </c>
      <c r="J20" s="948">
        <v>474</v>
      </c>
      <c r="K20" s="581">
        <v>0.43303489859309335</v>
      </c>
    </row>
    <row r="21" spans="1:11" s="273" customFormat="1" ht="21.95" customHeight="1">
      <c r="A21" s="947" t="s">
        <v>1112</v>
      </c>
      <c r="B21" s="948">
        <v>226</v>
      </c>
      <c r="C21" s="950">
        <v>0.2138268381065917</v>
      </c>
      <c r="D21" s="948">
        <v>214</v>
      </c>
      <c r="E21" s="950">
        <v>0.17732553321953565</v>
      </c>
      <c r="F21" s="948">
        <v>270</v>
      </c>
      <c r="G21" s="950">
        <v>0.21054929972862535</v>
      </c>
      <c r="H21" s="948">
        <v>286</v>
      </c>
      <c r="I21" s="950">
        <v>0.22757654847539627</v>
      </c>
      <c r="J21" s="948">
        <v>426</v>
      </c>
      <c r="K21" s="581">
        <v>0.38918326329252695</v>
      </c>
    </row>
    <row r="22" spans="1:11" s="273" customFormat="1" ht="21.95" customHeight="1">
      <c r="A22" s="947" t="s">
        <v>1113</v>
      </c>
      <c r="B22" s="948">
        <v>187</v>
      </c>
      <c r="C22" s="950">
        <v>0.17692751648642768</v>
      </c>
      <c r="D22" s="948">
        <v>252</v>
      </c>
      <c r="E22" s="950">
        <v>0.20881324472580834</v>
      </c>
      <c r="F22" s="948">
        <v>270</v>
      </c>
      <c r="G22" s="950">
        <v>0.21054929972862535</v>
      </c>
      <c r="H22" s="948">
        <v>495</v>
      </c>
      <c r="I22" s="950">
        <v>0.39388248774587814</v>
      </c>
      <c r="J22" s="948">
        <v>373</v>
      </c>
      <c r="K22" s="581">
        <v>0.34076374931481818</v>
      </c>
    </row>
    <row r="23" spans="1:11" s="273" customFormat="1" ht="21.95" customHeight="1">
      <c r="A23" s="947" t="s">
        <v>1114</v>
      </c>
      <c r="B23" s="948">
        <v>570</v>
      </c>
      <c r="C23" s="950">
        <v>0.5392977775254747</v>
      </c>
      <c r="D23" s="948">
        <v>599</v>
      </c>
      <c r="E23" s="950">
        <v>0.49634576821729831</v>
      </c>
      <c r="F23" s="948">
        <v>539</v>
      </c>
      <c r="G23" s="950">
        <v>0.42031878723603355</v>
      </c>
      <c r="H23" s="948">
        <v>429</v>
      </c>
      <c r="I23" s="950">
        <v>0.34136482271309437</v>
      </c>
      <c r="J23" s="948">
        <v>354</v>
      </c>
      <c r="K23" s="581">
        <v>0.32340581034167731</v>
      </c>
    </row>
    <row r="24" spans="1:11" ht="21.95" customHeight="1">
      <c r="A24" s="947" t="s">
        <v>1100</v>
      </c>
      <c r="B24" s="948">
        <v>397</v>
      </c>
      <c r="C24" s="950">
        <v>0.37561617136423414</v>
      </c>
      <c r="D24" s="948">
        <v>337</v>
      </c>
      <c r="E24" s="950">
        <v>0.27924628362141829</v>
      </c>
      <c r="F24" s="948">
        <v>309</v>
      </c>
      <c r="G24" s="950">
        <v>0.24096197635609345</v>
      </c>
      <c r="H24" s="948">
        <v>301</v>
      </c>
      <c r="I24" s="950">
        <v>0.23951238143739259</v>
      </c>
      <c r="J24" s="948">
        <v>327</v>
      </c>
      <c r="K24" s="581">
        <v>0.29873926548510871</v>
      </c>
    </row>
    <row r="25" spans="1:11" s="2" customFormat="1" ht="21.95" customHeight="1">
      <c r="A25" s="947" t="s">
        <v>1101</v>
      </c>
      <c r="B25" s="948">
        <v>666</v>
      </c>
      <c r="C25" s="950">
        <v>0.63012687689818625</v>
      </c>
      <c r="D25" s="948">
        <v>603</v>
      </c>
      <c r="E25" s="950">
        <v>0.49966026416532705</v>
      </c>
      <c r="F25" s="948">
        <v>537</v>
      </c>
      <c r="G25" s="950">
        <v>0.41875916279359932</v>
      </c>
      <c r="H25" s="948">
        <v>332</v>
      </c>
      <c r="I25" s="950">
        <v>0.26417976955885158</v>
      </c>
      <c r="J25" s="948">
        <v>236</v>
      </c>
      <c r="K25" s="581">
        <v>0.21560387356111821</v>
      </c>
    </row>
    <row r="26" spans="1:11" ht="21.95" customHeight="1">
      <c r="A26" s="951" t="s">
        <v>1102</v>
      </c>
      <c r="B26" s="952">
        <v>5638</v>
      </c>
      <c r="C26" s="953">
        <v>5.3343173152432044</v>
      </c>
      <c r="D26" s="952">
        <v>5786</v>
      </c>
      <c r="E26" s="953">
        <v>4.7944183888235195</v>
      </c>
      <c r="F26" s="952">
        <v>6440</v>
      </c>
      <c r="G26" s="953">
        <v>5.0219907046383234</v>
      </c>
      <c r="H26" s="952">
        <v>6506</v>
      </c>
      <c r="I26" s="953">
        <v>5.1769686167165316</v>
      </c>
      <c r="J26" s="952">
        <v>6637</v>
      </c>
      <c r="K26" s="583">
        <v>6.0634021560387357</v>
      </c>
    </row>
    <row r="27" spans="1:11">
      <c r="A27" s="521" t="s">
        <v>57</v>
      </c>
    </row>
  </sheetData>
  <sortState ref="A7:K24">
    <sortCondition descending="1" ref="J7:J24"/>
  </sortState>
  <mergeCells count="7">
    <mergeCell ref="A1:K1"/>
    <mergeCell ref="A2:A3"/>
    <mergeCell ref="B2:C2"/>
    <mergeCell ref="D2:E2"/>
    <mergeCell ref="F2:G2"/>
    <mergeCell ref="H2:I2"/>
    <mergeCell ref="J2:K2"/>
  </mergeCells>
  <phoneticPr fontId="6" type="noConversion"/>
  <printOptions horizontalCentered="1" verticalCentered="1"/>
  <pageMargins left="0.39370078740157483" right="0.39370078740157483" top="0.74803149606299213" bottom="0.74803149606299213" header="0.31496062992125984" footer="0.31496062992125984"/>
  <pageSetup paperSize="11" scale="66" orientation="landscape" r:id="rId1"/>
  <headerFooter differentOddEven="1" scaleWithDoc="0">
    <oddHeader>&amp;L&amp;"Times New Roman,標準"&amp;8 108&amp;"標楷體,標準"年犯罪狀況及其分析</oddHeader>
    <evenHeader>&amp;R&amp;"標楷體,標準"&amp;8第二篇　犯罪之處理</evenHead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61">
    <tabColor theme="8" tint="0.59999389629810485"/>
  </sheetPr>
  <dimension ref="A1:P25"/>
  <sheetViews>
    <sheetView showGridLines="0" zoomScaleNormal="100" workbookViewId="0">
      <selection activeCell="O2" sqref="O2"/>
    </sheetView>
  </sheetViews>
  <sheetFormatPr defaultColWidth="11" defaultRowHeight="15.75"/>
  <cols>
    <col min="1" max="1" width="6.375" style="13" customWidth="1"/>
    <col min="2" max="2" width="3.125" style="13" customWidth="1"/>
    <col min="3" max="8" width="13.125" style="13" customWidth="1"/>
    <col min="9" max="9" width="1.5" style="13" hidden="1" customWidth="1"/>
    <col min="10" max="16" width="8.875" style="93" customWidth="1"/>
    <col min="17" max="16384" width="11" style="13"/>
  </cols>
  <sheetData>
    <row r="1" spans="1:16" s="18" customFormat="1" ht="23.25">
      <c r="A1" s="1870" t="s">
        <v>683</v>
      </c>
      <c r="B1" s="1870"/>
      <c r="C1" s="1870"/>
      <c r="D1" s="1870"/>
      <c r="E1" s="1870"/>
      <c r="F1" s="1870"/>
      <c r="G1" s="1870"/>
      <c r="H1" s="1870"/>
      <c r="I1" s="929"/>
      <c r="J1" s="93"/>
      <c r="K1" s="93"/>
      <c r="L1" s="93"/>
      <c r="M1" s="93"/>
      <c r="N1" s="93"/>
      <c r="O1" s="93"/>
      <c r="P1" s="93"/>
    </row>
    <row r="2" spans="1:16" s="261" customFormat="1" ht="19.5">
      <c r="H2" s="405" t="s">
        <v>684</v>
      </c>
      <c r="J2" s="1871"/>
      <c r="K2" s="1871"/>
      <c r="L2" s="1871"/>
      <c r="M2" s="1871"/>
      <c r="N2" s="1871"/>
      <c r="O2" s="1871"/>
      <c r="P2" s="1871"/>
    </row>
    <row r="3" spans="1:16" s="14" customFormat="1" ht="24.6" customHeight="1">
      <c r="A3" s="1288"/>
      <c r="B3" s="1288"/>
      <c r="C3" s="1873" t="s">
        <v>685</v>
      </c>
      <c r="D3" s="1836" t="s">
        <v>686</v>
      </c>
      <c r="E3" s="1875" t="s">
        <v>687</v>
      </c>
      <c r="F3" s="1873" t="s">
        <v>688</v>
      </c>
      <c r="G3" s="1875" t="s">
        <v>689</v>
      </c>
      <c r="H3" s="1877" t="s">
        <v>690</v>
      </c>
      <c r="I3" s="1291" t="s">
        <v>193</v>
      </c>
    </row>
    <row r="4" spans="1:16" s="14" customFormat="1" ht="24.6" customHeight="1">
      <c r="A4" s="1289"/>
      <c r="B4" s="1289"/>
      <c r="C4" s="1874"/>
      <c r="D4" s="1837"/>
      <c r="E4" s="1876"/>
      <c r="F4" s="1874"/>
      <c r="G4" s="1876"/>
      <c r="H4" s="1878"/>
      <c r="I4" s="1872"/>
      <c r="J4" s="93"/>
      <c r="K4" s="93"/>
      <c r="L4" s="93"/>
      <c r="M4" s="93"/>
      <c r="N4" s="93"/>
      <c r="O4" s="93"/>
      <c r="P4" s="93"/>
    </row>
    <row r="5" spans="1:16" s="14" customFormat="1" ht="24.6" customHeight="1">
      <c r="A5" s="1289"/>
      <c r="B5" s="1289"/>
      <c r="C5" s="1874"/>
      <c r="D5" s="1837"/>
      <c r="E5" s="1876"/>
      <c r="F5" s="1874"/>
      <c r="G5" s="1876"/>
      <c r="H5" s="1878"/>
      <c r="I5" s="1872"/>
      <c r="J5" s="93"/>
      <c r="K5" s="93"/>
      <c r="L5" s="93"/>
      <c r="M5" s="93"/>
      <c r="N5" s="93"/>
      <c r="O5" s="93"/>
      <c r="P5" s="93"/>
    </row>
    <row r="6" spans="1:16" s="14" customFormat="1" ht="24.6" customHeight="1">
      <c r="A6" s="1289"/>
      <c r="B6" s="1289"/>
      <c r="C6" s="1874"/>
      <c r="D6" s="1837"/>
      <c r="E6" s="1876"/>
      <c r="F6" s="1874"/>
      <c r="G6" s="1876"/>
      <c r="H6" s="1878"/>
      <c r="I6" s="1872"/>
      <c r="J6" s="93"/>
      <c r="K6" s="93"/>
      <c r="L6" s="93"/>
      <c r="M6" s="93"/>
      <c r="N6" s="93"/>
      <c r="O6" s="93"/>
      <c r="P6" s="93"/>
    </row>
    <row r="7" spans="1:16" s="14" customFormat="1" ht="38.25" customHeight="1">
      <c r="A7" s="1289"/>
      <c r="B7" s="1289"/>
      <c r="C7" s="1874"/>
      <c r="D7" s="1838"/>
      <c r="E7" s="1876"/>
      <c r="F7" s="1874"/>
      <c r="G7" s="1876"/>
      <c r="H7" s="1878"/>
      <c r="I7" s="1843"/>
      <c r="J7" s="93"/>
      <c r="K7" s="93"/>
      <c r="L7" s="93"/>
      <c r="M7" s="93"/>
      <c r="N7" s="93"/>
      <c r="O7" s="93"/>
      <c r="P7" s="93"/>
    </row>
    <row r="8" spans="1:16" s="14" customFormat="1" ht="19.5" customHeight="1">
      <c r="A8" s="1290"/>
      <c r="B8" s="1290"/>
      <c r="C8" s="1094" t="s">
        <v>691</v>
      </c>
      <c r="D8" s="927" t="s">
        <v>692</v>
      </c>
      <c r="E8" s="928" t="s">
        <v>691</v>
      </c>
      <c r="F8" s="927" t="s">
        <v>692</v>
      </c>
      <c r="G8" s="927" t="s">
        <v>692</v>
      </c>
      <c r="H8" s="926" t="s">
        <v>692</v>
      </c>
      <c r="I8" s="925"/>
      <c r="J8" s="93"/>
      <c r="K8" s="93"/>
      <c r="L8" s="93"/>
      <c r="M8" s="93"/>
      <c r="N8" s="93"/>
      <c r="O8" s="93"/>
      <c r="P8" s="93"/>
    </row>
    <row r="9" spans="1:16" s="14" customFormat="1" ht="24" customHeight="1">
      <c r="A9" s="1866" t="s">
        <v>628</v>
      </c>
      <c r="B9" s="1867"/>
      <c r="C9" s="17">
        <v>17699</v>
      </c>
      <c r="D9" s="17">
        <v>17644</v>
      </c>
      <c r="E9" s="17">
        <f>1541+144</f>
        <v>1685</v>
      </c>
      <c r="F9" s="17">
        <f>661+8</f>
        <v>669</v>
      </c>
      <c r="G9" s="17">
        <v>13653</v>
      </c>
      <c r="H9" s="16">
        <v>13638</v>
      </c>
      <c r="I9" s="15">
        <v>0</v>
      </c>
      <c r="J9" s="93"/>
      <c r="K9" s="93"/>
      <c r="L9" s="93"/>
      <c r="M9" s="93"/>
      <c r="N9" s="93"/>
      <c r="O9" s="93"/>
      <c r="P9" s="93"/>
    </row>
    <row r="10" spans="1:16" s="14" customFormat="1" ht="24" customHeight="1">
      <c r="A10" s="1866" t="s">
        <v>303</v>
      </c>
      <c r="B10" s="1867"/>
      <c r="C10" s="17">
        <v>17034</v>
      </c>
      <c r="D10" s="17">
        <v>14505</v>
      </c>
      <c r="E10" s="17">
        <v>1454</v>
      </c>
      <c r="F10" s="17">
        <v>551</v>
      </c>
      <c r="G10" s="17">
        <v>18166</v>
      </c>
      <c r="H10" s="16">
        <v>18130</v>
      </c>
      <c r="I10" s="15">
        <v>0</v>
      </c>
      <c r="J10" s="93"/>
      <c r="K10" s="93"/>
      <c r="L10" s="93"/>
      <c r="M10" s="93"/>
      <c r="N10" s="93"/>
      <c r="O10" s="93"/>
      <c r="P10" s="93"/>
    </row>
    <row r="11" spans="1:16" s="14" customFormat="1" ht="24" customHeight="1">
      <c r="A11" s="1866" t="s">
        <v>304</v>
      </c>
      <c r="B11" s="1867"/>
      <c r="C11" s="17">
        <v>17773</v>
      </c>
      <c r="D11" s="17">
        <v>21399</v>
      </c>
      <c r="E11" s="17">
        <v>3543</v>
      </c>
      <c r="F11" s="17">
        <v>1602</v>
      </c>
      <c r="G11" s="17">
        <v>23595</v>
      </c>
      <c r="H11" s="16">
        <v>23567</v>
      </c>
      <c r="I11" s="15">
        <v>0</v>
      </c>
      <c r="J11" s="93"/>
      <c r="K11" s="93"/>
      <c r="L11" s="93"/>
      <c r="M11" s="93"/>
      <c r="N11" s="93"/>
      <c r="O11" s="93"/>
      <c r="P11" s="93"/>
    </row>
    <row r="12" spans="1:16" s="14" customFormat="1" ht="24" customHeight="1">
      <c r="A12" s="1866" t="s">
        <v>305</v>
      </c>
      <c r="B12" s="1867"/>
      <c r="C12" s="17">
        <v>16643</v>
      </c>
      <c r="D12" s="17">
        <v>20679</v>
      </c>
      <c r="E12" s="17">
        <v>3100</v>
      </c>
      <c r="F12" s="17">
        <v>1727</v>
      </c>
      <c r="G12" s="17">
        <v>20378</v>
      </c>
      <c r="H12" s="16">
        <v>20345</v>
      </c>
      <c r="I12" s="15">
        <v>0</v>
      </c>
      <c r="J12" s="93"/>
      <c r="K12" s="93"/>
      <c r="L12" s="93"/>
      <c r="M12" s="93"/>
      <c r="N12" s="93"/>
      <c r="O12" s="93"/>
      <c r="P12" s="93"/>
    </row>
    <row r="13" spans="1:16" s="14" customFormat="1" ht="24" customHeight="1">
      <c r="A13" s="1866" t="s">
        <v>306</v>
      </c>
      <c r="B13" s="1867"/>
      <c r="C13" s="17">
        <v>19787</v>
      </c>
      <c r="D13" s="17">
        <v>22464</v>
      </c>
      <c r="E13" s="17">
        <v>2783</v>
      </c>
      <c r="F13" s="17">
        <v>1525</v>
      </c>
      <c r="G13" s="17">
        <v>20720</v>
      </c>
      <c r="H13" s="16">
        <v>20697</v>
      </c>
      <c r="I13" s="15">
        <v>0</v>
      </c>
      <c r="J13" s="93"/>
      <c r="K13" s="93"/>
      <c r="L13" s="93"/>
      <c r="M13" s="93"/>
      <c r="N13" s="93"/>
      <c r="O13" s="93"/>
      <c r="P13" s="93"/>
    </row>
    <row r="14" spans="1:16" s="14" customFormat="1" ht="24" customHeight="1">
      <c r="A14" s="1866" t="s">
        <v>307</v>
      </c>
      <c r="B14" s="1867"/>
      <c r="C14" s="17">
        <v>17399</v>
      </c>
      <c r="D14" s="17">
        <v>16833</v>
      </c>
      <c r="E14" s="17">
        <v>2605</v>
      </c>
      <c r="F14" s="17">
        <v>1510</v>
      </c>
      <c r="G14" s="17">
        <v>18241</v>
      </c>
      <c r="H14" s="16">
        <v>18199</v>
      </c>
      <c r="I14" s="15">
        <v>0</v>
      </c>
      <c r="J14" s="93"/>
      <c r="K14" s="93"/>
      <c r="L14" s="93"/>
      <c r="M14" s="93"/>
      <c r="N14" s="93"/>
      <c r="O14" s="93"/>
      <c r="P14" s="93"/>
    </row>
    <row r="15" spans="1:16" s="14" customFormat="1" ht="24" customHeight="1">
      <c r="A15" s="1866" t="s">
        <v>308</v>
      </c>
      <c r="B15" s="1867"/>
      <c r="C15" s="17">
        <v>16635</v>
      </c>
      <c r="D15" s="17">
        <v>15190</v>
      </c>
      <c r="E15" s="17">
        <v>2493</v>
      </c>
      <c r="F15" s="17">
        <v>1332</v>
      </c>
      <c r="G15" s="17">
        <v>15753</v>
      </c>
      <c r="H15" s="16">
        <v>15690</v>
      </c>
      <c r="I15" s="15">
        <v>0</v>
      </c>
      <c r="J15" s="93"/>
      <c r="K15" s="93"/>
      <c r="L15" s="93"/>
      <c r="M15" s="93"/>
      <c r="N15" s="93"/>
      <c r="O15" s="93"/>
      <c r="P15" s="93"/>
    </row>
    <row r="16" spans="1:16" s="14" customFormat="1" ht="24" customHeight="1">
      <c r="A16" s="1866" t="s">
        <v>309</v>
      </c>
      <c r="B16" s="1867"/>
      <c r="C16" s="94">
        <v>16210</v>
      </c>
      <c r="D16" s="94">
        <v>16766</v>
      </c>
      <c r="E16" s="94">
        <v>3607</v>
      </c>
      <c r="F16" s="94">
        <v>1735</v>
      </c>
      <c r="G16" s="17">
        <v>24213</v>
      </c>
      <c r="H16" s="16">
        <v>24099</v>
      </c>
      <c r="I16" s="15">
        <v>0</v>
      </c>
      <c r="J16" s="93"/>
      <c r="K16" s="93"/>
      <c r="L16" s="93"/>
      <c r="M16" s="93"/>
      <c r="N16" s="93"/>
      <c r="O16" s="93"/>
      <c r="P16" s="93"/>
    </row>
    <row r="17" spans="1:16" s="14" customFormat="1" ht="24" customHeight="1">
      <c r="A17" s="1866" t="s">
        <v>310</v>
      </c>
      <c r="B17" s="1867"/>
      <c r="C17" s="94">
        <v>19070</v>
      </c>
      <c r="D17" s="94">
        <v>25509</v>
      </c>
      <c r="E17" s="94">
        <v>7641</v>
      </c>
      <c r="F17" s="94">
        <v>4099</v>
      </c>
      <c r="G17" s="17">
        <v>39958</v>
      </c>
      <c r="H17" s="16">
        <v>39625</v>
      </c>
      <c r="I17" s="15">
        <v>0</v>
      </c>
      <c r="J17" s="93"/>
      <c r="K17" s="93"/>
      <c r="L17" s="93"/>
      <c r="M17" s="93"/>
      <c r="N17" s="93"/>
      <c r="O17" s="93"/>
      <c r="P17" s="93"/>
    </row>
    <row r="18" spans="1:16" s="14" customFormat="1" ht="24" customHeight="1">
      <c r="A18" s="1868" t="s">
        <v>311</v>
      </c>
      <c r="B18" s="1869"/>
      <c r="C18" s="924">
        <v>20531</v>
      </c>
      <c r="D18" s="924">
        <v>35958</v>
      </c>
      <c r="E18" s="924">
        <v>8072</v>
      </c>
      <c r="F18" s="924">
        <v>4770</v>
      </c>
      <c r="G18" s="647">
        <v>42127</v>
      </c>
      <c r="H18" s="648">
        <v>41588</v>
      </c>
      <c r="I18" s="15"/>
      <c r="J18" s="93"/>
      <c r="K18" s="93"/>
      <c r="L18" s="93"/>
      <c r="M18" s="93"/>
      <c r="N18" s="93"/>
      <c r="O18" s="93"/>
      <c r="P18" s="93"/>
    </row>
    <row r="19" spans="1:16" s="14" customFormat="1" ht="18.95" customHeight="1">
      <c r="A19" s="904" t="s">
        <v>57</v>
      </c>
      <c r="B19" s="903"/>
      <c r="C19" s="923"/>
      <c r="D19" s="903"/>
      <c r="E19" s="406"/>
      <c r="F19" s="406"/>
      <c r="G19" s="903"/>
      <c r="H19" s="903"/>
      <c r="I19" s="290"/>
      <c r="J19" s="93"/>
      <c r="K19" s="93"/>
      <c r="L19" s="93"/>
      <c r="M19" s="93"/>
      <c r="N19" s="93"/>
      <c r="O19" s="93"/>
      <c r="P19" s="93"/>
    </row>
    <row r="20" spans="1:16" s="93" customFormat="1"/>
    <row r="21" spans="1:16" s="93" customFormat="1"/>
    <row r="22" spans="1:16" s="93" customFormat="1"/>
    <row r="23" spans="1:16" s="93" customFormat="1"/>
    <row r="24" spans="1:16" s="93" customFormat="1"/>
    <row r="25" spans="1:16" s="93" customFormat="1"/>
  </sheetData>
  <mergeCells count="20">
    <mergeCell ref="A1:H1"/>
    <mergeCell ref="J2:P2"/>
    <mergeCell ref="I3:I7"/>
    <mergeCell ref="C3:C7"/>
    <mergeCell ref="D3:D7"/>
    <mergeCell ref="G3:G7"/>
    <mergeCell ref="H3:H7"/>
    <mergeCell ref="E3:E7"/>
    <mergeCell ref="F3:F7"/>
    <mergeCell ref="A3:B8"/>
    <mergeCell ref="A15:B15"/>
    <mergeCell ref="A16:B16"/>
    <mergeCell ref="A17:B17"/>
    <mergeCell ref="A18:B18"/>
    <mergeCell ref="A9:B9"/>
    <mergeCell ref="A10:B10"/>
    <mergeCell ref="A11:B11"/>
    <mergeCell ref="A12:B12"/>
    <mergeCell ref="A13:B13"/>
    <mergeCell ref="A14:B14"/>
  </mergeCells>
  <phoneticPr fontId="6" type="noConversion"/>
  <printOptions horizontalCentered="1" verticalCentered="1"/>
  <pageMargins left="0.39370078740157483" right="0.39370078740157483" top="0.74803149606299213" bottom="0.74803149606299213" header="0.31496062992125984" footer="0.31496062992125984"/>
  <pageSetup paperSize="11" scale="66" orientation="landscape" r:id="rId1"/>
  <headerFooter differentOddEven="1" scaleWithDoc="0">
    <oddHeader>&amp;L&amp;"Times New Roman,標準"&amp;8 108&amp;"標楷體,標準"年犯罪狀況及其分析</oddHeader>
    <evenHeader>&amp;R&amp;"標楷體,標準"&amp;8第二篇　犯罪之處理</evenHeader>
  </headerFooter>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62">
    <tabColor theme="8" tint="0.59999389629810485"/>
  </sheetPr>
  <dimension ref="A1:M18"/>
  <sheetViews>
    <sheetView showGridLines="0" zoomScaleNormal="100" workbookViewId="0">
      <selection activeCell="O2" sqref="O2"/>
    </sheetView>
  </sheetViews>
  <sheetFormatPr defaultColWidth="8.875" defaultRowHeight="15.75"/>
  <cols>
    <col min="1" max="6" width="8.875" style="95" customWidth="1"/>
    <col min="7" max="7" width="9.25" style="95" customWidth="1"/>
    <col min="8" max="8" width="10" style="95" customWidth="1"/>
    <col min="9" max="10" width="8.875" style="95" customWidth="1"/>
    <col min="11" max="11" width="9.875" style="95" customWidth="1"/>
    <col min="12" max="13" width="12.5" style="95" customWidth="1"/>
    <col min="14" max="254" width="8.875" style="95"/>
    <col min="255" max="255" width="8.875" style="95" customWidth="1"/>
    <col min="256" max="256" width="3.125" style="95" customWidth="1"/>
    <col min="257" max="261" width="8.875" style="95" customWidth="1"/>
    <col min="262" max="262" width="9.25" style="95" customWidth="1"/>
    <col min="263" max="263" width="10" style="95" customWidth="1"/>
    <col min="264" max="265" width="8.875" style="95" customWidth="1"/>
    <col min="266" max="266" width="9.875" style="95" customWidth="1"/>
    <col min="267" max="268" width="12.5" style="95" customWidth="1"/>
    <col min="269" max="510" width="8.875" style="95"/>
    <col min="511" max="511" width="8.875" style="95" customWidth="1"/>
    <col min="512" max="512" width="3.125" style="95" customWidth="1"/>
    <col min="513" max="517" width="8.875" style="95" customWidth="1"/>
    <col min="518" max="518" width="9.25" style="95" customWidth="1"/>
    <col min="519" max="519" width="10" style="95" customWidth="1"/>
    <col min="520" max="521" width="8.875" style="95" customWidth="1"/>
    <col min="522" max="522" width="9.875" style="95" customWidth="1"/>
    <col min="523" max="524" width="12.5" style="95" customWidth="1"/>
    <col min="525" max="766" width="8.875" style="95"/>
    <col min="767" max="767" width="8.875" style="95" customWidth="1"/>
    <col min="768" max="768" width="3.125" style="95" customWidth="1"/>
    <col min="769" max="773" width="8.875" style="95" customWidth="1"/>
    <col min="774" max="774" width="9.25" style="95" customWidth="1"/>
    <col min="775" max="775" width="10" style="95" customWidth="1"/>
    <col min="776" max="777" width="8.875" style="95" customWidth="1"/>
    <col min="778" max="778" width="9.875" style="95" customWidth="1"/>
    <col min="779" max="780" width="12.5" style="95" customWidth="1"/>
    <col min="781" max="1022" width="8.875" style="95"/>
    <col min="1023" max="1023" width="8.875" style="95" customWidth="1"/>
    <col min="1024" max="1024" width="3.125" style="95" customWidth="1"/>
    <col min="1025" max="1029" width="8.875" style="95" customWidth="1"/>
    <col min="1030" max="1030" width="9.25" style="95" customWidth="1"/>
    <col min="1031" max="1031" width="10" style="95" customWidth="1"/>
    <col min="1032" max="1033" width="8.875" style="95" customWidth="1"/>
    <col min="1034" max="1034" width="9.875" style="95" customWidth="1"/>
    <col min="1035" max="1036" width="12.5" style="95" customWidth="1"/>
    <col min="1037" max="1278" width="8.875" style="95"/>
    <col min="1279" max="1279" width="8.875" style="95" customWidth="1"/>
    <col min="1280" max="1280" width="3.125" style="95" customWidth="1"/>
    <col min="1281" max="1285" width="8.875" style="95" customWidth="1"/>
    <col min="1286" max="1286" width="9.25" style="95" customWidth="1"/>
    <col min="1287" max="1287" width="10" style="95" customWidth="1"/>
    <col min="1288" max="1289" width="8.875" style="95" customWidth="1"/>
    <col min="1290" max="1290" width="9.875" style="95" customWidth="1"/>
    <col min="1291" max="1292" width="12.5" style="95" customWidth="1"/>
    <col min="1293" max="1534" width="8.875" style="95"/>
    <col min="1535" max="1535" width="8.875" style="95" customWidth="1"/>
    <col min="1536" max="1536" width="3.125" style="95" customWidth="1"/>
    <col min="1537" max="1541" width="8.875" style="95" customWidth="1"/>
    <col min="1542" max="1542" width="9.25" style="95" customWidth="1"/>
    <col min="1543" max="1543" width="10" style="95" customWidth="1"/>
    <col min="1544" max="1545" width="8.875" style="95" customWidth="1"/>
    <col min="1546" max="1546" width="9.875" style="95" customWidth="1"/>
    <col min="1547" max="1548" width="12.5" style="95" customWidth="1"/>
    <col min="1549" max="1790" width="8.875" style="95"/>
    <col min="1791" max="1791" width="8.875" style="95" customWidth="1"/>
    <col min="1792" max="1792" width="3.125" style="95" customWidth="1"/>
    <col min="1793" max="1797" width="8.875" style="95" customWidth="1"/>
    <col min="1798" max="1798" width="9.25" style="95" customWidth="1"/>
    <col min="1799" max="1799" width="10" style="95" customWidth="1"/>
    <col min="1800" max="1801" width="8.875" style="95" customWidth="1"/>
    <col min="1802" max="1802" width="9.875" style="95" customWidth="1"/>
    <col min="1803" max="1804" width="12.5" style="95" customWidth="1"/>
    <col min="1805" max="2046" width="8.875" style="95"/>
    <col min="2047" max="2047" width="8.875" style="95" customWidth="1"/>
    <col min="2048" max="2048" width="3.125" style="95" customWidth="1"/>
    <col min="2049" max="2053" width="8.875" style="95" customWidth="1"/>
    <col min="2054" max="2054" width="9.25" style="95" customWidth="1"/>
    <col min="2055" max="2055" width="10" style="95" customWidth="1"/>
    <col min="2056" max="2057" width="8.875" style="95" customWidth="1"/>
    <col min="2058" max="2058" width="9.875" style="95" customWidth="1"/>
    <col min="2059" max="2060" width="12.5" style="95" customWidth="1"/>
    <col min="2061" max="2302" width="8.875" style="95"/>
    <col min="2303" max="2303" width="8.875" style="95" customWidth="1"/>
    <col min="2304" max="2304" width="3.125" style="95" customWidth="1"/>
    <col min="2305" max="2309" width="8.875" style="95" customWidth="1"/>
    <col min="2310" max="2310" width="9.25" style="95" customWidth="1"/>
    <col min="2311" max="2311" width="10" style="95" customWidth="1"/>
    <col min="2312" max="2313" width="8.875" style="95" customWidth="1"/>
    <col min="2314" max="2314" width="9.875" style="95" customWidth="1"/>
    <col min="2315" max="2316" width="12.5" style="95" customWidth="1"/>
    <col min="2317" max="2558" width="8.875" style="95"/>
    <col min="2559" max="2559" width="8.875" style="95" customWidth="1"/>
    <col min="2560" max="2560" width="3.125" style="95" customWidth="1"/>
    <col min="2561" max="2565" width="8.875" style="95" customWidth="1"/>
    <col min="2566" max="2566" width="9.25" style="95" customWidth="1"/>
    <col min="2567" max="2567" width="10" style="95" customWidth="1"/>
    <col min="2568" max="2569" width="8.875" style="95" customWidth="1"/>
    <col min="2570" max="2570" width="9.875" style="95" customWidth="1"/>
    <col min="2571" max="2572" width="12.5" style="95" customWidth="1"/>
    <col min="2573" max="2814" width="8.875" style="95"/>
    <col min="2815" max="2815" width="8.875" style="95" customWidth="1"/>
    <col min="2816" max="2816" width="3.125" style="95" customWidth="1"/>
    <col min="2817" max="2821" width="8.875" style="95" customWidth="1"/>
    <col min="2822" max="2822" width="9.25" style="95" customWidth="1"/>
    <col min="2823" max="2823" width="10" style="95" customWidth="1"/>
    <col min="2824" max="2825" width="8.875" style="95" customWidth="1"/>
    <col min="2826" max="2826" width="9.875" style="95" customWidth="1"/>
    <col min="2827" max="2828" width="12.5" style="95" customWidth="1"/>
    <col min="2829" max="3070" width="8.875" style="95"/>
    <col min="3071" max="3071" width="8.875" style="95" customWidth="1"/>
    <col min="3072" max="3072" width="3.125" style="95" customWidth="1"/>
    <col min="3073" max="3077" width="8.875" style="95" customWidth="1"/>
    <col min="3078" max="3078" width="9.25" style="95" customWidth="1"/>
    <col min="3079" max="3079" width="10" style="95" customWidth="1"/>
    <col min="3080" max="3081" width="8.875" style="95" customWidth="1"/>
    <col min="3082" max="3082" width="9.875" style="95" customWidth="1"/>
    <col min="3083" max="3084" width="12.5" style="95" customWidth="1"/>
    <col min="3085" max="3326" width="8.875" style="95"/>
    <col min="3327" max="3327" width="8.875" style="95" customWidth="1"/>
    <col min="3328" max="3328" width="3.125" style="95" customWidth="1"/>
    <col min="3329" max="3333" width="8.875" style="95" customWidth="1"/>
    <col min="3334" max="3334" width="9.25" style="95" customWidth="1"/>
    <col min="3335" max="3335" width="10" style="95" customWidth="1"/>
    <col min="3336" max="3337" width="8.875" style="95" customWidth="1"/>
    <col min="3338" max="3338" width="9.875" style="95" customWidth="1"/>
    <col min="3339" max="3340" width="12.5" style="95" customWidth="1"/>
    <col min="3341" max="3582" width="8.875" style="95"/>
    <col min="3583" max="3583" width="8.875" style="95" customWidth="1"/>
    <col min="3584" max="3584" width="3.125" style="95" customWidth="1"/>
    <col min="3585" max="3589" width="8.875" style="95" customWidth="1"/>
    <col min="3590" max="3590" width="9.25" style="95" customWidth="1"/>
    <col min="3591" max="3591" width="10" style="95" customWidth="1"/>
    <col min="3592" max="3593" width="8.875" style="95" customWidth="1"/>
    <col min="3594" max="3594" width="9.875" style="95" customWidth="1"/>
    <col min="3595" max="3596" width="12.5" style="95" customWidth="1"/>
    <col min="3597" max="3838" width="8.875" style="95"/>
    <col min="3839" max="3839" width="8.875" style="95" customWidth="1"/>
    <col min="3840" max="3840" width="3.125" style="95" customWidth="1"/>
    <col min="3841" max="3845" width="8.875" style="95" customWidth="1"/>
    <col min="3846" max="3846" width="9.25" style="95" customWidth="1"/>
    <col min="3847" max="3847" width="10" style="95" customWidth="1"/>
    <col min="3848" max="3849" width="8.875" style="95" customWidth="1"/>
    <col min="3850" max="3850" width="9.875" style="95" customWidth="1"/>
    <col min="3851" max="3852" width="12.5" style="95" customWidth="1"/>
    <col min="3853" max="4094" width="8.875" style="95"/>
    <col min="4095" max="4095" width="8.875" style="95" customWidth="1"/>
    <col min="4096" max="4096" width="3.125" style="95" customWidth="1"/>
    <col min="4097" max="4101" width="8.875" style="95" customWidth="1"/>
    <col min="4102" max="4102" width="9.25" style="95" customWidth="1"/>
    <col min="4103" max="4103" width="10" style="95" customWidth="1"/>
    <col min="4104" max="4105" width="8.875" style="95" customWidth="1"/>
    <col min="4106" max="4106" width="9.875" style="95" customWidth="1"/>
    <col min="4107" max="4108" width="12.5" style="95" customWidth="1"/>
    <col min="4109" max="4350" width="8.875" style="95"/>
    <col min="4351" max="4351" width="8.875" style="95" customWidth="1"/>
    <col min="4352" max="4352" width="3.125" style="95" customWidth="1"/>
    <col min="4353" max="4357" width="8.875" style="95" customWidth="1"/>
    <col min="4358" max="4358" width="9.25" style="95" customWidth="1"/>
    <col min="4359" max="4359" width="10" style="95" customWidth="1"/>
    <col min="4360" max="4361" width="8.875" style="95" customWidth="1"/>
    <col min="4362" max="4362" width="9.875" style="95" customWidth="1"/>
    <col min="4363" max="4364" width="12.5" style="95" customWidth="1"/>
    <col min="4365" max="4606" width="8.875" style="95"/>
    <col min="4607" max="4607" width="8.875" style="95" customWidth="1"/>
    <col min="4608" max="4608" width="3.125" style="95" customWidth="1"/>
    <col min="4609" max="4613" width="8.875" style="95" customWidth="1"/>
    <col min="4614" max="4614" width="9.25" style="95" customWidth="1"/>
    <col min="4615" max="4615" width="10" style="95" customWidth="1"/>
    <col min="4616" max="4617" width="8.875" style="95" customWidth="1"/>
    <col min="4618" max="4618" width="9.875" style="95" customWidth="1"/>
    <col min="4619" max="4620" width="12.5" style="95" customWidth="1"/>
    <col min="4621" max="4862" width="8.875" style="95"/>
    <col min="4863" max="4863" width="8.875" style="95" customWidth="1"/>
    <col min="4864" max="4864" width="3.125" style="95" customWidth="1"/>
    <col min="4865" max="4869" width="8.875" style="95" customWidth="1"/>
    <col min="4870" max="4870" width="9.25" style="95" customWidth="1"/>
    <col min="4871" max="4871" width="10" style="95" customWidth="1"/>
    <col min="4872" max="4873" width="8.875" style="95" customWidth="1"/>
    <col min="4874" max="4874" width="9.875" style="95" customWidth="1"/>
    <col min="4875" max="4876" width="12.5" style="95" customWidth="1"/>
    <col min="4877" max="5118" width="8.875" style="95"/>
    <col min="5119" max="5119" width="8.875" style="95" customWidth="1"/>
    <col min="5120" max="5120" width="3.125" style="95" customWidth="1"/>
    <col min="5121" max="5125" width="8.875" style="95" customWidth="1"/>
    <col min="5126" max="5126" width="9.25" style="95" customWidth="1"/>
    <col min="5127" max="5127" width="10" style="95" customWidth="1"/>
    <col min="5128" max="5129" width="8.875" style="95" customWidth="1"/>
    <col min="5130" max="5130" width="9.875" style="95" customWidth="1"/>
    <col min="5131" max="5132" width="12.5" style="95" customWidth="1"/>
    <col min="5133" max="5374" width="8.875" style="95"/>
    <col min="5375" max="5375" width="8.875" style="95" customWidth="1"/>
    <col min="5376" max="5376" width="3.125" style="95" customWidth="1"/>
    <col min="5377" max="5381" width="8.875" style="95" customWidth="1"/>
    <col min="5382" max="5382" width="9.25" style="95" customWidth="1"/>
    <col min="5383" max="5383" width="10" style="95" customWidth="1"/>
    <col min="5384" max="5385" width="8.875" style="95" customWidth="1"/>
    <col min="5386" max="5386" width="9.875" style="95" customWidth="1"/>
    <col min="5387" max="5388" width="12.5" style="95" customWidth="1"/>
    <col min="5389" max="5630" width="8.875" style="95"/>
    <col min="5631" max="5631" width="8.875" style="95" customWidth="1"/>
    <col min="5632" max="5632" width="3.125" style="95" customWidth="1"/>
    <col min="5633" max="5637" width="8.875" style="95" customWidth="1"/>
    <col min="5638" max="5638" width="9.25" style="95" customWidth="1"/>
    <col min="5639" max="5639" width="10" style="95" customWidth="1"/>
    <col min="5640" max="5641" width="8.875" style="95" customWidth="1"/>
    <col min="5642" max="5642" width="9.875" style="95" customWidth="1"/>
    <col min="5643" max="5644" width="12.5" style="95" customWidth="1"/>
    <col min="5645" max="5886" width="8.875" style="95"/>
    <col min="5887" max="5887" width="8.875" style="95" customWidth="1"/>
    <col min="5888" max="5888" width="3.125" style="95" customWidth="1"/>
    <col min="5889" max="5893" width="8.875" style="95" customWidth="1"/>
    <col min="5894" max="5894" width="9.25" style="95" customWidth="1"/>
    <col min="5895" max="5895" width="10" style="95" customWidth="1"/>
    <col min="5896" max="5897" width="8.875" style="95" customWidth="1"/>
    <col min="5898" max="5898" width="9.875" style="95" customWidth="1"/>
    <col min="5899" max="5900" width="12.5" style="95" customWidth="1"/>
    <col min="5901" max="6142" width="8.875" style="95"/>
    <col min="6143" max="6143" width="8.875" style="95" customWidth="1"/>
    <col min="6144" max="6144" width="3.125" style="95" customWidth="1"/>
    <col min="6145" max="6149" width="8.875" style="95" customWidth="1"/>
    <col min="6150" max="6150" width="9.25" style="95" customWidth="1"/>
    <col min="6151" max="6151" width="10" style="95" customWidth="1"/>
    <col min="6152" max="6153" width="8.875" style="95" customWidth="1"/>
    <col min="6154" max="6154" width="9.875" style="95" customWidth="1"/>
    <col min="6155" max="6156" width="12.5" style="95" customWidth="1"/>
    <col min="6157" max="6398" width="8.875" style="95"/>
    <col min="6399" max="6399" width="8.875" style="95" customWidth="1"/>
    <col min="6400" max="6400" width="3.125" style="95" customWidth="1"/>
    <col min="6401" max="6405" width="8.875" style="95" customWidth="1"/>
    <col min="6406" max="6406" width="9.25" style="95" customWidth="1"/>
    <col min="6407" max="6407" width="10" style="95" customWidth="1"/>
    <col min="6408" max="6409" width="8.875" style="95" customWidth="1"/>
    <col min="6410" max="6410" width="9.875" style="95" customWidth="1"/>
    <col min="6411" max="6412" width="12.5" style="95" customWidth="1"/>
    <col min="6413" max="6654" width="8.875" style="95"/>
    <col min="6655" max="6655" width="8.875" style="95" customWidth="1"/>
    <col min="6656" max="6656" width="3.125" style="95" customWidth="1"/>
    <col min="6657" max="6661" width="8.875" style="95" customWidth="1"/>
    <col min="6662" max="6662" width="9.25" style="95" customWidth="1"/>
    <col min="6663" max="6663" width="10" style="95" customWidth="1"/>
    <col min="6664" max="6665" width="8.875" style="95" customWidth="1"/>
    <col min="6666" max="6666" width="9.875" style="95" customWidth="1"/>
    <col min="6667" max="6668" width="12.5" style="95" customWidth="1"/>
    <col min="6669" max="6910" width="8.875" style="95"/>
    <col min="6911" max="6911" width="8.875" style="95" customWidth="1"/>
    <col min="6912" max="6912" width="3.125" style="95" customWidth="1"/>
    <col min="6913" max="6917" width="8.875" style="95" customWidth="1"/>
    <col min="6918" max="6918" width="9.25" style="95" customWidth="1"/>
    <col min="6919" max="6919" width="10" style="95" customWidth="1"/>
    <col min="6920" max="6921" width="8.875" style="95" customWidth="1"/>
    <col min="6922" max="6922" width="9.875" style="95" customWidth="1"/>
    <col min="6923" max="6924" width="12.5" style="95" customWidth="1"/>
    <col min="6925" max="7166" width="8.875" style="95"/>
    <col min="7167" max="7167" width="8.875" style="95" customWidth="1"/>
    <col min="7168" max="7168" width="3.125" style="95" customWidth="1"/>
    <col min="7169" max="7173" width="8.875" style="95" customWidth="1"/>
    <col min="7174" max="7174" width="9.25" style="95" customWidth="1"/>
    <col min="7175" max="7175" width="10" style="95" customWidth="1"/>
    <col min="7176" max="7177" width="8.875" style="95" customWidth="1"/>
    <col min="7178" max="7178" width="9.875" style="95" customWidth="1"/>
    <col min="7179" max="7180" width="12.5" style="95" customWidth="1"/>
    <col min="7181" max="7422" width="8.875" style="95"/>
    <col min="7423" max="7423" width="8.875" style="95" customWidth="1"/>
    <col min="7424" max="7424" width="3.125" style="95" customWidth="1"/>
    <col min="7425" max="7429" width="8.875" style="95" customWidth="1"/>
    <col min="7430" max="7430" width="9.25" style="95" customWidth="1"/>
    <col min="7431" max="7431" width="10" style="95" customWidth="1"/>
    <col min="7432" max="7433" width="8.875" style="95" customWidth="1"/>
    <col min="7434" max="7434" width="9.875" style="95" customWidth="1"/>
    <col min="7435" max="7436" width="12.5" style="95" customWidth="1"/>
    <col min="7437" max="7678" width="8.875" style="95"/>
    <col min="7679" max="7679" width="8.875" style="95" customWidth="1"/>
    <col min="7680" max="7680" width="3.125" style="95" customWidth="1"/>
    <col min="7681" max="7685" width="8.875" style="95" customWidth="1"/>
    <col min="7686" max="7686" width="9.25" style="95" customWidth="1"/>
    <col min="7687" max="7687" width="10" style="95" customWidth="1"/>
    <col min="7688" max="7689" width="8.875" style="95" customWidth="1"/>
    <col min="7690" max="7690" width="9.875" style="95" customWidth="1"/>
    <col min="7691" max="7692" width="12.5" style="95" customWidth="1"/>
    <col min="7693" max="7934" width="8.875" style="95"/>
    <col min="7935" max="7935" width="8.875" style="95" customWidth="1"/>
    <col min="7936" max="7936" width="3.125" style="95" customWidth="1"/>
    <col min="7937" max="7941" width="8.875" style="95" customWidth="1"/>
    <col min="7942" max="7942" width="9.25" style="95" customWidth="1"/>
    <col min="7943" max="7943" width="10" style="95" customWidth="1"/>
    <col min="7944" max="7945" width="8.875" style="95" customWidth="1"/>
    <col min="7946" max="7946" width="9.875" style="95" customWidth="1"/>
    <col min="7947" max="7948" width="12.5" style="95" customWidth="1"/>
    <col min="7949" max="8190" width="8.875" style="95"/>
    <col min="8191" max="8191" width="8.875" style="95" customWidth="1"/>
    <col min="8192" max="8192" width="3.125" style="95" customWidth="1"/>
    <col min="8193" max="8197" width="8.875" style="95" customWidth="1"/>
    <col min="8198" max="8198" width="9.25" style="95" customWidth="1"/>
    <col min="8199" max="8199" width="10" style="95" customWidth="1"/>
    <col min="8200" max="8201" width="8.875" style="95" customWidth="1"/>
    <col min="8202" max="8202" width="9.875" style="95" customWidth="1"/>
    <col min="8203" max="8204" width="12.5" style="95" customWidth="1"/>
    <col min="8205" max="8446" width="8.875" style="95"/>
    <col min="8447" max="8447" width="8.875" style="95" customWidth="1"/>
    <col min="8448" max="8448" width="3.125" style="95" customWidth="1"/>
    <col min="8449" max="8453" width="8.875" style="95" customWidth="1"/>
    <col min="8454" max="8454" width="9.25" style="95" customWidth="1"/>
    <col min="8455" max="8455" width="10" style="95" customWidth="1"/>
    <col min="8456" max="8457" width="8.875" style="95" customWidth="1"/>
    <col min="8458" max="8458" width="9.875" style="95" customWidth="1"/>
    <col min="8459" max="8460" width="12.5" style="95" customWidth="1"/>
    <col min="8461" max="8702" width="8.875" style="95"/>
    <col min="8703" max="8703" width="8.875" style="95" customWidth="1"/>
    <col min="8704" max="8704" width="3.125" style="95" customWidth="1"/>
    <col min="8705" max="8709" width="8.875" style="95" customWidth="1"/>
    <col min="8710" max="8710" width="9.25" style="95" customWidth="1"/>
    <col min="8711" max="8711" width="10" style="95" customWidth="1"/>
    <col min="8712" max="8713" width="8.875" style="95" customWidth="1"/>
    <col min="8714" max="8714" width="9.875" style="95" customWidth="1"/>
    <col min="8715" max="8716" width="12.5" style="95" customWidth="1"/>
    <col min="8717" max="8958" width="8.875" style="95"/>
    <col min="8959" max="8959" width="8.875" style="95" customWidth="1"/>
    <col min="8960" max="8960" width="3.125" style="95" customWidth="1"/>
    <col min="8961" max="8965" width="8.875" style="95" customWidth="1"/>
    <col min="8966" max="8966" width="9.25" style="95" customWidth="1"/>
    <col min="8967" max="8967" width="10" style="95" customWidth="1"/>
    <col min="8968" max="8969" width="8.875" style="95" customWidth="1"/>
    <col min="8970" max="8970" width="9.875" style="95" customWidth="1"/>
    <col min="8971" max="8972" width="12.5" style="95" customWidth="1"/>
    <col min="8973" max="9214" width="8.875" style="95"/>
    <col min="9215" max="9215" width="8.875" style="95" customWidth="1"/>
    <col min="9216" max="9216" width="3.125" style="95" customWidth="1"/>
    <col min="9217" max="9221" width="8.875" style="95" customWidth="1"/>
    <col min="9222" max="9222" width="9.25" style="95" customWidth="1"/>
    <col min="9223" max="9223" width="10" style="95" customWidth="1"/>
    <col min="9224" max="9225" width="8.875" style="95" customWidth="1"/>
    <col min="9226" max="9226" width="9.875" style="95" customWidth="1"/>
    <col min="9227" max="9228" width="12.5" style="95" customWidth="1"/>
    <col min="9229" max="9470" width="8.875" style="95"/>
    <col min="9471" max="9471" width="8.875" style="95" customWidth="1"/>
    <col min="9472" max="9472" width="3.125" style="95" customWidth="1"/>
    <col min="9473" max="9477" width="8.875" style="95" customWidth="1"/>
    <col min="9478" max="9478" width="9.25" style="95" customWidth="1"/>
    <col min="9479" max="9479" width="10" style="95" customWidth="1"/>
    <col min="9480" max="9481" width="8.875" style="95" customWidth="1"/>
    <col min="9482" max="9482" width="9.875" style="95" customWidth="1"/>
    <col min="9483" max="9484" width="12.5" style="95" customWidth="1"/>
    <col min="9485" max="9726" width="8.875" style="95"/>
    <col min="9727" max="9727" width="8.875" style="95" customWidth="1"/>
    <col min="9728" max="9728" width="3.125" style="95" customWidth="1"/>
    <col min="9729" max="9733" width="8.875" style="95" customWidth="1"/>
    <col min="9734" max="9734" width="9.25" style="95" customWidth="1"/>
    <col min="9735" max="9735" width="10" style="95" customWidth="1"/>
    <col min="9736" max="9737" width="8.875" style="95" customWidth="1"/>
    <col min="9738" max="9738" width="9.875" style="95" customWidth="1"/>
    <col min="9739" max="9740" width="12.5" style="95" customWidth="1"/>
    <col min="9741" max="9982" width="8.875" style="95"/>
    <col min="9983" max="9983" width="8.875" style="95" customWidth="1"/>
    <col min="9984" max="9984" width="3.125" style="95" customWidth="1"/>
    <col min="9985" max="9989" width="8.875" style="95" customWidth="1"/>
    <col min="9990" max="9990" width="9.25" style="95" customWidth="1"/>
    <col min="9991" max="9991" width="10" style="95" customWidth="1"/>
    <col min="9992" max="9993" width="8.875" style="95" customWidth="1"/>
    <col min="9994" max="9994" width="9.875" style="95" customWidth="1"/>
    <col min="9995" max="9996" width="12.5" style="95" customWidth="1"/>
    <col min="9997" max="10238" width="8.875" style="95"/>
    <col min="10239" max="10239" width="8.875" style="95" customWidth="1"/>
    <col min="10240" max="10240" width="3.125" style="95" customWidth="1"/>
    <col min="10241" max="10245" width="8.875" style="95" customWidth="1"/>
    <col min="10246" max="10246" width="9.25" style="95" customWidth="1"/>
    <col min="10247" max="10247" width="10" style="95" customWidth="1"/>
    <col min="10248" max="10249" width="8.875" style="95" customWidth="1"/>
    <col min="10250" max="10250" width="9.875" style="95" customWidth="1"/>
    <col min="10251" max="10252" width="12.5" style="95" customWidth="1"/>
    <col min="10253" max="10494" width="8.875" style="95"/>
    <col min="10495" max="10495" width="8.875" style="95" customWidth="1"/>
    <col min="10496" max="10496" width="3.125" style="95" customWidth="1"/>
    <col min="10497" max="10501" width="8.875" style="95" customWidth="1"/>
    <col min="10502" max="10502" width="9.25" style="95" customWidth="1"/>
    <col min="10503" max="10503" width="10" style="95" customWidth="1"/>
    <col min="10504" max="10505" width="8.875" style="95" customWidth="1"/>
    <col min="10506" max="10506" width="9.875" style="95" customWidth="1"/>
    <col min="10507" max="10508" width="12.5" style="95" customWidth="1"/>
    <col min="10509" max="10750" width="8.875" style="95"/>
    <col min="10751" max="10751" width="8.875" style="95" customWidth="1"/>
    <col min="10752" max="10752" width="3.125" style="95" customWidth="1"/>
    <col min="10753" max="10757" width="8.875" style="95" customWidth="1"/>
    <col min="10758" max="10758" width="9.25" style="95" customWidth="1"/>
    <col min="10759" max="10759" width="10" style="95" customWidth="1"/>
    <col min="10760" max="10761" width="8.875" style="95" customWidth="1"/>
    <col min="10762" max="10762" width="9.875" style="95" customWidth="1"/>
    <col min="10763" max="10764" width="12.5" style="95" customWidth="1"/>
    <col min="10765" max="11006" width="8.875" style="95"/>
    <col min="11007" max="11007" width="8.875" style="95" customWidth="1"/>
    <col min="11008" max="11008" width="3.125" style="95" customWidth="1"/>
    <col min="11009" max="11013" width="8.875" style="95" customWidth="1"/>
    <col min="11014" max="11014" width="9.25" style="95" customWidth="1"/>
    <col min="11015" max="11015" width="10" style="95" customWidth="1"/>
    <col min="11016" max="11017" width="8.875" style="95" customWidth="1"/>
    <col min="11018" max="11018" width="9.875" style="95" customWidth="1"/>
    <col min="11019" max="11020" width="12.5" style="95" customWidth="1"/>
    <col min="11021" max="11262" width="8.875" style="95"/>
    <col min="11263" max="11263" width="8.875" style="95" customWidth="1"/>
    <col min="11264" max="11264" width="3.125" style="95" customWidth="1"/>
    <col min="11265" max="11269" width="8.875" style="95" customWidth="1"/>
    <col min="11270" max="11270" width="9.25" style="95" customWidth="1"/>
    <col min="11271" max="11271" width="10" style="95" customWidth="1"/>
    <col min="11272" max="11273" width="8.875" style="95" customWidth="1"/>
    <col min="11274" max="11274" width="9.875" style="95" customWidth="1"/>
    <col min="11275" max="11276" width="12.5" style="95" customWidth="1"/>
    <col min="11277" max="11518" width="8.875" style="95"/>
    <col min="11519" max="11519" width="8.875" style="95" customWidth="1"/>
    <col min="11520" max="11520" width="3.125" style="95" customWidth="1"/>
    <col min="11521" max="11525" width="8.875" style="95" customWidth="1"/>
    <col min="11526" max="11526" width="9.25" style="95" customWidth="1"/>
    <col min="11527" max="11527" width="10" style="95" customWidth="1"/>
    <col min="11528" max="11529" width="8.875" style="95" customWidth="1"/>
    <col min="11530" max="11530" width="9.875" style="95" customWidth="1"/>
    <col min="11531" max="11532" width="12.5" style="95" customWidth="1"/>
    <col min="11533" max="11774" width="8.875" style="95"/>
    <col min="11775" max="11775" width="8.875" style="95" customWidth="1"/>
    <col min="11776" max="11776" width="3.125" style="95" customWidth="1"/>
    <col min="11777" max="11781" width="8.875" style="95" customWidth="1"/>
    <col min="11782" max="11782" width="9.25" style="95" customWidth="1"/>
    <col min="11783" max="11783" width="10" style="95" customWidth="1"/>
    <col min="11784" max="11785" width="8.875" style="95" customWidth="1"/>
    <col min="11786" max="11786" width="9.875" style="95" customWidth="1"/>
    <col min="11787" max="11788" width="12.5" style="95" customWidth="1"/>
    <col min="11789" max="12030" width="8.875" style="95"/>
    <col min="12031" max="12031" width="8.875" style="95" customWidth="1"/>
    <col min="12032" max="12032" width="3.125" style="95" customWidth="1"/>
    <col min="12033" max="12037" width="8.875" style="95" customWidth="1"/>
    <col min="12038" max="12038" width="9.25" style="95" customWidth="1"/>
    <col min="12039" max="12039" width="10" style="95" customWidth="1"/>
    <col min="12040" max="12041" width="8.875" style="95" customWidth="1"/>
    <col min="12042" max="12042" width="9.875" style="95" customWidth="1"/>
    <col min="12043" max="12044" width="12.5" style="95" customWidth="1"/>
    <col min="12045" max="12286" width="8.875" style="95"/>
    <col min="12287" max="12287" width="8.875" style="95" customWidth="1"/>
    <col min="12288" max="12288" width="3.125" style="95" customWidth="1"/>
    <col min="12289" max="12293" width="8.875" style="95" customWidth="1"/>
    <col min="12294" max="12294" width="9.25" style="95" customWidth="1"/>
    <col min="12295" max="12295" width="10" style="95" customWidth="1"/>
    <col min="12296" max="12297" width="8.875" style="95" customWidth="1"/>
    <col min="12298" max="12298" width="9.875" style="95" customWidth="1"/>
    <col min="12299" max="12300" width="12.5" style="95" customWidth="1"/>
    <col min="12301" max="12542" width="8.875" style="95"/>
    <col min="12543" max="12543" width="8.875" style="95" customWidth="1"/>
    <col min="12544" max="12544" width="3.125" style="95" customWidth="1"/>
    <col min="12545" max="12549" width="8.875" style="95" customWidth="1"/>
    <col min="12550" max="12550" width="9.25" style="95" customWidth="1"/>
    <col min="12551" max="12551" width="10" style="95" customWidth="1"/>
    <col min="12552" max="12553" width="8.875" style="95" customWidth="1"/>
    <col min="12554" max="12554" width="9.875" style="95" customWidth="1"/>
    <col min="12555" max="12556" width="12.5" style="95" customWidth="1"/>
    <col min="12557" max="12798" width="8.875" style="95"/>
    <col min="12799" max="12799" width="8.875" style="95" customWidth="1"/>
    <col min="12800" max="12800" width="3.125" style="95" customWidth="1"/>
    <col min="12801" max="12805" width="8.875" style="95" customWidth="1"/>
    <col min="12806" max="12806" width="9.25" style="95" customWidth="1"/>
    <col min="12807" max="12807" width="10" style="95" customWidth="1"/>
    <col min="12808" max="12809" width="8.875" style="95" customWidth="1"/>
    <col min="12810" max="12810" width="9.875" style="95" customWidth="1"/>
    <col min="12811" max="12812" width="12.5" style="95" customWidth="1"/>
    <col min="12813" max="13054" width="8.875" style="95"/>
    <col min="13055" max="13055" width="8.875" style="95" customWidth="1"/>
    <col min="13056" max="13056" width="3.125" style="95" customWidth="1"/>
    <col min="13057" max="13061" width="8.875" style="95" customWidth="1"/>
    <col min="13062" max="13062" width="9.25" style="95" customWidth="1"/>
    <col min="13063" max="13063" width="10" style="95" customWidth="1"/>
    <col min="13064" max="13065" width="8.875" style="95" customWidth="1"/>
    <col min="13066" max="13066" width="9.875" style="95" customWidth="1"/>
    <col min="13067" max="13068" width="12.5" style="95" customWidth="1"/>
    <col min="13069" max="13310" width="8.875" style="95"/>
    <col min="13311" max="13311" width="8.875" style="95" customWidth="1"/>
    <col min="13312" max="13312" width="3.125" style="95" customWidth="1"/>
    <col min="13313" max="13317" width="8.875" style="95" customWidth="1"/>
    <col min="13318" max="13318" width="9.25" style="95" customWidth="1"/>
    <col min="13319" max="13319" width="10" style="95" customWidth="1"/>
    <col min="13320" max="13321" width="8.875" style="95" customWidth="1"/>
    <col min="13322" max="13322" width="9.875" style="95" customWidth="1"/>
    <col min="13323" max="13324" width="12.5" style="95" customWidth="1"/>
    <col min="13325" max="13566" width="8.875" style="95"/>
    <col min="13567" max="13567" width="8.875" style="95" customWidth="1"/>
    <col min="13568" max="13568" width="3.125" style="95" customWidth="1"/>
    <col min="13569" max="13573" width="8.875" style="95" customWidth="1"/>
    <col min="13574" max="13574" width="9.25" style="95" customWidth="1"/>
    <col min="13575" max="13575" width="10" style="95" customWidth="1"/>
    <col min="13576" max="13577" width="8.875" style="95" customWidth="1"/>
    <col min="13578" max="13578" width="9.875" style="95" customWidth="1"/>
    <col min="13579" max="13580" width="12.5" style="95" customWidth="1"/>
    <col min="13581" max="13822" width="8.875" style="95"/>
    <col min="13823" max="13823" width="8.875" style="95" customWidth="1"/>
    <col min="13824" max="13824" width="3.125" style="95" customWidth="1"/>
    <col min="13825" max="13829" width="8.875" style="95" customWidth="1"/>
    <col min="13830" max="13830" width="9.25" style="95" customWidth="1"/>
    <col min="13831" max="13831" width="10" style="95" customWidth="1"/>
    <col min="13832" max="13833" width="8.875" style="95" customWidth="1"/>
    <col min="13834" max="13834" width="9.875" style="95" customWidth="1"/>
    <col min="13835" max="13836" width="12.5" style="95" customWidth="1"/>
    <col min="13837" max="14078" width="8.875" style="95"/>
    <col min="14079" max="14079" width="8.875" style="95" customWidth="1"/>
    <col min="14080" max="14080" width="3.125" style="95" customWidth="1"/>
    <col min="14081" max="14085" width="8.875" style="95" customWidth="1"/>
    <col min="14086" max="14086" width="9.25" style="95" customWidth="1"/>
    <col min="14087" max="14087" width="10" style="95" customWidth="1"/>
    <col min="14088" max="14089" width="8.875" style="95" customWidth="1"/>
    <col min="14090" max="14090" width="9.875" style="95" customWidth="1"/>
    <col min="14091" max="14092" width="12.5" style="95" customWidth="1"/>
    <col min="14093" max="14334" width="8.875" style="95"/>
    <col min="14335" max="14335" width="8.875" style="95" customWidth="1"/>
    <col min="14336" max="14336" width="3.125" style="95" customWidth="1"/>
    <col min="14337" max="14341" width="8.875" style="95" customWidth="1"/>
    <col min="14342" max="14342" width="9.25" style="95" customWidth="1"/>
    <col min="14343" max="14343" width="10" style="95" customWidth="1"/>
    <col min="14344" max="14345" width="8.875" style="95" customWidth="1"/>
    <col min="14346" max="14346" width="9.875" style="95" customWidth="1"/>
    <col min="14347" max="14348" width="12.5" style="95" customWidth="1"/>
    <col min="14349" max="14590" width="8.875" style="95"/>
    <col min="14591" max="14591" width="8.875" style="95" customWidth="1"/>
    <col min="14592" max="14592" width="3.125" style="95" customWidth="1"/>
    <col min="14593" max="14597" width="8.875" style="95" customWidth="1"/>
    <col min="14598" max="14598" width="9.25" style="95" customWidth="1"/>
    <col min="14599" max="14599" width="10" style="95" customWidth="1"/>
    <col min="14600" max="14601" width="8.875" style="95" customWidth="1"/>
    <col min="14602" max="14602" width="9.875" style="95" customWidth="1"/>
    <col min="14603" max="14604" width="12.5" style="95" customWidth="1"/>
    <col min="14605" max="14846" width="8.875" style="95"/>
    <col min="14847" max="14847" width="8.875" style="95" customWidth="1"/>
    <col min="14848" max="14848" width="3.125" style="95" customWidth="1"/>
    <col min="14849" max="14853" width="8.875" style="95" customWidth="1"/>
    <col min="14854" max="14854" width="9.25" style="95" customWidth="1"/>
    <col min="14855" max="14855" width="10" style="95" customWidth="1"/>
    <col min="14856" max="14857" width="8.875" style="95" customWidth="1"/>
    <col min="14858" max="14858" width="9.875" style="95" customWidth="1"/>
    <col min="14859" max="14860" width="12.5" style="95" customWidth="1"/>
    <col min="14861" max="15102" width="8.875" style="95"/>
    <col min="15103" max="15103" width="8.875" style="95" customWidth="1"/>
    <col min="15104" max="15104" width="3.125" style="95" customWidth="1"/>
    <col min="15105" max="15109" width="8.875" style="95" customWidth="1"/>
    <col min="15110" max="15110" width="9.25" style="95" customWidth="1"/>
    <col min="15111" max="15111" width="10" style="95" customWidth="1"/>
    <col min="15112" max="15113" width="8.875" style="95" customWidth="1"/>
    <col min="15114" max="15114" width="9.875" style="95" customWidth="1"/>
    <col min="15115" max="15116" width="12.5" style="95" customWidth="1"/>
    <col min="15117" max="15358" width="8.875" style="95"/>
    <col min="15359" max="15359" width="8.875" style="95" customWidth="1"/>
    <col min="15360" max="15360" width="3.125" style="95" customWidth="1"/>
    <col min="15361" max="15365" width="8.875" style="95" customWidth="1"/>
    <col min="15366" max="15366" width="9.25" style="95" customWidth="1"/>
    <col min="15367" max="15367" width="10" style="95" customWidth="1"/>
    <col min="15368" max="15369" width="8.875" style="95" customWidth="1"/>
    <col min="15370" max="15370" width="9.875" style="95" customWidth="1"/>
    <col min="15371" max="15372" width="12.5" style="95" customWidth="1"/>
    <col min="15373" max="15614" width="8.875" style="95"/>
    <col min="15615" max="15615" width="8.875" style="95" customWidth="1"/>
    <col min="15616" max="15616" width="3.125" style="95" customWidth="1"/>
    <col min="15617" max="15621" width="8.875" style="95" customWidth="1"/>
    <col min="15622" max="15622" width="9.25" style="95" customWidth="1"/>
    <col min="15623" max="15623" width="10" style="95" customWidth="1"/>
    <col min="15624" max="15625" width="8.875" style="95" customWidth="1"/>
    <col min="15626" max="15626" width="9.875" style="95" customWidth="1"/>
    <col min="15627" max="15628" width="12.5" style="95" customWidth="1"/>
    <col min="15629" max="15870" width="8.875" style="95"/>
    <col min="15871" max="15871" width="8.875" style="95" customWidth="1"/>
    <col min="15872" max="15872" width="3.125" style="95" customWidth="1"/>
    <col min="15873" max="15877" width="8.875" style="95" customWidth="1"/>
    <col min="15878" max="15878" width="9.25" style="95" customWidth="1"/>
    <col min="15879" max="15879" width="10" style="95" customWidth="1"/>
    <col min="15880" max="15881" width="8.875" style="95" customWidth="1"/>
    <col min="15882" max="15882" width="9.875" style="95" customWidth="1"/>
    <col min="15883" max="15884" width="12.5" style="95" customWidth="1"/>
    <col min="15885" max="16126" width="8.875" style="95"/>
    <col min="16127" max="16127" width="8.875" style="95" customWidth="1"/>
    <col min="16128" max="16128" width="3.125" style="95" customWidth="1"/>
    <col min="16129" max="16133" width="8.875" style="95" customWidth="1"/>
    <col min="16134" max="16134" width="9.25" style="95" customWidth="1"/>
    <col min="16135" max="16135" width="10" style="95" customWidth="1"/>
    <col min="16136" max="16137" width="8.875" style="95" customWidth="1"/>
    <col min="16138" max="16138" width="9.875" style="95" customWidth="1"/>
    <col min="16139" max="16140" width="12.5" style="95" customWidth="1"/>
    <col min="16141" max="16384" width="8.875" style="95"/>
  </cols>
  <sheetData>
    <row r="1" spans="1:13" s="122" customFormat="1" ht="28.5" customHeight="1">
      <c r="A1" s="1882" t="s">
        <v>671</v>
      </c>
      <c r="B1" s="1882"/>
      <c r="C1" s="1882"/>
      <c r="D1" s="1882"/>
      <c r="E1" s="1882"/>
      <c r="F1" s="1882"/>
      <c r="G1" s="1882"/>
      <c r="H1" s="1882"/>
      <c r="I1" s="1882"/>
      <c r="J1" s="1883"/>
      <c r="K1" s="1883"/>
      <c r="L1" s="1883"/>
      <c r="M1" s="1883"/>
    </row>
    <row r="2" spans="1:13" s="122" customFormat="1">
      <c r="A2" s="1884"/>
      <c r="B2" s="1887" t="s">
        <v>621</v>
      </c>
      <c r="C2" s="1887"/>
      <c r="D2" s="1887"/>
      <c r="E2" s="1888"/>
      <c r="F2" s="1889" t="s">
        <v>622</v>
      </c>
      <c r="G2" s="1892"/>
      <c r="H2" s="1893"/>
      <c r="I2" s="1894" t="s">
        <v>623</v>
      </c>
      <c r="J2" s="1897" t="s">
        <v>656</v>
      </c>
      <c r="K2" s="1858"/>
      <c r="L2" s="1858"/>
      <c r="M2" s="1858"/>
    </row>
    <row r="3" spans="1:13" s="122" customFormat="1" ht="48.2" customHeight="1">
      <c r="A3" s="1885"/>
      <c r="B3" s="1898" t="s">
        <v>64</v>
      </c>
      <c r="C3" s="1900" t="s">
        <v>672</v>
      </c>
      <c r="D3" s="1900" t="s">
        <v>673</v>
      </c>
      <c r="E3" s="1900" t="s">
        <v>674</v>
      </c>
      <c r="F3" s="1890"/>
      <c r="G3" s="1902" t="s">
        <v>675</v>
      </c>
      <c r="H3" s="1902" t="s">
        <v>676</v>
      </c>
      <c r="I3" s="1895"/>
      <c r="J3" s="1880" t="s">
        <v>662</v>
      </c>
      <c r="K3" s="1862" t="s">
        <v>663</v>
      </c>
      <c r="L3" s="1865" t="s">
        <v>677</v>
      </c>
      <c r="M3" s="1852"/>
    </row>
    <row r="4" spans="1:13" s="122" customFormat="1" ht="131.25" customHeight="1">
      <c r="A4" s="1885"/>
      <c r="B4" s="1899"/>
      <c r="C4" s="1901"/>
      <c r="D4" s="1901"/>
      <c r="E4" s="1901"/>
      <c r="F4" s="1891"/>
      <c r="G4" s="1896"/>
      <c r="H4" s="1896"/>
      <c r="I4" s="1896"/>
      <c r="J4" s="1881"/>
      <c r="K4" s="1863"/>
      <c r="L4" s="920" t="s">
        <v>678</v>
      </c>
      <c r="M4" s="937" t="s">
        <v>679</v>
      </c>
    </row>
    <row r="5" spans="1:13" s="122" customFormat="1" ht="16.5">
      <c r="A5" s="1886"/>
      <c r="B5" s="399" t="s">
        <v>680</v>
      </c>
      <c r="C5" s="397" t="s">
        <v>259</v>
      </c>
      <c r="D5" s="397" t="s">
        <v>259</v>
      </c>
      <c r="E5" s="397" t="s">
        <v>259</v>
      </c>
      <c r="F5" s="397" t="s">
        <v>259</v>
      </c>
      <c r="G5" s="397" t="s">
        <v>259</v>
      </c>
      <c r="H5" s="397" t="s">
        <v>259</v>
      </c>
      <c r="I5" s="398" t="s">
        <v>259</v>
      </c>
      <c r="J5" s="399" t="s">
        <v>681</v>
      </c>
      <c r="K5" s="397" t="s">
        <v>681</v>
      </c>
      <c r="L5" s="397" t="s">
        <v>682</v>
      </c>
      <c r="M5" s="400" t="s">
        <v>682</v>
      </c>
    </row>
    <row r="6" spans="1:13" ht="29.1" customHeight="1">
      <c r="A6" s="936" t="s">
        <v>287</v>
      </c>
      <c r="B6" s="413">
        <f t="shared" ref="B6:B15" si="0">SUM(C6:E6)</f>
        <v>18488</v>
      </c>
      <c r="C6" s="413">
        <v>9504</v>
      </c>
      <c r="D6" s="413">
        <v>5591</v>
      </c>
      <c r="E6" s="413">
        <v>3393</v>
      </c>
      <c r="F6" s="413">
        <v>16983</v>
      </c>
      <c r="G6" s="413">
        <v>10065</v>
      </c>
      <c r="H6" s="413">
        <v>6108</v>
      </c>
      <c r="I6" s="414">
        <v>9040</v>
      </c>
      <c r="J6" s="415">
        <v>4944</v>
      </c>
      <c r="K6" s="413">
        <v>33286</v>
      </c>
      <c r="L6" s="413">
        <v>7455073</v>
      </c>
      <c r="M6" s="416">
        <v>5125572</v>
      </c>
    </row>
    <row r="7" spans="1:13" ht="29.1" customHeight="1">
      <c r="A7" s="936" t="s">
        <v>303</v>
      </c>
      <c r="B7" s="413">
        <f t="shared" si="0"/>
        <v>14600</v>
      </c>
      <c r="C7" s="413">
        <v>7660</v>
      </c>
      <c r="D7" s="413">
        <v>4329</v>
      </c>
      <c r="E7" s="413">
        <v>2611</v>
      </c>
      <c r="F7" s="413">
        <v>16376</v>
      </c>
      <c r="G7" s="413">
        <v>8627</v>
      </c>
      <c r="H7" s="413">
        <v>7076</v>
      </c>
      <c r="I7" s="414">
        <v>7269</v>
      </c>
      <c r="J7" s="415">
        <v>5190</v>
      </c>
      <c r="K7" s="413">
        <v>49564</v>
      </c>
      <c r="L7" s="413">
        <v>7974401</v>
      </c>
      <c r="M7" s="416">
        <v>5272172</v>
      </c>
    </row>
    <row r="8" spans="1:13" ht="29.1" customHeight="1">
      <c r="A8" s="936" t="s">
        <v>304</v>
      </c>
      <c r="B8" s="413">
        <f t="shared" si="0"/>
        <v>14357</v>
      </c>
      <c r="C8" s="413">
        <v>7733</v>
      </c>
      <c r="D8" s="413">
        <v>4066</v>
      </c>
      <c r="E8" s="413">
        <v>2558</v>
      </c>
      <c r="F8" s="413">
        <v>14646</v>
      </c>
      <c r="G8" s="413">
        <v>7670</v>
      </c>
      <c r="H8" s="413">
        <v>6259</v>
      </c>
      <c r="I8" s="414">
        <v>6983</v>
      </c>
      <c r="J8" s="415">
        <v>5502</v>
      </c>
      <c r="K8" s="413">
        <v>74180</v>
      </c>
      <c r="L8" s="413">
        <v>7165535</v>
      </c>
      <c r="M8" s="416">
        <v>4705795</v>
      </c>
    </row>
    <row r="9" spans="1:13" ht="29.1" customHeight="1">
      <c r="A9" s="936" t="s">
        <v>305</v>
      </c>
      <c r="B9" s="413">
        <f t="shared" si="0"/>
        <v>13683</v>
      </c>
      <c r="C9" s="413">
        <v>8462</v>
      </c>
      <c r="D9" s="413">
        <v>2916</v>
      </c>
      <c r="E9" s="413">
        <v>2305</v>
      </c>
      <c r="F9" s="413">
        <v>13644</v>
      </c>
      <c r="G9" s="413">
        <v>6783</v>
      </c>
      <c r="H9" s="413">
        <v>6121</v>
      </c>
      <c r="I9" s="414">
        <v>7027</v>
      </c>
      <c r="J9" s="415">
        <v>5648</v>
      </c>
      <c r="K9" s="413">
        <v>182603</v>
      </c>
      <c r="L9" s="413">
        <v>6919573</v>
      </c>
      <c r="M9" s="416">
        <v>4414748</v>
      </c>
    </row>
    <row r="10" spans="1:13" ht="29.1" customHeight="1">
      <c r="A10" s="936" t="s">
        <v>306</v>
      </c>
      <c r="B10" s="413">
        <f t="shared" si="0"/>
        <v>17238</v>
      </c>
      <c r="C10" s="413">
        <v>13892</v>
      </c>
      <c r="D10" s="413">
        <v>1702</v>
      </c>
      <c r="E10" s="413">
        <v>1644</v>
      </c>
      <c r="F10" s="413">
        <v>15856</v>
      </c>
      <c r="G10" s="413">
        <v>7074</v>
      </c>
      <c r="H10" s="413">
        <v>7858</v>
      </c>
      <c r="I10" s="414">
        <v>8411</v>
      </c>
      <c r="J10" s="415">
        <v>4669</v>
      </c>
      <c r="K10" s="413">
        <v>276734</v>
      </c>
      <c r="L10" s="413">
        <v>8207590</v>
      </c>
      <c r="M10" s="416">
        <v>4926132</v>
      </c>
    </row>
    <row r="11" spans="1:13" ht="29.1" customHeight="1">
      <c r="A11" s="936" t="s">
        <v>307</v>
      </c>
      <c r="B11" s="413">
        <f t="shared" si="0"/>
        <v>15374</v>
      </c>
      <c r="C11" s="413">
        <v>12309</v>
      </c>
      <c r="D11" s="413">
        <v>1453</v>
      </c>
      <c r="E11" s="413">
        <v>1612</v>
      </c>
      <c r="F11" s="413">
        <v>16175</v>
      </c>
      <c r="G11" s="413">
        <v>7326</v>
      </c>
      <c r="H11" s="413">
        <v>8150</v>
      </c>
      <c r="I11" s="414">
        <v>7613</v>
      </c>
      <c r="J11" s="415">
        <v>6514</v>
      </c>
      <c r="K11" s="413">
        <v>285083</v>
      </c>
      <c r="L11" s="413">
        <v>8479532</v>
      </c>
      <c r="M11" s="416">
        <v>5165269</v>
      </c>
    </row>
    <row r="12" spans="1:13" ht="29.1" customHeight="1">
      <c r="A12" s="936" t="s">
        <v>308</v>
      </c>
      <c r="B12" s="413">
        <f t="shared" si="0"/>
        <v>13710</v>
      </c>
      <c r="C12" s="413">
        <v>10980</v>
      </c>
      <c r="D12" s="413">
        <v>1280</v>
      </c>
      <c r="E12" s="413">
        <v>1450</v>
      </c>
      <c r="F12" s="413">
        <v>14766</v>
      </c>
      <c r="G12" s="413">
        <v>6372</v>
      </c>
      <c r="H12" s="413">
        <v>7393</v>
      </c>
      <c r="I12" s="414">
        <v>6560</v>
      </c>
      <c r="J12" s="415">
        <v>6611</v>
      </c>
      <c r="K12" s="413">
        <v>279164</v>
      </c>
      <c r="L12" s="413">
        <v>7670857</v>
      </c>
      <c r="M12" s="416">
        <v>4577193</v>
      </c>
    </row>
    <row r="13" spans="1:13" ht="29.1" customHeight="1">
      <c r="A13" s="936" t="s">
        <v>309</v>
      </c>
      <c r="B13" s="413">
        <f t="shared" si="0"/>
        <v>13366</v>
      </c>
      <c r="C13" s="413">
        <v>10481</v>
      </c>
      <c r="D13" s="413">
        <v>1438</v>
      </c>
      <c r="E13" s="413">
        <v>1447</v>
      </c>
      <c r="F13" s="413">
        <v>13359</v>
      </c>
      <c r="G13" s="413">
        <v>5903</v>
      </c>
      <c r="H13" s="413">
        <v>6849</v>
      </c>
      <c r="I13" s="414">
        <v>6568</v>
      </c>
      <c r="J13" s="415">
        <v>8331</v>
      </c>
      <c r="K13" s="413">
        <v>250467</v>
      </c>
      <c r="L13" s="413">
        <v>6982809</v>
      </c>
      <c r="M13" s="416">
        <v>4124882</v>
      </c>
    </row>
    <row r="14" spans="1:13" ht="29.1" customHeight="1">
      <c r="A14" s="936" t="s">
        <v>310</v>
      </c>
      <c r="B14" s="413">
        <f t="shared" si="0"/>
        <v>12934</v>
      </c>
      <c r="C14" s="413">
        <v>9942</v>
      </c>
      <c r="D14" s="413">
        <v>1489</v>
      </c>
      <c r="E14" s="413">
        <v>1503</v>
      </c>
      <c r="F14" s="413">
        <v>13053</v>
      </c>
      <c r="G14" s="413">
        <v>5788</v>
      </c>
      <c r="H14" s="413">
        <v>6663</v>
      </c>
      <c r="I14" s="414">
        <v>6451</v>
      </c>
      <c r="J14" s="415">
        <v>8879</v>
      </c>
      <c r="K14" s="413">
        <v>183317</v>
      </c>
      <c r="L14" s="413">
        <v>6746431</v>
      </c>
      <c r="M14" s="416">
        <v>4024702</v>
      </c>
    </row>
    <row r="15" spans="1:13" ht="29.1" customHeight="1">
      <c r="A15" s="935" t="s">
        <v>311</v>
      </c>
      <c r="B15" s="932">
        <f t="shared" si="0"/>
        <v>11605</v>
      </c>
      <c r="C15" s="932">
        <v>8717</v>
      </c>
      <c r="D15" s="932">
        <v>1452</v>
      </c>
      <c r="E15" s="932">
        <v>1436</v>
      </c>
      <c r="F15" s="932">
        <v>12276</v>
      </c>
      <c r="G15" s="932">
        <v>5375</v>
      </c>
      <c r="H15" s="932">
        <v>6397</v>
      </c>
      <c r="I15" s="934">
        <v>5785</v>
      </c>
      <c r="J15" s="933">
        <v>22194</v>
      </c>
      <c r="K15" s="932">
        <v>282218</v>
      </c>
      <c r="L15" s="932">
        <v>6376486</v>
      </c>
      <c r="M15" s="931">
        <v>3755664</v>
      </c>
    </row>
    <row r="16" spans="1:13">
      <c r="A16" s="181" t="s">
        <v>227</v>
      </c>
      <c r="B16" s="401"/>
      <c r="C16" s="401"/>
      <c r="D16" s="401"/>
      <c r="E16" s="401"/>
      <c r="F16" s="401"/>
      <c r="G16" s="401"/>
      <c r="H16" s="401"/>
      <c r="I16" s="401"/>
      <c r="J16" s="401"/>
      <c r="K16" s="401"/>
      <c r="L16" s="401"/>
      <c r="M16" s="401"/>
    </row>
    <row r="17" spans="1:13" ht="15.75" customHeight="1">
      <c r="A17" s="1879" t="s">
        <v>989</v>
      </c>
      <c r="B17" s="1879"/>
      <c r="C17" s="1879"/>
      <c r="D17" s="1879"/>
      <c r="E17" s="1879"/>
      <c r="F17" s="1879"/>
      <c r="G17" s="1879"/>
      <c r="H17" s="930"/>
      <c r="I17" s="930"/>
      <c r="J17" s="930"/>
      <c r="K17" s="930"/>
      <c r="L17" s="930"/>
      <c r="M17" s="930"/>
    </row>
    <row r="18" spans="1:13" ht="16.5" customHeight="1">
      <c r="A18" s="1879"/>
      <c r="B18" s="1879"/>
      <c r="C18" s="1879"/>
      <c r="D18" s="1879"/>
      <c r="E18" s="1879"/>
      <c r="F18" s="1879"/>
      <c r="G18" s="1879"/>
      <c r="H18" s="930"/>
      <c r="I18" s="930"/>
      <c r="J18" s="930"/>
      <c r="K18" s="930"/>
      <c r="L18" s="930"/>
      <c r="M18" s="930"/>
    </row>
  </sheetData>
  <mergeCells count="17">
    <mergeCell ref="H3:H4"/>
    <mergeCell ref="A17:G18"/>
    <mergeCell ref="J3:J4"/>
    <mergeCell ref="K3:K4"/>
    <mergeCell ref="A1:M1"/>
    <mergeCell ref="A2:A5"/>
    <mergeCell ref="B2:E2"/>
    <mergeCell ref="F2:F4"/>
    <mergeCell ref="G2:H2"/>
    <mergeCell ref="I2:I4"/>
    <mergeCell ref="J2:M2"/>
    <mergeCell ref="B3:B4"/>
    <mergeCell ref="C3:C4"/>
    <mergeCell ref="D3:D4"/>
    <mergeCell ref="L3:M3"/>
    <mergeCell ref="E3:E4"/>
    <mergeCell ref="G3:G4"/>
  </mergeCells>
  <phoneticPr fontId="6" type="noConversion"/>
  <printOptions horizontalCentered="1" verticalCentered="1"/>
  <pageMargins left="0.39370078740157483" right="0.39370078740157483" top="0.74803149606299213" bottom="0.74803149606299213" header="0.31496062992125984" footer="0.31496062992125984"/>
  <pageSetup paperSize="11" scale="66" orientation="landscape" r:id="rId1"/>
  <headerFooter differentOddEven="1" scaleWithDoc="0">
    <oddHeader>&amp;L&amp;"Times New Roman,標準"&amp;8 108&amp;"標楷體,標準"年犯罪狀況及其分析</oddHeader>
    <evenHeader>&amp;R&amp;"標楷體,標準"&amp;8第二篇　犯罪之處理</evenHead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63">
    <tabColor theme="8" tint="0.59999389629810485"/>
  </sheetPr>
  <dimension ref="A1:N29"/>
  <sheetViews>
    <sheetView showGridLines="0" zoomScaleNormal="100" workbookViewId="0">
      <selection activeCell="O2" sqref="O2"/>
    </sheetView>
  </sheetViews>
  <sheetFormatPr defaultColWidth="8.75" defaultRowHeight="12.75"/>
  <cols>
    <col min="1" max="12" width="8.875" style="404" customWidth="1"/>
    <col min="13" max="256" width="8.75" style="404"/>
    <col min="257" max="268" width="5.75" style="404" customWidth="1"/>
    <col min="269" max="512" width="8.75" style="404"/>
    <col min="513" max="524" width="5.75" style="404" customWidth="1"/>
    <col min="525" max="768" width="8.75" style="404"/>
    <col min="769" max="780" width="5.75" style="404" customWidth="1"/>
    <col min="781" max="1024" width="8.75" style="404"/>
    <col min="1025" max="1036" width="5.75" style="404" customWidth="1"/>
    <col min="1037" max="1280" width="8.75" style="404"/>
    <col min="1281" max="1292" width="5.75" style="404" customWidth="1"/>
    <col min="1293" max="1536" width="8.75" style="404"/>
    <col min="1537" max="1548" width="5.75" style="404" customWidth="1"/>
    <col min="1549" max="1792" width="8.75" style="404"/>
    <col min="1793" max="1804" width="5.75" style="404" customWidth="1"/>
    <col min="1805" max="2048" width="8.75" style="404"/>
    <col min="2049" max="2060" width="5.75" style="404" customWidth="1"/>
    <col min="2061" max="2304" width="8.75" style="404"/>
    <col min="2305" max="2316" width="5.75" style="404" customWidth="1"/>
    <col min="2317" max="2560" width="8.75" style="404"/>
    <col min="2561" max="2572" width="5.75" style="404" customWidth="1"/>
    <col min="2573" max="2816" width="8.75" style="404"/>
    <col min="2817" max="2828" width="5.75" style="404" customWidth="1"/>
    <col min="2829" max="3072" width="8.75" style="404"/>
    <col min="3073" max="3084" width="5.75" style="404" customWidth="1"/>
    <col min="3085" max="3328" width="8.75" style="404"/>
    <col min="3329" max="3340" width="5.75" style="404" customWidth="1"/>
    <col min="3341" max="3584" width="8.75" style="404"/>
    <col min="3585" max="3596" width="5.75" style="404" customWidth="1"/>
    <col min="3597" max="3840" width="8.75" style="404"/>
    <col min="3841" max="3852" width="5.75" style="404" customWidth="1"/>
    <col min="3853" max="4096" width="8.75" style="404"/>
    <col min="4097" max="4108" width="5.75" style="404" customWidth="1"/>
    <col min="4109" max="4352" width="8.75" style="404"/>
    <col min="4353" max="4364" width="5.75" style="404" customWidth="1"/>
    <col min="4365" max="4608" width="8.75" style="404"/>
    <col min="4609" max="4620" width="5.75" style="404" customWidth="1"/>
    <col min="4621" max="4864" width="8.75" style="404"/>
    <col min="4865" max="4876" width="5.75" style="404" customWidth="1"/>
    <col min="4877" max="5120" width="8.75" style="404"/>
    <col min="5121" max="5132" width="5.75" style="404" customWidth="1"/>
    <col min="5133" max="5376" width="8.75" style="404"/>
    <col min="5377" max="5388" width="5.75" style="404" customWidth="1"/>
    <col min="5389" max="5632" width="8.75" style="404"/>
    <col min="5633" max="5644" width="5.75" style="404" customWidth="1"/>
    <col min="5645" max="5888" width="8.75" style="404"/>
    <col min="5889" max="5900" width="5.75" style="404" customWidth="1"/>
    <col min="5901" max="6144" width="8.75" style="404"/>
    <col min="6145" max="6156" width="5.75" style="404" customWidth="1"/>
    <col min="6157" max="6400" width="8.75" style="404"/>
    <col min="6401" max="6412" width="5.75" style="404" customWidth="1"/>
    <col min="6413" max="6656" width="8.75" style="404"/>
    <col min="6657" max="6668" width="5.75" style="404" customWidth="1"/>
    <col min="6669" max="6912" width="8.75" style="404"/>
    <col min="6913" max="6924" width="5.75" style="404" customWidth="1"/>
    <col min="6925" max="7168" width="8.75" style="404"/>
    <col min="7169" max="7180" width="5.75" style="404" customWidth="1"/>
    <col min="7181" max="7424" width="8.75" style="404"/>
    <col min="7425" max="7436" width="5.75" style="404" customWidth="1"/>
    <col min="7437" max="7680" width="8.75" style="404"/>
    <col min="7681" max="7692" width="5.75" style="404" customWidth="1"/>
    <col min="7693" max="7936" width="8.75" style="404"/>
    <col min="7937" max="7948" width="5.75" style="404" customWidth="1"/>
    <col min="7949" max="8192" width="8.75" style="404"/>
    <col min="8193" max="8204" width="5.75" style="404" customWidth="1"/>
    <col min="8205" max="8448" width="8.75" style="404"/>
    <col min="8449" max="8460" width="5.75" style="404" customWidth="1"/>
    <col min="8461" max="8704" width="8.75" style="404"/>
    <col min="8705" max="8716" width="5.75" style="404" customWidth="1"/>
    <col min="8717" max="8960" width="8.75" style="404"/>
    <col min="8961" max="8972" width="5.75" style="404" customWidth="1"/>
    <col min="8973" max="9216" width="8.75" style="404"/>
    <col min="9217" max="9228" width="5.75" style="404" customWidth="1"/>
    <col min="9229" max="9472" width="8.75" style="404"/>
    <col min="9473" max="9484" width="5.75" style="404" customWidth="1"/>
    <col min="9485" max="9728" width="8.75" style="404"/>
    <col min="9729" max="9740" width="5.75" style="404" customWidth="1"/>
    <col min="9741" max="9984" width="8.75" style="404"/>
    <col min="9985" max="9996" width="5.75" style="404" customWidth="1"/>
    <col min="9997" max="10240" width="8.75" style="404"/>
    <col min="10241" max="10252" width="5.75" style="404" customWidth="1"/>
    <col min="10253" max="10496" width="8.75" style="404"/>
    <col min="10497" max="10508" width="5.75" style="404" customWidth="1"/>
    <col min="10509" max="10752" width="8.75" style="404"/>
    <col min="10753" max="10764" width="5.75" style="404" customWidth="1"/>
    <col min="10765" max="11008" width="8.75" style="404"/>
    <col min="11009" max="11020" width="5.75" style="404" customWidth="1"/>
    <col min="11021" max="11264" width="8.75" style="404"/>
    <col min="11265" max="11276" width="5.75" style="404" customWidth="1"/>
    <col min="11277" max="11520" width="8.75" style="404"/>
    <col min="11521" max="11532" width="5.75" style="404" customWidth="1"/>
    <col min="11533" max="11776" width="8.75" style="404"/>
    <col min="11777" max="11788" width="5.75" style="404" customWidth="1"/>
    <col min="11789" max="12032" width="8.75" style="404"/>
    <col min="12033" max="12044" width="5.75" style="404" customWidth="1"/>
    <col min="12045" max="12288" width="8.75" style="404"/>
    <col min="12289" max="12300" width="5.75" style="404" customWidth="1"/>
    <col min="12301" max="12544" width="8.75" style="404"/>
    <col min="12545" max="12556" width="5.75" style="404" customWidth="1"/>
    <col min="12557" max="12800" width="8.75" style="404"/>
    <col min="12801" max="12812" width="5.75" style="404" customWidth="1"/>
    <col min="12813" max="13056" width="8.75" style="404"/>
    <col min="13057" max="13068" width="5.75" style="404" customWidth="1"/>
    <col min="13069" max="13312" width="8.75" style="404"/>
    <col min="13313" max="13324" width="5.75" style="404" customWidth="1"/>
    <col min="13325" max="13568" width="8.75" style="404"/>
    <col min="13569" max="13580" width="5.75" style="404" customWidth="1"/>
    <col min="13581" max="13824" width="8.75" style="404"/>
    <col min="13825" max="13836" width="5.75" style="404" customWidth="1"/>
    <col min="13837" max="14080" width="8.75" style="404"/>
    <col min="14081" max="14092" width="5.75" style="404" customWidth="1"/>
    <col min="14093" max="14336" width="8.75" style="404"/>
    <col min="14337" max="14348" width="5.75" style="404" customWidth="1"/>
    <col min="14349" max="14592" width="8.75" style="404"/>
    <col min="14593" max="14604" width="5.75" style="404" customWidth="1"/>
    <col min="14605" max="14848" width="8.75" style="404"/>
    <col min="14849" max="14860" width="5.75" style="404" customWidth="1"/>
    <col min="14861" max="15104" width="8.75" style="404"/>
    <col min="15105" max="15116" width="5.75" style="404" customWidth="1"/>
    <col min="15117" max="15360" width="8.75" style="404"/>
    <col min="15361" max="15372" width="5.75" style="404" customWidth="1"/>
    <col min="15373" max="15616" width="8.75" style="404"/>
    <col min="15617" max="15628" width="5.75" style="404" customWidth="1"/>
    <col min="15629" max="15872" width="8.75" style="404"/>
    <col min="15873" max="15884" width="5.75" style="404" customWidth="1"/>
    <col min="15885" max="16128" width="8.75" style="404"/>
    <col min="16129" max="16140" width="5.75" style="404" customWidth="1"/>
    <col min="16141" max="16384" width="8.75" style="404"/>
  </cols>
  <sheetData>
    <row r="1" spans="1:14" s="402" customFormat="1" ht="22.5" customHeight="1">
      <c r="A1" s="1905" t="s">
        <v>693</v>
      </c>
      <c r="B1" s="1905"/>
      <c r="C1" s="1905"/>
      <c r="D1" s="1905"/>
      <c r="E1" s="1905"/>
      <c r="F1" s="1905"/>
      <c r="G1" s="1905"/>
      <c r="H1" s="1905"/>
      <c r="I1" s="1905"/>
      <c r="J1" s="1905"/>
      <c r="K1" s="1905"/>
      <c r="L1" s="1905"/>
    </row>
    <row r="2" spans="1:14" s="402" customFormat="1" ht="19.5" customHeight="1">
      <c r="A2" s="1906"/>
      <c r="B2" s="1909" t="s">
        <v>694</v>
      </c>
      <c r="C2" s="1909"/>
      <c r="D2" s="1910"/>
      <c r="E2" s="1911" t="s">
        <v>695</v>
      </c>
      <c r="F2" s="1909"/>
      <c r="G2" s="1909"/>
      <c r="H2" s="1909"/>
      <c r="I2" s="1909"/>
      <c r="J2" s="1909"/>
      <c r="K2" s="1909"/>
      <c r="L2" s="1909"/>
    </row>
    <row r="3" spans="1:14" s="402" customFormat="1" ht="20.100000000000001" customHeight="1">
      <c r="A3" s="1907"/>
      <c r="B3" s="1912" t="s">
        <v>696</v>
      </c>
      <c r="C3" s="1915" t="s">
        <v>697</v>
      </c>
      <c r="D3" s="1915" t="s">
        <v>698</v>
      </c>
      <c r="E3" s="1915" t="s">
        <v>696</v>
      </c>
      <c r="F3" s="1916" t="s">
        <v>699</v>
      </c>
      <c r="G3" s="262"/>
      <c r="H3" s="262"/>
      <c r="I3" s="1916" t="s">
        <v>700</v>
      </c>
      <c r="J3" s="262"/>
      <c r="K3" s="262"/>
      <c r="L3" s="1916" t="s">
        <v>701</v>
      </c>
    </row>
    <row r="4" spans="1:14" s="402" customFormat="1" ht="20.100000000000001" customHeight="1">
      <c r="A4" s="1907"/>
      <c r="B4" s="1913"/>
      <c r="C4" s="1815"/>
      <c r="D4" s="1815"/>
      <c r="E4" s="1815"/>
      <c r="F4" s="1818"/>
      <c r="G4" s="1917" t="s">
        <v>702</v>
      </c>
      <c r="H4" s="1915" t="s">
        <v>703</v>
      </c>
      <c r="I4" s="1818"/>
      <c r="J4" s="1915" t="s">
        <v>704</v>
      </c>
      <c r="K4" s="1917" t="s">
        <v>705</v>
      </c>
      <c r="L4" s="1818"/>
    </row>
    <row r="5" spans="1:14" s="402" customFormat="1" ht="20.100000000000001" customHeight="1">
      <c r="A5" s="1907"/>
      <c r="B5" s="1913"/>
      <c r="C5" s="1815"/>
      <c r="D5" s="1815"/>
      <c r="E5" s="1815"/>
      <c r="F5" s="1818"/>
      <c r="G5" s="1815"/>
      <c r="H5" s="1815"/>
      <c r="I5" s="1818"/>
      <c r="J5" s="1815"/>
      <c r="K5" s="1815"/>
      <c r="L5" s="1818"/>
    </row>
    <row r="6" spans="1:14" s="402" customFormat="1" ht="31.5" customHeight="1">
      <c r="A6" s="1907"/>
      <c r="B6" s="1914"/>
      <c r="C6" s="1816"/>
      <c r="D6" s="1816"/>
      <c r="E6" s="1816"/>
      <c r="F6" s="1819"/>
      <c r="G6" s="1816"/>
      <c r="H6" s="1816"/>
      <c r="I6" s="1819"/>
      <c r="J6" s="1816"/>
      <c r="K6" s="1816"/>
      <c r="L6" s="1819"/>
    </row>
    <row r="7" spans="1:14" s="402" customFormat="1" ht="16.5" customHeight="1">
      <c r="A7" s="1908"/>
      <c r="B7" s="407" t="s">
        <v>63</v>
      </c>
      <c r="C7" s="408" t="s">
        <v>63</v>
      </c>
      <c r="D7" s="408" t="s">
        <v>63</v>
      </c>
      <c r="E7" s="408" t="s">
        <v>706</v>
      </c>
      <c r="F7" s="408" t="s">
        <v>706</v>
      </c>
      <c r="G7" s="408" t="s">
        <v>706</v>
      </c>
      <c r="H7" s="408" t="s">
        <v>706</v>
      </c>
      <c r="I7" s="408" t="s">
        <v>706</v>
      </c>
      <c r="J7" s="408" t="s">
        <v>706</v>
      </c>
      <c r="K7" s="408" t="s">
        <v>706</v>
      </c>
      <c r="L7" s="408" t="s">
        <v>706</v>
      </c>
    </row>
    <row r="8" spans="1:14" s="402" customFormat="1" ht="26.25" customHeight="1">
      <c r="A8" s="936" t="s">
        <v>287</v>
      </c>
      <c r="B8" s="941">
        <f t="shared" ref="B8:B17" si="0">SUM(C8:D8)</f>
        <v>8507</v>
      </c>
      <c r="C8" s="941">
        <v>2333</v>
      </c>
      <c r="D8" s="941">
        <v>6174</v>
      </c>
      <c r="E8" s="941">
        <f t="shared" ref="E8:E17" si="1">SUM(F8,I8,L8)</f>
        <v>72513</v>
      </c>
      <c r="F8" s="941">
        <v>8686</v>
      </c>
      <c r="G8" s="941">
        <v>589</v>
      </c>
      <c r="H8" s="941">
        <v>1608</v>
      </c>
      <c r="I8" s="941">
        <v>60509</v>
      </c>
      <c r="J8" s="941">
        <v>1726</v>
      </c>
      <c r="K8" s="941">
        <v>41069</v>
      </c>
      <c r="L8" s="940">
        <v>3318</v>
      </c>
      <c r="N8" s="403"/>
    </row>
    <row r="9" spans="1:14" s="402" customFormat="1" ht="26.25" customHeight="1">
      <c r="A9" s="936" t="s">
        <v>303</v>
      </c>
      <c r="B9" s="941">
        <f t="shared" si="0"/>
        <v>8255</v>
      </c>
      <c r="C9" s="941">
        <v>2444</v>
      </c>
      <c r="D9" s="941">
        <v>5811</v>
      </c>
      <c r="E9" s="941">
        <f t="shared" si="1"/>
        <v>83535</v>
      </c>
      <c r="F9" s="941">
        <v>8930</v>
      </c>
      <c r="G9" s="941">
        <v>468</v>
      </c>
      <c r="H9" s="941">
        <v>1686</v>
      </c>
      <c r="I9" s="941">
        <v>71180</v>
      </c>
      <c r="J9" s="941">
        <v>1390</v>
      </c>
      <c r="K9" s="941">
        <v>48449</v>
      </c>
      <c r="L9" s="940">
        <v>3425</v>
      </c>
      <c r="N9" s="403"/>
    </row>
    <row r="10" spans="1:14" s="402" customFormat="1" ht="26.25" customHeight="1">
      <c r="A10" s="936" t="s">
        <v>304</v>
      </c>
      <c r="B10" s="941">
        <f t="shared" si="0"/>
        <v>5905</v>
      </c>
      <c r="C10" s="941">
        <v>1655</v>
      </c>
      <c r="D10" s="941">
        <v>4250</v>
      </c>
      <c r="E10" s="941">
        <f t="shared" si="1"/>
        <v>76562</v>
      </c>
      <c r="F10" s="941">
        <v>10637</v>
      </c>
      <c r="G10" s="941">
        <v>459</v>
      </c>
      <c r="H10" s="941">
        <v>2072</v>
      </c>
      <c r="I10" s="941">
        <v>62744</v>
      </c>
      <c r="J10" s="941">
        <v>1133</v>
      </c>
      <c r="K10" s="941">
        <v>43955</v>
      </c>
      <c r="L10" s="940">
        <v>3181</v>
      </c>
      <c r="N10" s="403"/>
    </row>
    <row r="11" spans="1:14" s="402" customFormat="1" ht="26.25" customHeight="1">
      <c r="A11" s="936" t="s">
        <v>305</v>
      </c>
      <c r="B11" s="941">
        <f t="shared" si="0"/>
        <v>7259</v>
      </c>
      <c r="C11" s="941">
        <v>1985</v>
      </c>
      <c r="D11" s="941">
        <v>5274</v>
      </c>
      <c r="E11" s="941">
        <f t="shared" si="1"/>
        <v>79193</v>
      </c>
      <c r="F11" s="941">
        <v>9690</v>
      </c>
      <c r="G11" s="941">
        <v>450</v>
      </c>
      <c r="H11" s="941">
        <v>2054</v>
      </c>
      <c r="I11" s="941">
        <v>65882</v>
      </c>
      <c r="J11" s="941">
        <v>1627</v>
      </c>
      <c r="K11" s="941">
        <v>45120</v>
      </c>
      <c r="L11" s="940">
        <v>3621</v>
      </c>
      <c r="N11" s="403"/>
    </row>
    <row r="12" spans="1:14" s="402" customFormat="1" ht="26.25" customHeight="1">
      <c r="A12" s="936" t="s">
        <v>306</v>
      </c>
      <c r="B12" s="941">
        <f t="shared" si="0"/>
        <v>7684</v>
      </c>
      <c r="C12" s="941">
        <v>2069</v>
      </c>
      <c r="D12" s="941">
        <v>5615</v>
      </c>
      <c r="E12" s="941">
        <f t="shared" si="1"/>
        <v>93718</v>
      </c>
      <c r="F12" s="941">
        <v>9749</v>
      </c>
      <c r="G12" s="941">
        <v>486</v>
      </c>
      <c r="H12" s="941">
        <v>1723</v>
      </c>
      <c r="I12" s="941">
        <v>80341</v>
      </c>
      <c r="J12" s="941">
        <v>1575</v>
      </c>
      <c r="K12" s="941">
        <v>48200</v>
      </c>
      <c r="L12" s="940">
        <v>3628</v>
      </c>
      <c r="N12" s="403"/>
    </row>
    <row r="13" spans="1:14" s="402" customFormat="1" ht="26.25" customHeight="1">
      <c r="A13" s="936" t="s">
        <v>307</v>
      </c>
      <c r="B13" s="941">
        <f t="shared" si="0"/>
        <v>7095</v>
      </c>
      <c r="C13" s="941">
        <v>2325</v>
      </c>
      <c r="D13" s="941">
        <v>4770</v>
      </c>
      <c r="E13" s="941">
        <f t="shared" si="1"/>
        <v>87879</v>
      </c>
      <c r="F13" s="941">
        <v>10797</v>
      </c>
      <c r="G13" s="941">
        <v>569</v>
      </c>
      <c r="H13" s="941">
        <v>1632</v>
      </c>
      <c r="I13" s="941">
        <v>73783</v>
      </c>
      <c r="J13" s="941">
        <v>1805</v>
      </c>
      <c r="K13" s="941">
        <v>48486</v>
      </c>
      <c r="L13" s="940">
        <v>3299</v>
      </c>
      <c r="N13" s="403"/>
    </row>
    <row r="14" spans="1:14" s="402" customFormat="1" ht="26.25" customHeight="1">
      <c r="A14" s="936" t="s">
        <v>308</v>
      </c>
      <c r="B14" s="941">
        <f t="shared" si="0"/>
        <v>7062</v>
      </c>
      <c r="C14" s="941">
        <v>2296</v>
      </c>
      <c r="D14" s="941">
        <v>4766</v>
      </c>
      <c r="E14" s="941">
        <f t="shared" si="1"/>
        <v>88674</v>
      </c>
      <c r="F14" s="941">
        <v>8047</v>
      </c>
      <c r="G14" s="941">
        <v>490</v>
      </c>
      <c r="H14" s="941">
        <v>1360</v>
      </c>
      <c r="I14" s="941">
        <v>76769</v>
      </c>
      <c r="J14" s="941">
        <v>2010</v>
      </c>
      <c r="K14" s="941">
        <v>48092</v>
      </c>
      <c r="L14" s="940">
        <v>3858</v>
      </c>
      <c r="N14" s="403"/>
    </row>
    <row r="15" spans="1:14" s="402" customFormat="1" ht="26.25" customHeight="1">
      <c r="A15" s="936" t="s">
        <v>309</v>
      </c>
      <c r="B15" s="941">
        <f t="shared" si="0"/>
        <v>6781</v>
      </c>
      <c r="C15" s="941">
        <v>2325</v>
      </c>
      <c r="D15" s="941">
        <v>4456</v>
      </c>
      <c r="E15" s="941">
        <f t="shared" si="1"/>
        <v>95050</v>
      </c>
      <c r="F15" s="941">
        <v>8056</v>
      </c>
      <c r="G15" s="941">
        <v>391</v>
      </c>
      <c r="H15" s="941">
        <v>1562</v>
      </c>
      <c r="I15" s="941">
        <v>83438</v>
      </c>
      <c r="J15" s="941">
        <v>1929</v>
      </c>
      <c r="K15" s="941">
        <v>54181</v>
      </c>
      <c r="L15" s="940">
        <v>3556</v>
      </c>
      <c r="N15" s="403"/>
    </row>
    <row r="16" spans="1:14" s="402" customFormat="1" ht="26.25" customHeight="1">
      <c r="A16" s="936" t="s">
        <v>310</v>
      </c>
      <c r="B16" s="941">
        <f t="shared" si="0"/>
        <v>6156</v>
      </c>
      <c r="C16" s="941">
        <v>1804</v>
      </c>
      <c r="D16" s="941">
        <v>4352</v>
      </c>
      <c r="E16" s="941">
        <f t="shared" si="1"/>
        <v>102103</v>
      </c>
      <c r="F16" s="941">
        <v>8936</v>
      </c>
      <c r="G16" s="941">
        <v>446</v>
      </c>
      <c r="H16" s="941">
        <v>1693</v>
      </c>
      <c r="I16" s="941">
        <v>89755</v>
      </c>
      <c r="J16" s="941">
        <v>1875</v>
      </c>
      <c r="K16" s="941">
        <v>50854</v>
      </c>
      <c r="L16" s="940">
        <v>3412</v>
      </c>
      <c r="N16" s="403"/>
    </row>
    <row r="17" spans="1:14" s="402" customFormat="1" ht="26.25" customHeight="1">
      <c r="A17" s="936" t="s">
        <v>311</v>
      </c>
      <c r="B17" s="939">
        <f t="shared" si="0"/>
        <v>7646</v>
      </c>
      <c r="C17" s="939">
        <v>2614</v>
      </c>
      <c r="D17" s="939">
        <v>5032</v>
      </c>
      <c r="E17" s="939">
        <f t="shared" si="1"/>
        <v>100306</v>
      </c>
      <c r="F17" s="939">
        <v>9993</v>
      </c>
      <c r="G17" s="939">
        <v>487</v>
      </c>
      <c r="H17" s="939">
        <v>1236</v>
      </c>
      <c r="I17" s="939">
        <v>87208</v>
      </c>
      <c r="J17" s="939">
        <v>2029</v>
      </c>
      <c r="K17" s="939">
        <v>53004</v>
      </c>
      <c r="L17" s="938">
        <v>3105</v>
      </c>
      <c r="N17" s="403"/>
    </row>
    <row r="18" spans="1:14" ht="18.75" customHeight="1">
      <c r="A18" s="1903" t="s">
        <v>707</v>
      </c>
      <c r="B18" s="1904"/>
      <c r="C18" s="1904"/>
      <c r="D18" s="1904"/>
    </row>
    <row r="19" spans="1:14" ht="19.899999999999999" customHeight="1"/>
    <row r="20" spans="1:14" ht="19.899999999999999" customHeight="1"/>
    <row r="21" spans="1:14" ht="19.899999999999999" customHeight="1"/>
    <row r="22" spans="1:14" ht="19.899999999999999" customHeight="1"/>
    <row r="23" spans="1:14" ht="19.899999999999999" customHeight="1"/>
    <row r="24" spans="1:14" ht="19.899999999999999" customHeight="1"/>
    <row r="25" spans="1:14" ht="19.899999999999999" customHeight="1"/>
    <row r="26" spans="1:14" ht="19.899999999999999" customHeight="1"/>
    <row r="27" spans="1:14" ht="19.899999999999999" customHeight="1"/>
    <row r="28" spans="1:14" ht="19.899999999999999" customHeight="1"/>
    <row r="29" spans="1:14" ht="19.899999999999999" customHeight="1"/>
  </sheetData>
  <mergeCells count="16">
    <mergeCell ref="A18:D18"/>
    <mergeCell ref="A1:L1"/>
    <mergeCell ref="A2:A7"/>
    <mergeCell ref="B2:D2"/>
    <mergeCell ref="E2:L2"/>
    <mergeCell ref="B3:B6"/>
    <mergeCell ref="C3:C6"/>
    <mergeCell ref="D3:D6"/>
    <mergeCell ref="E3:E6"/>
    <mergeCell ref="F3:F6"/>
    <mergeCell ref="I3:I6"/>
    <mergeCell ref="L3:L6"/>
    <mergeCell ref="G4:G6"/>
    <mergeCell ref="H4:H6"/>
    <mergeCell ref="J4:J6"/>
    <mergeCell ref="K4:K6"/>
  </mergeCells>
  <phoneticPr fontId="6" type="noConversion"/>
  <printOptions horizontalCentered="1" verticalCentered="1"/>
  <pageMargins left="0.39370078740157483" right="0.39370078740157483" top="0.74803149606299213" bottom="0.74803149606299213" header="0.31496062992125984" footer="0.31496062992125984"/>
  <pageSetup paperSize="11" scale="66" orientation="landscape" r:id="rId1"/>
  <headerFooter differentOddEven="1" scaleWithDoc="0">
    <oddHeader>&amp;L&amp;"Times New Roman,標準"&amp;8 108&amp;"標楷體,標準"年犯罪狀況及其分析</oddHeader>
    <evenHeader>&amp;R&amp;"標楷體,標準"&amp;8第二篇　犯罪之處理</evenHead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64">
    <tabColor theme="8" tint="0.59999389629810485"/>
  </sheetPr>
  <dimension ref="A1:M17"/>
  <sheetViews>
    <sheetView showGridLines="0" zoomScaleNormal="100" workbookViewId="0">
      <selection activeCell="O2" sqref="O2"/>
    </sheetView>
  </sheetViews>
  <sheetFormatPr defaultRowHeight="15.75"/>
  <cols>
    <col min="1" max="1" width="11.75" style="45" customWidth="1"/>
    <col min="2" max="3" width="10.625" style="45" customWidth="1"/>
    <col min="4" max="6" width="9.625" style="45" customWidth="1"/>
    <col min="7" max="13" width="8.625" style="45" customWidth="1"/>
    <col min="14" max="127" width="9" style="45"/>
    <col min="128" max="128" width="11.75" style="45" customWidth="1"/>
    <col min="129" max="129" width="3.125" style="45" customWidth="1"/>
    <col min="130" max="131" width="10.625" style="45" customWidth="1"/>
    <col min="132" max="134" width="9.625" style="45" customWidth="1"/>
    <col min="135" max="141" width="8.625" style="45" customWidth="1"/>
    <col min="142" max="383" width="9" style="45"/>
    <col min="384" max="384" width="11.75" style="45" customWidth="1"/>
    <col min="385" max="385" width="3.125" style="45" customWidth="1"/>
    <col min="386" max="387" width="10.625" style="45" customWidth="1"/>
    <col min="388" max="390" width="9.625" style="45" customWidth="1"/>
    <col min="391" max="397" width="8.625" style="45" customWidth="1"/>
    <col min="398" max="639" width="9" style="45"/>
    <col min="640" max="640" width="11.75" style="45" customWidth="1"/>
    <col min="641" max="641" width="3.125" style="45" customWidth="1"/>
    <col min="642" max="643" width="10.625" style="45" customWidth="1"/>
    <col min="644" max="646" width="9.625" style="45" customWidth="1"/>
    <col min="647" max="653" width="8.625" style="45" customWidth="1"/>
    <col min="654" max="895" width="9" style="45"/>
    <col min="896" max="896" width="11.75" style="45" customWidth="1"/>
    <col min="897" max="897" width="3.125" style="45" customWidth="1"/>
    <col min="898" max="899" width="10.625" style="45" customWidth="1"/>
    <col min="900" max="902" width="9.625" style="45" customWidth="1"/>
    <col min="903" max="909" width="8.625" style="45" customWidth="1"/>
    <col min="910" max="1151" width="9" style="45"/>
    <col min="1152" max="1152" width="11.75" style="45" customWidth="1"/>
    <col min="1153" max="1153" width="3.125" style="45" customWidth="1"/>
    <col min="1154" max="1155" width="10.625" style="45" customWidth="1"/>
    <col min="1156" max="1158" width="9.625" style="45" customWidth="1"/>
    <col min="1159" max="1165" width="8.625" style="45" customWidth="1"/>
    <col min="1166" max="1407" width="9" style="45"/>
    <col min="1408" max="1408" width="11.75" style="45" customWidth="1"/>
    <col min="1409" max="1409" width="3.125" style="45" customWidth="1"/>
    <col min="1410" max="1411" width="10.625" style="45" customWidth="1"/>
    <col min="1412" max="1414" width="9.625" style="45" customWidth="1"/>
    <col min="1415" max="1421" width="8.625" style="45" customWidth="1"/>
    <col min="1422" max="1663" width="9" style="45"/>
    <col min="1664" max="1664" width="11.75" style="45" customWidth="1"/>
    <col min="1665" max="1665" width="3.125" style="45" customWidth="1"/>
    <col min="1666" max="1667" width="10.625" style="45" customWidth="1"/>
    <col min="1668" max="1670" width="9.625" style="45" customWidth="1"/>
    <col min="1671" max="1677" width="8.625" style="45" customWidth="1"/>
    <col min="1678" max="1919" width="9" style="45"/>
    <col min="1920" max="1920" width="11.75" style="45" customWidth="1"/>
    <col min="1921" max="1921" width="3.125" style="45" customWidth="1"/>
    <col min="1922" max="1923" width="10.625" style="45" customWidth="1"/>
    <col min="1924" max="1926" width="9.625" style="45" customWidth="1"/>
    <col min="1927" max="1933" width="8.625" style="45" customWidth="1"/>
    <col min="1934" max="2175" width="9" style="45"/>
    <col min="2176" max="2176" width="11.75" style="45" customWidth="1"/>
    <col min="2177" max="2177" width="3.125" style="45" customWidth="1"/>
    <col min="2178" max="2179" width="10.625" style="45" customWidth="1"/>
    <col min="2180" max="2182" width="9.625" style="45" customWidth="1"/>
    <col min="2183" max="2189" width="8.625" style="45" customWidth="1"/>
    <col min="2190" max="2431" width="9" style="45"/>
    <col min="2432" max="2432" width="11.75" style="45" customWidth="1"/>
    <col min="2433" max="2433" width="3.125" style="45" customWidth="1"/>
    <col min="2434" max="2435" width="10.625" style="45" customWidth="1"/>
    <col min="2436" max="2438" width="9.625" style="45" customWidth="1"/>
    <col min="2439" max="2445" width="8.625" style="45" customWidth="1"/>
    <col min="2446" max="2687" width="9" style="45"/>
    <col min="2688" max="2688" width="11.75" style="45" customWidth="1"/>
    <col min="2689" max="2689" width="3.125" style="45" customWidth="1"/>
    <col min="2690" max="2691" width="10.625" style="45" customWidth="1"/>
    <col min="2692" max="2694" width="9.625" style="45" customWidth="1"/>
    <col min="2695" max="2701" width="8.625" style="45" customWidth="1"/>
    <col min="2702" max="2943" width="9" style="45"/>
    <col min="2944" max="2944" width="11.75" style="45" customWidth="1"/>
    <col min="2945" max="2945" width="3.125" style="45" customWidth="1"/>
    <col min="2946" max="2947" width="10.625" style="45" customWidth="1"/>
    <col min="2948" max="2950" width="9.625" style="45" customWidth="1"/>
    <col min="2951" max="2957" width="8.625" style="45" customWidth="1"/>
    <col min="2958" max="3199" width="9" style="45"/>
    <col min="3200" max="3200" width="11.75" style="45" customWidth="1"/>
    <col min="3201" max="3201" width="3.125" style="45" customWidth="1"/>
    <col min="3202" max="3203" width="10.625" style="45" customWidth="1"/>
    <col min="3204" max="3206" width="9.625" style="45" customWidth="1"/>
    <col min="3207" max="3213" width="8.625" style="45" customWidth="1"/>
    <col min="3214" max="3455" width="9" style="45"/>
    <col min="3456" max="3456" width="11.75" style="45" customWidth="1"/>
    <col min="3457" max="3457" width="3.125" style="45" customWidth="1"/>
    <col min="3458" max="3459" width="10.625" style="45" customWidth="1"/>
    <col min="3460" max="3462" width="9.625" style="45" customWidth="1"/>
    <col min="3463" max="3469" width="8.625" style="45" customWidth="1"/>
    <col min="3470" max="3711" width="9" style="45"/>
    <col min="3712" max="3712" width="11.75" style="45" customWidth="1"/>
    <col min="3713" max="3713" width="3.125" style="45" customWidth="1"/>
    <col min="3714" max="3715" width="10.625" style="45" customWidth="1"/>
    <col min="3716" max="3718" width="9.625" style="45" customWidth="1"/>
    <col min="3719" max="3725" width="8.625" style="45" customWidth="1"/>
    <col min="3726" max="3967" width="9" style="45"/>
    <col min="3968" max="3968" width="11.75" style="45" customWidth="1"/>
    <col min="3969" max="3969" width="3.125" style="45" customWidth="1"/>
    <col min="3970" max="3971" width="10.625" style="45" customWidth="1"/>
    <col min="3972" max="3974" width="9.625" style="45" customWidth="1"/>
    <col min="3975" max="3981" width="8.625" style="45" customWidth="1"/>
    <col min="3982" max="4223" width="9" style="45"/>
    <col min="4224" max="4224" width="11.75" style="45" customWidth="1"/>
    <col min="4225" max="4225" width="3.125" style="45" customWidth="1"/>
    <col min="4226" max="4227" width="10.625" style="45" customWidth="1"/>
    <col min="4228" max="4230" width="9.625" style="45" customWidth="1"/>
    <col min="4231" max="4237" width="8.625" style="45" customWidth="1"/>
    <col min="4238" max="4479" width="9" style="45"/>
    <col min="4480" max="4480" width="11.75" style="45" customWidth="1"/>
    <col min="4481" max="4481" width="3.125" style="45" customWidth="1"/>
    <col min="4482" max="4483" width="10.625" style="45" customWidth="1"/>
    <col min="4484" max="4486" width="9.625" style="45" customWidth="1"/>
    <col min="4487" max="4493" width="8.625" style="45" customWidth="1"/>
    <col min="4494" max="4735" width="9" style="45"/>
    <col min="4736" max="4736" width="11.75" style="45" customWidth="1"/>
    <col min="4737" max="4737" width="3.125" style="45" customWidth="1"/>
    <col min="4738" max="4739" width="10.625" style="45" customWidth="1"/>
    <col min="4740" max="4742" width="9.625" style="45" customWidth="1"/>
    <col min="4743" max="4749" width="8.625" style="45" customWidth="1"/>
    <col min="4750" max="4991" width="9" style="45"/>
    <col min="4992" max="4992" width="11.75" style="45" customWidth="1"/>
    <col min="4993" max="4993" width="3.125" style="45" customWidth="1"/>
    <col min="4994" max="4995" width="10.625" style="45" customWidth="1"/>
    <col min="4996" max="4998" width="9.625" style="45" customWidth="1"/>
    <col min="4999" max="5005" width="8.625" style="45" customWidth="1"/>
    <col min="5006" max="5247" width="9" style="45"/>
    <col min="5248" max="5248" width="11.75" style="45" customWidth="1"/>
    <col min="5249" max="5249" width="3.125" style="45" customWidth="1"/>
    <col min="5250" max="5251" width="10.625" style="45" customWidth="1"/>
    <col min="5252" max="5254" width="9.625" style="45" customWidth="1"/>
    <col min="5255" max="5261" width="8.625" style="45" customWidth="1"/>
    <col min="5262" max="5503" width="9" style="45"/>
    <col min="5504" max="5504" width="11.75" style="45" customWidth="1"/>
    <col min="5505" max="5505" width="3.125" style="45" customWidth="1"/>
    <col min="5506" max="5507" width="10.625" style="45" customWidth="1"/>
    <col min="5508" max="5510" width="9.625" style="45" customWidth="1"/>
    <col min="5511" max="5517" width="8.625" style="45" customWidth="1"/>
    <col min="5518" max="5759" width="9" style="45"/>
    <col min="5760" max="5760" width="11.75" style="45" customWidth="1"/>
    <col min="5761" max="5761" width="3.125" style="45" customWidth="1"/>
    <col min="5762" max="5763" width="10.625" style="45" customWidth="1"/>
    <col min="5764" max="5766" width="9.625" style="45" customWidth="1"/>
    <col min="5767" max="5773" width="8.625" style="45" customWidth="1"/>
    <col min="5774" max="6015" width="9" style="45"/>
    <col min="6016" max="6016" width="11.75" style="45" customWidth="1"/>
    <col min="6017" max="6017" width="3.125" style="45" customWidth="1"/>
    <col min="6018" max="6019" width="10.625" style="45" customWidth="1"/>
    <col min="6020" max="6022" width="9.625" style="45" customWidth="1"/>
    <col min="6023" max="6029" width="8.625" style="45" customWidth="1"/>
    <col min="6030" max="6271" width="9" style="45"/>
    <col min="6272" max="6272" width="11.75" style="45" customWidth="1"/>
    <col min="6273" max="6273" width="3.125" style="45" customWidth="1"/>
    <col min="6274" max="6275" width="10.625" style="45" customWidth="1"/>
    <col min="6276" max="6278" width="9.625" style="45" customWidth="1"/>
    <col min="6279" max="6285" width="8.625" style="45" customWidth="1"/>
    <col min="6286" max="6527" width="9" style="45"/>
    <col min="6528" max="6528" width="11.75" style="45" customWidth="1"/>
    <col min="6529" max="6529" width="3.125" style="45" customWidth="1"/>
    <col min="6530" max="6531" width="10.625" style="45" customWidth="1"/>
    <col min="6532" max="6534" width="9.625" style="45" customWidth="1"/>
    <col min="6535" max="6541" width="8.625" style="45" customWidth="1"/>
    <col min="6542" max="6783" width="9" style="45"/>
    <col min="6784" max="6784" width="11.75" style="45" customWidth="1"/>
    <col min="6785" max="6785" width="3.125" style="45" customWidth="1"/>
    <col min="6786" max="6787" width="10.625" style="45" customWidth="1"/>
    <col min="6788" max="6790" width="9.625" style="45" customWidth="1"/>
    <col min="6791" max="6797" width="8.625" style="45" customWidth="1"/>
    <col min="6798" max="7039" width="9" style="45"/>
    <col min="7040" max="7040" width="11.75" style="45" customWidth="1"/>
    <col min="7041" max="7041" width="3.125" style="45" customWidth="1"/>
    <col min="7042" max="7043" width="10.625" style="45" customWidth="1"/>
    <col min="7044" max="7046" width="9.625" style="45" customWidth="1"/>
    <col min="7047" max="7053" width="8.625" style="45" customWidth="1"/>
    <col min="7054" max="7295" width="9" style="45"/>
    <col min="7296" max="7296" width="11.75" style="45" customWidth="1"/>
    <col min="7297" max="7297" width="3.125" style="45" customWidth="1"/>
    <col min="7298" max="7299" width="10.625" style="45" customWidth="1"/>
    <col min="7300" max="7302" width="9.625" style="45" customWidth="1"/>
    <col min="7303" max="7309" width="8.625" style="45" customWidth="1"/>
    <col min="7310" max="7551" width="9" style="45"/>
    <col min="7552" max="7552" width="11.75" style="45" customWidth="1"/>
    <col min="7553" max="7553" width="3.125" style="45" customWidth="1"/>
    <col min="7554" max="7555" width="10.625" style="45" customWidth="1"/>
    <col min="7556" max="7558" width="9.625" style="45" customWidth="1"/>
    <col min="7559" max="7565" width="8.625" style="45" customWidth="1"/>
    <col min="7566" max="7807" width="9" style="45"/>
    <col min="7808" max="7808" width="11.75" style="45" customWidth="1"/>
    <col min="7809" max="7809" width="3.125" style="45" customWidth="1"/>
    <col min="7810" max="7811" width="10.625" style="45" customWidth="1"/>
    <col min="7812" max="7814" width="9.625" style="45" customWidth="1"/>
    <col min="7815" max="7821" width="8.625" style="45" customWidth="1"/>
    <col min="7822" max="8063" width="9" style="45"/>
    <col min="8064" max="8064" width="11.75" style="45" customWidth="1"/>
    <col min="8065" max="8065" width="3.125" style="45" customWidth="1"/>
    <col min="8066" max="8067" width="10.625" style="45" customWidth="1"/>
    <col min="8068" max="8070" width="9.625" style="45" customWidth="1"/>
    <col min="8071" max="8077" width="8.625" style="45" customWidth="1"/>
    <col min="8078" max="8319" width="9" style="45"/>
    <col min="8320" max="8320" width="11.75" style="45" customWidth="1"/>
    <col min="8321" max="8321" width="3.125" style="45" customWidth="1"/>
    <col min="8322" max="8323" width="10.625" style="45" customWidth="1"/>
    <col min="8324" max="8326" width="9.625" style="45" customWidth="1"/>
    <col min="8327" max="8333" width="8.625" style="45" customWidth="1"/>
    <col min="8334" max="8575" width="9" style="45"/>
    <col min="8576" max="8576" width="11.75" style="45" customWidth="1"/>
    <col min="8577" max="8577" width="3.125" style="45" customWidth="1"/>
    <col min="8578" max="8579" width="10.625" style="45" customWidth="1"/>
    <col min="8580" max="8582" width="9.625" style="45" customWidth="1"/>
    <col min="8583" max="8589" width="8.625" style="45" customWidth="1"/>
    <col min="8590" max="8831" width="9" style="45"/>
    <col min="8832" max="8832" width="11.75" style="45" customWidth="1"/>
    <col min="8833" max="8833" width="3.125" style="45" customWidth="1"/>
    <col min="8834" max="8835" width="10.625" style="45" customWidth="1"/>
    <col min="8836" max="8838" width="9.625" style="45" customWidth="1"/>
    <col min="8839" max="8845" width="8.625" style="45" customWidth="1"/>
    <col min="8846" max="9087" width="9" style="45"/>
    <col min="9088" max="9088" width="11.75" style="45" customWidth="1"/>
    <col min="9089" max="9089" width="3.125" style="45" customWidth="1"/>
    <col min="9090" max="9091" width="10.625" style="45" customWidth="1"/>
    <col min="9092" max="9094" width="9.625" style="45" customWidth="1"/>
    <col min="9095" max="9101" width="8.625" style="45" customWidth="1"/>
    <col min="9102" max="9343" width="9" style="45"/>
    <col min="9344" max="9344" width="11.75" style="45" customWidth="1"/>
    <col min="9345" max="9345" width="3.125" style="45" customWidth="1"/>
    <col min="9346" max="9347" width="10.625" style="45" customWidth="1"/>
    <col min="9348" max="9350" width="9.625" style="45" customWidth="1"/>
    <col min="9351" max="9357" width="8.625" style="45" customWidth="1"/>
    <col min="9358" max="9599" width="9" style="45"/>
    <col min="9600" max="9600" width="11.75" style="45" customWidth="1"/>
    <col min="9601" max="9601" width="3.125" style="45" customWidth="1"/>
    <col min="9602" max="9603" width="10.625" style="45" customWidth="1"/>
    <col min="9604" max="9606" width="9.625" style="45" customWidth="1"/>
    <col min="9607" max="9613" width="8.625" style="45" customWidth="1"/>
    <col min="9614" max="9855" width="9" style="45"/>
    <col min="9856" max="9856" width="11.75" style="45" customWidth="1"/>
    <col min="9857" max="9857" width="3.125" style="45" customWidth="1"/>
    <col min="9858" max="9859" width="10.625" style="45" customWidth="1"/>
    <col min="9860" max="9862" width="9.625" style="45" customWidth="1"/>
    <col min="9863" max="9869" width="8.625" style="45" customWidth="1"/>
    <col min="9870" max="10111" width="9" style="45"/>
    <col min="10112" max="10112" width="11.75" style="45" customWidth="1"/>
    <col min="10113" max="10113" width="3.125" style="45" customWidth="1"/>
    <col min="10114" max="10115" width="10.625" style="45" customWidth="1"/>
    <col min="10116" max="10118" width="9.625" style="45" customWidth="1"/>
    <col min="10119" max="10125" width="8.625" style="45" customWidth="1"/>
    <col min="10126" max="10367" width="9" style="45"/>
    <col min="10368" max="10368" width="11.75" style="45" customWidth="1"/>
    <col min="10369" max="10369" width="3.125" style="45" customWidth="1"/>
    <col min="10370" max="10371" width="10.625" style="45" customWidth="1"/>
    <col min="10372" max="10374" width="9.625" style="45" customWidth="1"/>
    <col min="10375" max="10381" width="8.625" style="45" customWidth="1"/>
    <col min="10382" max="10623" width="9" style="45"/>
    <col min="10624" max="10624" width="11.75" style="45" customWidth="1"/>
    <col min="10625" max="10625" width="3.125" style="45" customWidth="1"/>
    <col min="10626" max="10627" width="10.625" style="45" customWidth="1"/>
    <col min="10628" max="10630" width="9.625" style="45" customWidth="1"/>
    <col min="10631" max="10637" width="8.625" style="45" customWidth="1"/>
    <col min="10638" max="10879" width="9" style="45"/>
    <col min="10880" max="10880" width="11.75" style="45" customWidth="1"/>
    <col min="10881" max="10881" width="3.125" style="45" customWidth="1"/>
    <col min="10882" max="10883" width="10.625" style="45" customWidth="1"/>
    <col min="10884" max="10886" width="9.625" style="45" customWidth="1"/>
    <col min="10887" max="10893" width="8.625" style="45" customWidth="1"/>
    <col min="10894" max="11135" width="9" style="45"/>
    <col min="11136" max="11136" width="11.75" style="45" customWidth="1"/>
    <col min="11137" max="11137" width="3.125" style="45" customWidth="1"/>
    <col min="11138" max="11139" width="10.625" style="45" customWidth="1"/>
    <col min="11140" max="11142" width="9.625" style="45" customWidth="1"/>
    <col min="11143" max="11149" width="8.625" style="45" customWidth="1"/>
    <col min="11150" max="11391" width="9" style="45"/>
    <col min="11392" max="11392" width="11.75" style="45" customWidth="1"/>
    <col min="11393" max="11393" width="3.125" style="45" customWidth="1"/>
    <col min="11394" max="11395" width="10.625" style="45" customWidth="1"/>
    <col min="11396" max="11398" width="9.625" style="45" customWidth="1"/>
    <col min="11399" max="11405" width="8.625" style="45" customWidth="1"/>
    <col min="11406" max="11647" width="9" style="45"/>
    <col min="11648" max="11648" width="11.75" style="45" customWidth="1"/>
    <col min="11649" max="11649" width="3.125" style="45" customWidth="1"/>
    <col min="11650" max="11651" width="10.625" style="45" customWidth="1"/>
    <col min="11652" max="11654" width="9.625" style="45" customWidth="1"/>
    <col min="11655" max="11661" width="8.625" style="45" customWidth="1"/>
    <col min="11662" max="11903" width="9" style="45"/>
    <col min="11904" max="11904" width="11.75" style="45" customWidth="1"/>
    <col min="11905" max="11905" width="3.125" style="45" customWidth="1"/>
    <col min="11906" max="11907" width="10.625" style="45" customWidth="1"/>
    <col min="11908" max="11910" width="9.625" style="45" customWidth="1"/>
    <col min="11911" max="11917" width="8.625" style="45" customWidth="1"/>
    <col min="11918" max="12159" width="9" style="45"/>
    <col min="12160" max="12160" width="11.75" style="45" customWidth="1"/>
    <col min="12161" max="12161" width="3.125" style="45" customWidth="1"/>
    <col min="12162" max="12163" width="10.625" style="45" customWidth="1"/>
    <col min="12164" max="12166" width="9.625" style="45" customWidth="1"/>
    <col min="12167" max="12173" width="8.625" style="45" customWidth="1"/>
    <col min="12174" max="12415" width="9" style="45"/>
    <col min="12416" max="12416" width="11.75" style="45" customWidth="1"/>
    <col min="12417" max="12417" width="3.125" style="45" customWidth="1"/>
    <col min="12418" max="12419" width="10.625" style="45" customWidth="1"/>
    <col min="12420" max="12422" width="9.625" style="45" customWidth="1"/>
    <col min="12423" max="12429" width="8.625" style="45" customWidth="1"/>
    <col min="12430" max="12671" width="9" style="45"/>
    <col min="12672" max="12672" width="11.75" style="45" customWidth="1"/>
    <col min="12673" max="12673" width="3.125" style="45" customWidth="1"/>
    <col min="12674" max="12675" width="10.625" style="45" customWidth="1"/>
    <col min="12676" max="12678" width="9.625" style="45" customWidth="1"/>
    <col min="12679" max="12685" width="8.625" style="45" customWidth="1"/>
    <col min="12686" max="12927" width="9" style="45"/>
    <col min="12928" max="12928" width="11.75" style="45" customWidth="1"/>
    <col min="12929" max="12929" width="3.125" style="45" customWidth="1"/>
    <col min="12930" max="12931" width="10.625" style="45" customWidth="1"/>
    <col min="12932" max="12934" width="9.625" style="45" customWidth="1"/>
    <col min="12935" max="12941" width="8.625" style="45" customWidth="1"/>
    <col min="12942" max="13183" width="9" style="45"/>
    <col min="13184" max="13184" width="11.75" style="45" customWidth="1"/>
    <col min="13185" max="13185" width="3.125" style="45" customWidth="1"/>
    <col min="13186" max="13187" width="10.625" style="45" customWidth="1"/>
    <col min="13188" max="13190" width="9.625" style="45" customWidth="1"/>
    <col min="13191" max="13197" width="8.625" style="45" customWidth="1"/>
    <col min="13198" max="13439" width="9" style="45"/>
    <col min="13440" max="13440" width="11.75" style="45" customWidth="1"/>
    <col min="13441" max="13441" width="3.125" style="45" customWidth="1"/>
    <col min="13442" max="13443" width="10.625" style="45" customWidth="1"/>
    <col min="13444" max="13446" width="9.625" style="45" customWidth="1"/>
    <col min="13447" max="13453" width="8.625" style="45" customWidth="1"/>
    <col min="13454" max="13695" width="9" style="45"/>
    <col min="13696" max="13696" width="11.75" style="45" customWidth="1"/>
    <col min="13697" max="13697" width="3.125" style="45" customWidth="1"/>
    <col min="13698" max="13699" width="10.625" style="45" customWidth="1"/>
    <col min="13700" max="13702" width="9.625" style="45" customWidth="1"/>
    <col min="13703" max="13709" width="8.625" style="45" customWidth="1"/>
    <col min="13710" max="13951" width="9" style="45"/>
    <col min="13952" max="13952" width="11.75" style="45" customWidth="1"/>
    <col min="13953" max="13953" width="3.125" style="45" customWidth="1"/>
    <col min="13954" max="13955" width="10.625" style="45" customWidth="1"/>
    <col min="13956" max="13958" width="9.625" style="45" customWidth="1"/>
    <col min="13959" max="13965" width="8.625" style="45" customWidth="1"/>
    <col min="13966" max="14207" width="9" style="45"/>
    <col min="14208" max="14208" width="11.75" style="45" customWidth="1"/>
    <col min="14209" max="14209" width="3.125" style="45" customWidth="1"/>
    <col min="14210" max="14211" width="10.625" style="45" customWidth="1"/>
    <col min="14212" max="14214" width="9.625" style="45" customWidth="1"/>
    <col min="14215" max="14221" width="8.625" style="45" customWidth="1"/>
    <col min="14222" max="14463" width="9" style="45"/>
    <col min="14464" max="14464" width="11.75" style="45" customWidth="1"/>
    <col min="14465" max="14465" width="3.125" style="45" customWidth="1"/>
    <col min="14466" max="14467" width="10.625" style="45" customWidth="1"/>
    <col min="14468" max="14470" width="9.625" style="45" customWidth="1"/>
    <col min="14471" max="14477" width="8.625" style="45" customWidth="1"/>
    <col min="14478" max="14719" width="9" style="45"/>
    <col min="14720" max="14720" width="11.75" style="45" customWidth="1"/>
    <col min="14721" max="14721" width="3.125" style="45" customWidth="1"/>
    <col min="14722" max="14723" width="10.625" style="45" customWidth="1"/>
    <col min="14724" max="14726" width="9.625" style="45" customWidth="1"/>
    <col min="14727" max="14733" width="8.625" style="45" customWidth="1"/>
    <col min="14734" max="14975" width="9" style="45"/>
    <col min="14976" max="14976" width="11.75" style="45" customWidth="1"/>
    <col min="14977" max="14977" width="3.125" style="45" customWidth="1"/>
    <col min="14978" max="14979" width="10.625" style="45" customWidth="1"/>
    <col min="14980" max="14982" width="9.625" style="45" customWidth="1"/>
    <col min="14983" max="14989" width="8.625" style="45" customWidth="1"/>
    <col min="14990" max="15231" width="9" style="45"/>
    <col min="15232" max="15232" width="11.75" style="45" customWidth="1"/>
    <col min="15233" max="15233" width="3.125" style="45" customWidth="1"/>
    <col min="15234" max="15235" width="10.625" style="45" customWidth="1"/>
    <col min="15236" max="15238" width="9.625" style="45" customWidth="1"/>
    <col min="15239" max="15245" width="8.625" style="45" customWidth="1"/>
    <col min="15246" max="15487" width="9" style="45"/>
    <col min="15488" max="15488" width="11.75" style="45" customWidth="1"/>
    <col min="15489" max="15489" width="3.125" style="45" customWidth="1"/>
    <col min="15490" max="15491" width="10.625" style="45" customWidth="1"/>
    <col min="15492" max="15494" width="9.625" style="45" customWidth="1"/>
    <col min="15495" max="15501" width="8.625" style="45" customWidth="1"/>
    <col min="15502" max="15743" width="9" style="45"/>
    <col min="15744" max="15744" width="11.75" style="45" customWidth="1"/>
    <col min="15745" max="15745" width="3.125" style="45" customWidth="1"/>
    <col min="15746" max="15747" width="10.625" style="45" customWidth="1"/>
    <col min="15748" max="15750" width="9.625" style="45" customWidth="1"/>
    <col min="15751" max="15757" width="8.625" style="45" customWidth="1"/>
    <col min="15758" max="15999" width="9" style="45"/>
    <col min="16000" max="16000" width="11.75" style="45" customWidth="1"/>
    <col min="16001" max="16001" width="3.125" style="45" customWidth="1"/>
    <col min="16002" max="16003" width="10.625" style="45" customWidth="1"/>
    <col min="16004" max="16006" width="9.625" style="45" customWidth="1"/>
    <col min="16007" max="16013" width="8.625" style="45" customWidth="1"/>
    <col min="16014" max="16255" width="9" style="45"/>
    <col min="16256" max="16261" width="9" style="45" customWidth="1"/>
    <col min="16262" max="16384" width="9" style="45"/>
  </cols>
  <sheetData>
    <row r="1" spans="1:13" s="120" customFormat="1" ht="30.75" customHeight="1">
      <c r="A1" s="1918" t="s">
        <v>1396</v>
      </c>
      <c r="B1" s="1918"/>
      <c r="C1" s="1918"/>
      <c r="D1" s="1918"/>
      <c r="E1" s="1918"/>
      <c r="F1" s="1918"/>
      <c r="G1" s="1918"/>
      <c r="H1" s="1918"/>
      <c r="I1" s="1918"/>
      <c r="J1" s="1918"/>
      <c r="K1" s="1918"/>
      <c r="L1" s="1918"/>
      <c r="M1" s="1918"/>
    </row>
    <row r="2" spans="1:13" ht="18" customHeight="1">
      <c r="A2" s="1920"/>
      <c r="B2" s="1923" t="s">
        <v>1021</v>
      </c>
      <c r="C2" s="1924"/>
      <c r="D2" s="1924"/>
      <c r="E2" s="1924"/>
      <c r="F2" s="235"/>
      <c r="G2" s="235"/>
      <c r="H2" s="235"/>
      <c r="I2" s="235"/>
      <c r="J2" s="236"/>
      <c r="K2" s="236"/>
      <c r="L2" s="236"/>
      <c r="M2" s="236"/>
    </row>
    <row r="3" spans="1:13" ht="18" customHeight="1">
      <c r="A3" s="1921"/>
      <c r="B3" s="1925"/>
      <c r="C3" s="1925"/>
      <c r="D3" s="1925"/>
      <c r="E3" s="1925"/>
      <c r="F3" s="1927" t="s">
        <v>943</v>
      </c>
      <c r="G3" s="1920"/>
      <c r="H3" s="1920"/>
      <c r="I3" s="1920"/>
      <c r="J3" s="236"/>
      <c r="K3" s="236"/>
      <c r="L3" s="236"/>
      <c r="M3" s="236"/>
    </row>
    <row r="4" spans="1:13" ht="33.6" customHeight="1">
      <c r="A4" s="1921"/>
      <c r="B4" s="1926"/>
      <c r="C4" s="1926"/>
      <c r="D4" s="1926"/>
      <c r="E4" s="1926"/>
      <c r="F4" s="1928"/>
      <c r="G4" s="1922"/>
      <c r="H4" s="1922"/>
      <c r="I4" s="1922"/>
      <c r="J4" s="1929" t="s">
        <v>944</v>
      </c>
      <c r="K4" s="1930"/>
      <c r="L4" s="1930"/>
      <c r="M4" s="1930"/>
    </row>
    <row r="5" spans="1:13" ht="33.6" customHeight="1">
      <c r="A5" s="1922"/>
      <c r="B5" s="1095" t="s">
        <v>945</v>
      </c>
      <c r="C5" s="360" t="s">
        <v>946</v>
      </c>
      <c r="D5" s="360" t="s">
        <v>947</v>
      </c>
      <c r="E5" s="510" t="s">
        <v>948</v>
      </c>
      <c r="F5" s="360" t="s">
        <v>949</v>
      </c>
      <c r="G5" s="360" t="s">
        <v>236</v>
      </c>
      <c r="H5" s="360" t="s">
        <v>950</v>
      </c>
      <c r="I5" s="360" t="s">
        <v>951</v>
      </c>
      <c r="J5" s="360" t="s">
        <v>952</v>
      </c>
      <c r="K5" s="360" t="s">
        <v>236</v>
      </c>
      <c r="L5" s="360" t="s">
        <v>947</v>
      </c>
      <c r="M5" s="509" t="s">
        <v>953</v>
      </c>
    </row>
    <row r="6" spans="1:13" ht="30" customHeight="1">
      <c r="A6" s="107" t="s">
        <v>954</v>
      </c>
      <c r="B6" s="986">
        <v>203489</v>
      </c>
      <c r="C6" s="986">
        <v>171788</v>
      </c>
      <c r="D6" s="986">
        <v>31176</v>
      </c>
      <c r="E6" s="986">
        <v>525</v>
      </c>
      <c r="F6" s="986">
        <v>3325</v>
      </c>
      <c r="G6" s="986">
        <v>1798</v>
      </c>
      <c r="H6" s="986">
        <v>1518</v>
      </c>
      <c r="I6" s="986">
        <v>9</v>
      </c>
      <c r="J6" s="986">
        <v>2913</v>
      </c>
      <c r="K6" s="986">
        <v>1569</v>
      </c>
      <c r="L6" s="986">
        <v>1338</v>
      </c>
      <c r="M6" s="1172">
        <v>6</v>
      </c>
    </row>
    <row r="7" spans="1:13" ht="30" customHeight="1">
      <c r="A7" s="107" t="s">
        <v>303</v>
      </c>
      <c r="B7" s="986">
        <v>198336</v>
      </c>
      <c r="C7" s="986">
        <v>166565</v>
      </c>
      <c r="D7" s="986">
        <v>31234</v>
      </c>
      <c r="E7" s="986">
        <v>537</v>
      </c>
      <c r="F7" s="986">
        <v>3201</v>
      </c>
      <c r="G7" s="986">
        <v>1704</v>
      </c>
      <c r="H7" s="986">
        <v>1484</v>
      </c>
      <c r="I7" s="986">
        <v>13</v>
      </c>
      <c r="J7" s="986">
        <v>2830</v>
      </c>
      <c r="K7" s="986">
        <v>1496</v>
      </c>
      <c r="L7" s="986">
        <v>1328</v>
      </c>
      <c r="M7" s="1172">
        <v>6</v>
      </c>
    </row>
    <row r="8" spans="1:13" ht="30" customHeight="1">
      <c r="A8" s="107" t="s">
        <v>304</v>
      </c>
      <c r="B8" s="986">
        <v>197202</v>
      </c>
      <c r="C8" s="986">
        <v>165739</v>
      </c>
      <c r="D8" s="986">
        <v>30906</v>
      </c>
      <c r="E8" s="986">
        <v>557</v>
      </c>
      <c r="F8" s="986">
        <v>3263</v>
      </c>
      <c r="G8" s="986">
        <v>1771</v>
      </c>
      <c r="H8" s="986">
        <v>1473</v>
      </c>
      <c r="I8" s="986">
        <v>19</v>
      </c>
      <c r="J8" s="986">
        <v>2880</v>
      </c>
      <c r="K8" s="986">
        <v>1551</v>
      </c>
      <c r="L8" s="986">
        <v>1325</v>
      </c>
      <c r="M8" s="1172">
        <v>4</v>
      </c>
    </row>
    <row r="9" spans="1:13" ht="30" customHeight="1">
      <c r="A9" s="107" t="s">
        <v>305</v>
      </c>
      <c r="B9" s="986">
        <v>190469</v>
      </c>
      <c r="C9" s="986">
        <v>160744</v>
      </c>
      <c r="D9" s="986">
        <v>29270</v>
      </c>
      <c r="E9" s="986">
        <v>455</v>
      </c>
      <c r="F9" s="986">
        <v>3134</v>
      </c>
      <c r="G9" s="986">
        <v>1808</v>
      </c>
      <c r="H9" s="986">
        <v>1305</v>
      </c>
      <c r="I9" s="986">
        <v>21</v>
      </c>
      <c r="J9" s="986">
        <v>2755</v>
      </c>
      <c r="K9" s="986">
        <v>1581</v>
      </c>
      <c r="L9" s="986">
        <v>1165</v>
      </c>
      <c r="M9" s="1172">
        <v>9</v>
      </c>
    </row>
    <row r="10" spans="1:13" ht="30" customHeight="1">
      <c r="A10" s="107" t="s">
        <v>306</v>
      </c>
      <c r="B10" s="986">
        <v>211166</v>
      </c>
      <c r="C10" s="986">
        <v>180649</v>
      </c>
      <c r="D10" s="986">
        <v>29995</v>
      </c>
      <c r="E10" s="986">
        <v>522</v>
      </c>
      <c r="F10" s="986">
        <v>3004</v>
      </c>
      <c r="G10" s="986">
        <v>1707</v>
      </c>
      <c r="H10" s="986">
        <v>1281</v>
      </c>
      <c r="I10" s="986">
        <v>16</v>
      </c>
      <c r="J10" s="986">
        <v>2598</v>
      </c>
      <c r="K10" s="986">
        <v>1480</v>
      </c>
      <c r="L10" s="986">
        <v>1109</v>
      </c>
      <c r="M10" s="1172">
        <v>9</v>
      </c>
    </row>
    <row r="11" spans="1:13" ht="30" customHeight="1">
      <c r="A11" s="107" t="s">
        <v>307</v>
      </c>
      <c r="B11" s="986">
        <v>208576</v>
      </c>
      <c r="C11" s="986">
        <v>178089</v>
      </c>
      <c r="D11" s="986">
        <v>29952</v>
      </c>
      <c r="E11" s="986">
        <v>535</v>
      </c>
      <c r="F11" s="986">
        <v>2802</v>
      </c>
      <c r="G11" s="986">
        <v>1597</v>
      </c>
      <c r="H11" s="986">
        <v>1175</v>
      </c>
      <c r="I11" s="986">
        <v>30</v>
      </c>
      <c r="J11" s="986">
        <v>2399</v>
      </c>
      <c r="K11" s="986">
        <v>1391</v>
      </c>
      <c r="L11" s="986">
        <v>1000</v>
      </c>
      <c r="M11" s="1172">
        <v>8</v>
      </c>
    </row>
    <row r="12" spans="1:13" ht="30" customHeight="1">
      <c r="A12" s="107" t="s">
        <v>308</v>
      </c>
      <c r="B12" s="986">
        <v>204062</v>
      </c>
      <c r="C12" s="986">
        <v>174056</v>
      </c>
      <c r="D12" s="986">
        <v>29426</v>
      </c>
      <c r="E12" s="986">
        <v>580</v>
      </c>
      <c r="F12" s="986">
        <v>2778</v>
      </c>
      <c r="G12" s="986">
        <v>1713</v>
      </c>
      <c r="H12" s="986">
        <v>1052</v>
      </c>
      <c r="I12" s="986">
        <v>13</v>
      </c>
      <c r="J12" s="986">
        <v>2360</v>
      </c>
      <c r="K12" s="986">
        <v>1474</v>
      </c>
      <c r="L12" s="986">
        <v>879</v>
      </c>
      <c r="M12" s="1172">
        <v>7</v>
      </c>
    </row>
    <row r="13" spans="1:13" ht="30" customHeight="1">
      <c r="A13" s="107" t="s">
        <v>309</v>
      </c>
      <c r="B13" s="986">
        <v>217372</v>
      </c>
      <c r="C13" s="986">
        <v>184752</v>
      </c>
      <c r="D13" s="986">
        <v>32104</v>
      </c>
      <c r="E13" s="986">
        <v>516</v>
      </c>
      <c r="F13" s="986">
        <v>3580</v>
      </c>
      <c r="G13" s="986">
        <v>2403</v>
      </c>
      <c r="H13" s="986">
        <v>1160</v>
      </c>
      <c r="I13" s="986">
        <v>17</v>
      </c>
      <c r="J13" s="986">
        <v>3048</v>
      </c>
      <c r="K13" s="986">
        <v>2089</v>
      </c>
      <c r="L13" s="986">
        <v>953</v>
      </c>
      <c r="M13" s="1172">
        <v>6</v>
      </c>
    </row>
    <row r="14" spans="1:13" ht="30" customHeight="1">
      <c r="A14" s="107" t="s">
        <v>310</v>
      </c>
      <c r="B14" s="986">
        <v>218162</v>
      </c>
      <c r="C14" s="986">
        <v>185477</v>
      </c>
      <c r="D14" s="986">
        <v>32241</v>
      </c>
      <c r="E14" s="986">
        <v>444</v>
      </c>
      <c r="F14" s="986">
        <v>4477</v>
      </c>
      <c r="G14" s="986">
        <v>3203</v>
      </c>
      <c r="H14" s="986">
        <v>1256</v>
      </c>
      <c r="I14" s="986">
        <v>18</v>
      </c>
      <c r="J14" s="986">
        <v>3927</v>
      </c>
      <c r="K14" s="986">
        <v>2875</v>
      </c>
      <c r="L14" s="986">
        <v>1047</v>
      </c>
      <c r="M14" s="1172">
        <v>5</v>
      </c>
    </row>
    <row r="15" spans="1:13" ht="30" customHeight="1">
      <c r="A15" s="560" t="s">
        <v>311</v>
      </c>
      <c r="B15" s="987">
        <v>209103</v>
      </c>
      <c r="C15" s="987">
        <v>176481</v>
      </c>
      <c r="D15" s="987">
        <v>32092</v>
      </c>
      <c r="E15" s="987">
        <v>530</v>
      </c>
      <c r="F15" s="987">
        <v>4782</v>
      </c>
      <c r="G15" s="987">
        <v>3539</v>
      </c>
      <c r="H15" s="987">
        <v>1234</v>
      </c>
      <c r="I15" s="987">
        <v>9</v>
      </c>
      <c r="J15" s="987">
        <v>4218</v>
      </c>
      <c r="K15" s="987">
        <v>3182</v>
      </c>
      <c r="L15" s="987">
        <v>1034</v>
      </c>
      <c r="M15" s="1173">
        <v>2</v>
      </c>
    </row>
    <row r="16" spans="1:13" ht="29.25" customHeight="1">
      <c r="A16" s="1919" t="s">
        <v>1397</v>
      </c>
      <c r="B16" s="1919"/>
      <c r="C16" s="1919"/>
      <c r="D16" s="1919"/>
      <c r="E16" s="1919"/>
      <c r="F16" s="1919"/>
      <c r="G16" s="1919"/>
      <c r="H16" s="1919"/>
      <c r="I16" s="1919"/>
      <c r="J16" s="1919"/>
      <c r="K16" s="1919"/>
      <c r="L16" s="1919"/>
      <c r="M16" s="1919"/>
    </row>
    <row r="17" spans="1:1" ht="21" customHeight="1">
      <c r="A17" s="46"/>
    </row>
  </sheetData>
  <mergeCells count="6">
    <mergeCell ref="A1:M1"/>
    <mergeCell ref="A16:M16"/>
    <mergeCell ref="A2:A5"/>
    <mergeCell ref="B2:E4"/>
    <mergeCell ref="F3:I4"/>
    <mergeCell ref="J4:M4"/>
  </mergeCells>
  <phoneticPr fontId="6" type="noConversion"/>
  <printOptions horizontalCentered="1" verticalCentered="1"/>
  <pageMargins left="0.39370078740157483" right="0.39370078740157483" top="0.74803149606299213" bottom="0.74803149606299213" header="0.31496062992125984" footer="0.31496062992125984"/>
  <pageSetup paperSize="11" scale="66" orientation="landscape" r:id="rId1"/>
  <headerFooter differentOddEven="1" scaleWithDoc="0">
    <oddHeader>&amp;L&amp;"Times New Roman,標準"&amp;8 108&amp;"標楷體,標準"年犯罪狀況及其分析</oddHeader>
    <evenHeader>&amp;R&amp;"標楷體,標準"&amp;8第二篇　犯罪之處理</evenHead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65">
    <tabColor theme="8" tint="0.59999389629810485"/>
  </sheetPr>
  <dimension ref="A1:I20"/>
  <sheetViews>
    <sheetView showGridLines="0" zoomScaleNormal="100" workbookViewId="0">
      <selection activeCell="O2" sqref="O2"/>
    </sheetView>
  </sheetViews>
  <sheetFormatPr defaultRowHeight="15.75"/>
  <cols>
    <col min="1" max="1" width="18.125" style="108" customWidth="1"/>
    <col min="2" max="8" width="10.625" style="108" customWidth="1"/>
    <col min="9" max="256" width="9" style="108"/>
    <col min="257" max="257" width="18.125" style="108" customWidth="1"/>
    <col min="258" max="264" width="10.625" style="108" customWidth="1"/>
    <col min="265" max="512" width="9" style="108"/>
    <col min="513" max="513" width="18.125" style="108" customWidth="1"/>
    <col min="514" max="520" width="10.625" style="108" customWidth="1"/>
    <col min="521" max="768" width="9" style="108"/>
    <col min="769" max="769" width="18.125" style="108" customWidth="1"/>
    <col min="770" max="776" width="10.625" style="108" customWidth="1"/>
    <col min="777" max="1024" width="9" style="108"/>
    <col min="1025" max="1025" width="18.125" style="108" customWidth="1"/>
    <col min="1026" max="1032" width="10.625" style="108" customWidth="1"/>
    <col min="1033" max="1280" width="9" style="108"/>
    <col min="1281" max="1281" width="18.125" style="108" customWidth="1"/>
    <col min="1282" max="1288" width="10.625" style="108" customWidth="1"/>
    <col min="1289" max="1536" width="9" style="108"/>
    <col min="1537" max="1537" width="18.125" style="108" customWidth="1"/>
    <col min="1538" max="1544" width="10.625" style="108" customWidth="1"/>
    <col min="1545" max="1792" width="9" style="108"/>
    <col min="1793" max="1793" width="18.125" style="108" customWidth="1"/>
    <col min="1794" max="1800" width="10.625" style="108" customWidth="1"/>
    <col min="1801" max="2048" width="9" style="108"/>
    <col min="2049" max="2049" width="18.125" style="108" customWidth="1"/>
    <col min="2050" max="2056" width="10.625" style="108" customWidth="1"/>
    <col min="2057" max="2304" width="9" style="108"/>
    <col min="2305" max="2305" width="18.125" style="108" customWidth="1"/>
    <col min="2306" max="2312" width="10.625" style="108" customWidth="1"/>
    <col min="2313" max="2560" width="9" style="108"/>
    <col min="2561" max="2561" width="18.125" style="108" customWidth="1"/>
    <col min="2562" max="2568" width="10.625" style="108" customWidth="1"/>
    <col min="2569" max="2816" width="9" style="108"/>
    <col min="2817" max="2817" width="18.125" style="108" customWidth="1"/>
    <col min="2818" max="2824" width="10.625" style="108" customWidth="1"/>
    <col min="2825" max="3072" width="9" style="108"/>
    <col min="3073" max="3073" width="18.125" style="108" customWidth="1"/>
    <col min="3074" max="3080" width="10.625" style="108" customWidth="1"/>
    <col min="3081" max="3328" width="9" style="108"/>
    <col min="3329" max="3329" width="18.125" style="108" customWidth="1"/>
    <col min="3330" max="3336" width="10.625" style="108" customWidth="1"/>
    <col min="3337" max="3584" width="9" style="108"/>
    <col min="3585" max="3585" width="18.125" style="108" customWidth="1"/>
    <col min="3586" max="3592" width="10.625" style="108" customWidth="1"/>
    <col min="3593" max="3840" width="9" style="108"/>
    <col min="3841" max="3841" width="18.125" style="108" customWidth="1"/>
    <col min="3842" max="3848" width="10.625" style="108" customWidth="1"/>
    <col min="3849" max="4096" width="9" style="108"/>
    <col min="4097" max="4097" width="18.125" style="108" customWidth="1"/>
    <col min="4098" max="4104" width="10.625" style="108" customWidth="1"/>
    <col min="4105" max="4352" width="9" style="108"/>
    <col min="4353" max="4353" width="18.125" style="108" customWidth="1"/>
    <col min="4354" max="4360" width="10.625" style="108" customWidth="1"/>
    <col min="4361" max="4608" width="9" style="108"/>
    <col min="4609" max="4609" width="18.125" style="108" customWidth="1"/>
    <col min="4610" max="4616" width="10.625" style="108" customWidth="1"/>
    <col min="4617" max="4864" width="9" style="108"/>
    <col min="4865" max="4865" width="18.125" style="108" customWidth="1"/>
    <col min="4866" max="4872" width="10.625" style="108" customWidth="1"/>
    <col min="4873" max="5120" width="9" style="108"/>
    <col min="5121" max="5121" width="18.125" style="108" customWidth="1"/>
    <col min="5122" max="5128" width="10.625" style="108" customWidth="1"/>
    <col min="5129" max="5376" width="9" style="108"/>
    <col min="5377" max="5377" width="18.125" style="108" customWidth="1"/>
    <col min="5378" max="5384" width="10.625" style="108" customWidth="1"/>
    <col min="5385" max="5632" width="9" style="108"/>
    <col min="5633" max="5633" width="18.125" style="108" customWidth="1"/>
    <col min="5634" max="5640" width="10.625" style="108" customWidth="1"/>
    <col min="5641" max="5888" width="9" style="108"/>
    <col min="5889" max="5889" width="18.125" style="108" customWidth="1"/>
    <col min="5890" max="5896" width="10.625" style="108" customWidth="1"/>
    <col min="5897" max="6144" width="9" style="108"/>
    <col min="6145" max="6145" width="18.125" style="108" customWidth="1"/>
    <col min="6146" max="6152" width="10.625" style="108" customWidth="1"/>
    <col min="6153" max="6400" width="9" style="108"/>
    <col min="6401" max="6401" width="18.125" style="108" customWidth="1"/>
    <col min="6402" max="6408" width="10.625" style="108" customWidth="1"/>
    <col min="6409" max="6656" width="9" style="108"/>
    <col min="6657" max="6657" width="18.125" style="108" customWidth="1"/>
    <col min="6658" max="6664" width="10.625" style="108" customWidth="1"/>
    <col min="6665" max="6912" width="9" style="108"/>
    <col min="6913" max="6913" width="18.125" style="108" customWidth="1"/>
    <col min="6914" max="6920" width="10.625" style="108" customWidth="1"/>
    <col min="6921" max="7168" width="9" style="108"/>
    <col min="7169" max="7169" width="18.125" style="108" customWidth="1"/>
    <col min="7170" max="7176" width="10.625" style="108" customWidth="1"/>
    <col min="7177" max="7424" width="9" style="108"/>
    <col min="7425" max="7425" width="18.125" style="108" customWidth="1"/>
    <col min="7426" max="7432" width="10.625" style="108" customWidth="1"/>
    <col min="7433" max="7680" width="9" style="108"/>
    <col min="7681" max="7681" width="18.125" style="108" customWidth="1"/>
    <col min="7682" max="7688" width="10.625" style="108" customWidth="1"/>
    <col min="7689" max="7936" width="9" style="108"/>
    <col min="7937" max="7937" width="18.125" style="108" customWidth="1"/>
    <col min="7938" max="7944" width="10.625" style="108" customWidth="1"/>
    <col min="7945" max="8192" width="9" style="108"/>
    <col min="8193" max="8193" width="18.125" style="108" customWidth="1"/>
    <col min="8194" max="8200" width="10.625" style="108" customWidth="1"/>
    <col min="8201" max="8448" width="9" style="108"/>
    <col min="8449" max="8449" width="18.125" style="108" customWidth="1"/>
    <col min="8450" max="8456" width="10.625" style="108" customWidth="1"/>
    <col min="8457" max="8704" width="9" style="108"/>
    <col min="8705" max="8705" width="18.125" style="108" customWidth="1"/>
    <col min="8706" max="8712" width="10.625" style="108" customWidth="1"/>
    <col min="8713" max="8960" width="9" style="108"/>
    <col min="8961" max="8961" width="18.125" style="108" customWidth="1"/>
    <col min="8962" max="8968" width="10.625" style="108" customWidth="1"/>
    <col min="8969" max="9216" width="9" style="108"/>
    <col min="9217" max="9217" width="18.125" style="108" customWidth="1"/>
    <col min="9218" max="9224" width="10.625" style="108" customWidth="1"/>
    <col min="9225" max="9472" width="9" style="108"/>
    <col min="9473" max="9473" width="18.125" style="108" customWidth="1"/>
    <col min="9474" max="9480" width="10.625" style="108" customWidth="1"/>
    <col min="9481" max="9728" width="9" style="108"/>
    <col min="9729" max="9729" width="18.125" style="108" customWidth="1"/>
    <col min="9730" max="9736" width="10.625" style="108" customWidth="1"/>
    <col min="9737" max="9984" width="9" style="108"/>
    <col min="9985" max="9985" width="18.125" style="108" customWidth="1"/>
    <col min="9986" max="9992" width="10.625" style="108" customWidth="1"/>
    <col min="9993" max="10240" width="9" style="108"/>
    <col min="10241" max="10241" width="18.125" style="108" customWidth="1"/>
    <col min="10242" max="10248" width="10.625" style="108" customWidth="1"/>
    <col min="10249" max="10496" width="9" style="108"/>
    <col min="10497" max="10497" width="18.125" style="108" customWidth="1"/>
    <col min="10498" max="10504" width="10.625" style="108" customWidth="1"/>
    <col min="10505" max="10752" width="9" style="108"/>
    <col min="10753" max="10753" width="18.125" style="108" customWidth="1"/>
    <col min="10754" max="10760" width="10.625" style="108" customWidth="1"/>
    <col min="10761" max="11008" width="9" style="108"/>
    <col min="11009" max="11009" width="18.125" style="108" customWidth="1"/>
    <col min="11010" max="11016" width="10.625" style="108" customWidth="1"/>
    <col min="11017" max="11264" width="9" style="108"/>
    <col min="11265" max="11265" width="18.125" style="108" customWidth="1"/>
    <col min="11266" max="11272" width="10.625" style="108" customWidth="1"/>
    <col min="11273" max="11520" width="9" style="108"/>
    <col min="11521" max="11521" width="18.125" style="108" customWidth="1"/>
    <col min="11522" max="11528" width="10.625" style="108" customWidth="1"/>
    <col min="11529" max="11776" width="9" style="108"/>
    <col min="11777" max="11777" width="18.125" style="108" customWidth="1"/>
    <col min="11778" max="11784" width="10.625" style="108" customWidth="1"/>
    <col min="11785" max="12032" width="9" style="108"/>
    <col min="12033" max="12033" width="18.125" style="108" customWidth="1"/>
    <col min="12034" max="12040" width="10.625" style="108" customWidth="1"/>
    <col min="12041" max="12288" width="9" style="108"/>
    <col min="12289" max="12289" width="18.125" style="108" customWidth="1"/>
    <col min="12290" max="12296" width="10.625" style="108" customWidth="1"/>
    <col min="12297" max="12544" width="9" style="108"/>
    <col min="12545" max="12545" width="18.125" style="108" customWidth="1"/>
    <col min="12546" max="12552" width="10.625" style="108" customWidth="1"/>
    <col min="12553" max="12800" width="9" style="108"/>
    <col min="12801" max="12801" width="18.125" style="108" customWidth="1"/>
    <col min="12802" max="12808" width="10.625" style="108" customWidth="1"/>
    <col min="12809" max="13056" width="9" style="108"/>
    <col min="13057" max="13057" width="18.125" style="108" customWidth="1"/>
    <col min="13058" max="13064" width="10.625" style="108" customWidth="1"/>
    <col min="13065" max="13312" width="9" style="108"/>
    <col min="13313" max="13313" width="18.125" style="108" customWidth="1"/>
    <col min="13314" max="13320" width="10.625" style="108" customWidth="1"/>
    <col min="13321" max="13568" width="9" style="108"/>
    <col min="13569" max="13569" width="18.125" style="108" customWidth="1"/>
    <col min="13570" max="13576" width="10.625" style="108" customWidth="1"/>
    <col min="13577" max="13824" width="9" style="108"/>
    <col min="13825" max="13825" width="18.125" style="108" customWidth="1"/>
    <col min="13826" max="13832" width="10.625" style="108" customWidth="1"/>
    <col min="13833" max="14080" width="9" style="108"/>
    <col min="14081" max="14081" width="18.125" style="108" customWidth="1"/>
    <col min="14082" max="14088" width="10.625" style="108" customWidth="1"/>
    <col min="14089" max="14336" width="9" style="108"/>
    <col min="14337" max="14337" width="18.125" style="108" customWidth="1"/>
    <col min="14338" max="14344" width="10.625" style="108" customWidth="1"/>
    <col min="14345" max="14592" width="9" style="108"/>
    <col min="14593" max="14593" width="18.125" style="108" customWidth="1"/>
    <col min="14594" max="14600" width="10.625" style="108" customWidth="1"/>
    <col min="14601" max="14848" width="9" style="108"/>
    <col min="14849" max="14849" width="18.125" style="108" customWidth="1"/>
    <col min="14850" max="14856" width="10.625" style="108" customWidth="1"/>
    <col min="14857" max="15104" width="9" style="108"/>
    <col min="15105" max="15105" width="18.125" style="108" customWidth="1"/>
    <col min="15106" max="15112" width="10.625" style="108" customWidth="1"/>
    <col min="15113" max="15360" width="9" style="108"/>
    <col min="15361" max="15361" width="18.125" style="108" customWidth="1"/>
    <col min="15362" max="15368" width="10.625" style="108" customWidth="1"/>
    <col min="15369" max="15616" width="9" style="108"/>
    <col min="15617" max="15617" width="18.125" style="108" customWidth="1"/>
    <col min="15618" max="15624" width="10.625" style="108" customWidth="1"/>
    <col min="15625" max="15872" width="9" style="108"/>
    <col min="15873" max="15873" width="18.125" style="108" customWidth="1"/>
    <col min="15874" max="15880" width="10.625" style="108" customWidth="1"/>
    <col min="15881" max="16128" width="9" style="108"/>
    <col min="16129" max="16129" width="18.125" style="108" customWidth="1"/>
    <col min="16130" max="16136" width="10.625" style="108" customWidth="1"/>
    <col min="16137" max="16384" width="9" style="108"/>
  </cols>
  <sheetData>
    <row r="1" spans="1:8" s="511" customFormat="1" ht="20.25">
      <c r="A1" s="1931" t="s">
        <v>955</v>
      </c>
      <c r="B1" s="1931"/>
      <c r="C1" s="1931"/>
      <c r="D1" s="1931"/>
      <c r="E1" s="1931"/>
      <c r="F1" s="1931"/>
      <c r="G1" s="1931"/>
      <c r="H1" s="1931"/>
    </row>
    <row r="2" spans="1:8" ht="14.25" customHeight="1">
      <c r="F2" s="512"/>
      <c r="H2" s="512" t="s">
        <v>356</v>
      </c>
    </row>
    <row r="3" spans="1:8" ht="24" customHeight="1">
      <c r="A3" s="1932"/>
      <c r="B3" s="1934" t="s">
        <v>116</v>
      </c>
      <c r="C3" s="1936" t="s">
        <v>956</v>
      </c>
      <c r="D3" s="1938" t="s">
        <v>957</v>
      </c>
      <c r="E3" s="1939"/>
      <c r="F3" s="1939"/>
      <c r="G3" s="1939"/>
      <c r="H3" s="1939"/>
    </row>
    <row r="4" spans="1:8" ht="24" customHeight="1">
      <c r="A4" s="1933"/>
      <c r="B4" s="1935"/>
      <c r="C4" s="1937"/>
      <c r="D4" s="1937"/>
      <c r="E4" s="1097" t="s">
        <v>1318</v>
      </c>
      <c r="F4" s="513" t="s">
        <v>958</v>
      </c>
      <c r="G4" s="513" t="s">
        <v>959</v>
      </c>
      <c r="H4" s="513" t="s">
        <v>960</v>
      </c>
    </row>
    <row r="5" spans="1:8" ht="30" customHeight="1">
      <c r="A5" s="514" t="s">
        <v>116</v>
      </c>
      <c r="B5" s="519">
        <v>29866</v>
      </c>
      <c r="C5" s="519">
        <v>11230</v>
      </c>
      <c r="D5" s="519">
        <v>18636</v>
      </c>
      <c r="E5" s="519">
        <v>3154</v>
      </c>
      <c r="F5" s="519">
        <v>2682</v>
      </c>
      <c r="G5" s="519">
        <v>1882</v>
      </c>
      <c r="H5" s="519">
        <v>7359</v>
      </c>
    </row>
    <row r="6" spans="1:8" ht="30" customHeight="1">
      <c r="A6" s="515" t="s">
        <v>961</v>
      </c>
      <c r="B6" s="519">
        <v>8533</v>
      </c>
      <c r="C6" s="519">
        <v>8428</v>
      </c>
      <c r="D6" s="519">
        <v>105</v>
      </c>
      <c r="E6" s="519">
        <v>56</v>
      </c>
      <c r="F6" s="519">
        <v>3</v>
      </c>
      <c r="G6" s="519">
        <v>5</v>
      </c>
      <c r="H6" s="519">
        <v>10</v>
      </c>
    </row>
    <row r="7" spans="1:8" ht="30" customHeight="1">
      <c r="A7" s="515" t="s">
        <v>65</v>
      </c>
      <c r="B7" s="519">
        <v>5698</v>
      </c>
      <c r="C7" s="519">
        <v>44</v>
      </c>
      <c r="D7" s="519">
        <v>5654</v>
      </c>
      <c r="E7" s="519">
        <v>259</v>
      </c>
      <c r="F7" s="519">
        <v>1469</v>
      </c>
      <c r="G7" s="519">
        <v>174</v>
      </c>
      <c r="H7" s="519">
        <v>2539</v>
      </c>
    </row>
    <row r="8" spans="1:8" ht="30" customHeight="1">
      <c r="A8" s="515" t="s">
        <v>71</v>
      </c>
      <c r="B8" s="519">
        <v>2819</v>
      </c>
      <c r="C8" s="519">
        <v>219</v>
      </c>
      <c r="D8" s="519">
        <v>2600</v>
      </c>
      <c r="E8" s="519">
        <v>872</v>
      </c>
      <c r="F8" s="519">
        <v>210</v>
      </c>
      <c r="G8" s="519">
        <v>365</v>
      </c>
      <c r="H8" s="519">
        <v>951</v>
      </c>
    </row>
    <row r="9" spans="1:8" ht="30" customHeight="1">
      <c r="A9" s="515" t="s">
        <v>67</v>
      </c>
      <c r="B9" s="519">
        <v>2667</v>
      </c>
      <c r="C9" s="519">
        <v>93</v>
      </c>
      <c r="D9" s="519">
        <v>2574</v>
      </c>
      <c r="E9" s="519">
        <v>311</v>
      </c>
      <c r="F9" s="519">
        <v>188</v>
      </c>
      <c r="G9" s="519">
        <v>546</v>
      </c>
      <c r="H9" s="519">
        <v>1024</v>
      </c>
    </row>
    <row r="10" spans="1:8" ht="30" customHeight="1">
      <c r="A10" s="515" t="s">
        <v>962</v>
      </c>
      <c r="B10" s="519">
        <v>2102</v>
      </c>
      <c r="C10" s="519">
        <v>1380</v>
      </c>
      <c r="D10" s="519">
        <v>722</v>
      </c>
      <c r="E10" s="519">
        <v>196</v>
      </c>
      <c r="F10" s="519">
        <v>44</v>
      </c>
      <c r="G10" s="519">
        <v>93</v>
      </c>
      <c r="H10" s="519">
        <v>171</v>
      </c>
    </row>
    <row r="11" spans="1:8" ht="30" customHeight="1">
      <c r="A11" s="515" t="s">
        <v>196</v>
      </c>
      <c r="B11" s="519">
        <v>974</v>
      </c>
      <c r="C11" s="519">
        <v>33</v>
      </c>
      <c r="D11" s="519">
        <v>941</v>
      </c>
      <c r="E11" s="519">
        <v>218</v>
      </c>
      <c r="F11" s="519">
        <v>51</v>
      </c>
      <c r="G11" s="519">
        <v>83</v>
      </c>
      <c r="H11" s="519">
        <v>344</v>
      </c>
    </row>
    <row r="12" spans="1:8" ht="30" customHeight="1">
      <c r="A12" s="515" t="s">
        <v>66</v>
      </c>
      <c r="B12" s="519">
        <v>893</v>
      </c>
      <c r="C12" s="519">
        <v>82</v>
      </c>
      <c r="D12" s="519">
        <v>811</v>
      </c>
      <c r="E12" s="519">
        <v>58</v>
      </c>
      <c r="F12" s="519">
        <v>224</v>
      </c>
      <c r="G12" s="519">
        <v>38</v>
      </c>
      <c r="H12" s="519">
        <v>140</v>
      </c>
    </row>
    <row r="13" spans="1:8" ht="30" customHeight="1">
      <c r="A13" s="515" t="s">
        <v>69</v>
      </c>
      <c r="B13" s="519">
        <v>618</v>
      </c>
      <c r="C13" s="519">
        <v>39</v>
      </c>
      <c r="D13" s="519">
        <v>579</v>
      </c>
      <c r="E13" s="519">
        <v>92</v>
      </c>
      <c r="F13" s="519">
        <v>209</v>
      </c>
      <c r="G13" s="519">
        <v>33</v>
      </c>
      <c r="H13" s="519">
        <v>201</v>
      </c>
    </row>
    <row r="14" spans="1:8" ht="30" customHeight="1">
      <c r="A14" s="515" t="s">
        <v>78</v>
      </c>
      <c r="B14" s="519">
        <v>536</v>
      </c>
      <c r="C14" s="519">
        <v>163</v>
      </c>
      <c r="D14" s="519">
        <v>373</v>
      </c>
      <c r="E14" s="519">
        <v>82</v>
      </c>
      <c r="F14" s="519">
        <v>28</v>
      </c>
      <c r="G14" s="519">
        <v>29</v>
      </c>
      <c r="H14" s="519">
        <v>212</v>
      </c>
    </row>
    <row r="15" spans="1:8" ht="30" customHeight="1">
      <c r="A15" s="515" t="s">
        <v>133</v>
      </c>
      <c r="B15" s="519">
        <v>373</v>
      </c>
      <c r="C15" s="519">
        <v>13</v>
      </c>
      <c r="D15" s="519">
        <v>360</v>
      </c>
      <c r="E15" s="519">
        <v>38</v>
      </c>
      <c r="F15" s="519">
        <v>38</v>
      </c>
      <c r="G15" s="519">
        <v>60</v>
      </c>
      <c r="H15" s="519">
        <v>156</v>
      </c>
    </row>
    <row r="16" spans="1:8" ht="30" customHeight="1">
      <c r="A16" s="515" t="s">
        <v>770</v>
      </c>
      <c r="B16" s="519">
        <v>308</v>
      </c>
      <c r="C16" s="519">
        <v>184</v>
      </c>
      <c r="D16" s="519">
        <v>124</v>
      </c>
      <c r="E16" s="519">
        <v>123</v>
      </c>
      <c r="F16" s="519">
        <v>0</v>
      </c>
      <c r="G16" s="519">
        <v>1</v>
      </c>
      <c r="H16" s="519">
        <v>0</v>
      </c>
    </row>
    <row r="17" spans="1:9" ht="30" customHeight="1">
      <c r="A17" s="516" t="s">
        <v>963</v>
      </c>
      <c r="B17" s="561">
        <v>4345</v>
      </c>
      <c r="C17" s="561">
        <v>552</v>
      </c>
      <c r="D17" s="561">
        <v>3793</v>
      </c>
      <c r="E17" s="561">
        <v>849</v>
      </c>
      <c r="F17" s="561">
        <v>218</v>
      </c>
      <c r="G17" s="561">
        <v>455</v>
      </c>
      <c r="H17" s="561">
        <v>1611</v>
      </c>
    </row>
    <row r="18" spans="1:9" s="263" customFormat="1" ht="14.25">
      <c r="A18" s="1096" t="s">
        <v>1317</v>
      </c>
      <c r="B18" s="517"/>
      <c r="C18" s="517"/>
      <c r="D18" s="517"/>
      <c r="E18" s="517"/>
      <c r="F18" s="517"/>
      <c r="G18" s="517"/>
      <c r="H18" s="517"/>
      <c r="I18" s="517"/>
    </row>
    <row r="19" spans="1:9">
      <c r="A19" s="263" t="s">
        <v>964</v>
      </c>
      <c r="B19" s="518"/>
      <c r="C19" s="518"/>
      <c r="D19" s="518"/>
      <c r="E19" s="518"/>
      <c r="F19" s="518"/>
      <c r="G19" s="518"/>
      <c r="H19" s="518"/>
      <c r="I19" s="518"/>
    </row>
    <row r="20" spans="1:9">
      <c r="A20" s="263" t="s">
        <v>965</v>
      </c>
      <c r="B20" s="518"/>
      <c r="C20" s="518"/>
      <c r="D20" s="518"/>
      <c r="E20" s="518"/>
      <c r="F20" s="518"/>
      <c r="G20" s="518"/>
      <c r="H20" s="518"/>
      <c r="I20" s="518"/>
    </row>
  </sheetData>
  <sortState ref="A7:H16">
    <sortCondition descending="1" ref="B7:B16"/>
  </sortState>
  <mergeCells count="6">
    <mergeCell ref="A1:H1"/>
    <mergeCell ref="A3:A4"/>
    <mergeCell ref="B3:B4"/>
    <mergeCell ref="C3:C4"/>
    <mergeCell ref="D3:D4"/>
    <mergeCell ref="E3:H3"/>
  </mergeCells>
  <phoneticPr fontId="6" type="noConversion"/>
  <printOptions horizontalCentered="1" verticalCentered="1"/>
  <pageMargins left="0.39370078740157483" right="0.39370078740157483" top="0.74803149606299213" bottom="0.74803149606299213" header="0.31496062992125984" footer="0.31496062992125984"/>
  <pageSetup paperSize="11" scale="66" orientation="landscape" r:id="rId1"/>
  <headerFooter differentOddEven="1" scaleWithDoc="0">
    <oddHeader>&amp;L&amp;"Times New Roman,標準"&amp;8 108&amp;"標楷體,標準"年犯罪狀況及其分析</oddHeader>
    <evenHeader>&amp;R&amp;"標楷體,標準"&amp;8第二篇　犯罪之處理</even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7">
    <tabColor theme="8" tint="0.59999389629810485"/>
  </sheetPr>
  <dimension ref="A1:S37"/>
  <sheetViews>
    <sheetView showGridLines="0" zoomScaleNormal="100" workbookViewId="0">
      <selection activeCell="O2" sqref="O2"/>
    </sheetView>
  </sheetViews>
  <sheetFormatPr defaultColWidth="9" defaultRowHeight="15"/>
  <cols>
    <col min="1" max="1" width="11.125" style="118" customWidth="1"/>
    <col min="2" max="2" width="7.875" style="118" customWidth="1"/>
    <col min="3" max="3" width="7.5" style="118" customWidth="1"/>
    <col min="4" max="5" width="7.375" style="118" customWidth="1"/>
    <col min="6" max="6" width="7.25" style="118" customWidth="1"/>
    <col min="7" max="8" width="7.5" style="118" customWidth="1"/>
    <col min="9" max="11" width="7.25" style="118" customWidth="1"/>
    <col min="12" max="12" width="7.5" style="118" customWidth="1"/>
    <col min="13" max="14" width="7.375" style="118" customWidth="1"/>
    <col min="15" max="15" width="7.25" style="118" customWidth="1"/>
    <col min="16" max="16" width="7.375" style="118" customWidth="1"/>
    <col min="17" max="17" width="7.5" style="118" customWidth="1"/>
    <col min="18" max="19" width="7.25" style="118" customWidth="1"/>
    <col min="20" max="16384" width="9" style="118"/>
  </cols>
  <sheetData>
    <row r="1" spans="1:19" ht="22.5" customHeight="1">
      <c r="A1" s="1182" t="s">
        <v>242</v>
      </c>
      <c r="B1" s="1182"/>
      <c r="C1" s="1182"/>
      <c r="D1" s="1182"/>
      <c r="E1" s="1182"/>
      <c r="F1" s="1182"/>
      <c r="G1" s="1182"/>
      <c r="H1" s="1182"/>
      <c r="I1" s="1182"/>
      <c r="J1" s="1182"/>
      <c r="K1" s="1182"/>
      <c r="L1" s="1182"/>
      <c r="M1" s="1182"/>
      <c r="N1" s="1182"/>
      <c r="O1" s="1182"/>
      <c r="P1" s="1182"/>
      <c r="Q1" s="1182"/>
      <c r="R1" s="1182"/>
      <c r="S1" s="1182"/>
    </row>
    <row r="2" spans="1:19" ht="14.45" customHeight="1">
      <c r="O2" s="1244" t="s">
        <v>243</v>
      </c>
      <c r="P2" s="1244"/>
      <c r="Q2" s="1244"/>
      <c r="R2" s="1244"/>
      <c r="S2" s="1244"/>
    </row>
    <row r="3" spans="1:19" ht="15" customHeight="1">
      <c r="A3" s="960"/>
      <c r="B3" s="1227" t="s">
        <v>771</v>
      </c>
      <c r="C3" s="1227"/>
      <c r="D3" s="1227"/>
      <c r="E3" s="1227"/>
      <c r="F3" s="1227"/>
      <c r="G3" s="1228"/>
      <c r="H3" s="1229" t="s">
        <v>258</v>
      </c>
      <c r="I3" s="1227"/>
      <c r="J3" s="1227"/>
      <c r="K3" s="1227"/>
      <c r="L3" s="1227"/>
      <c r="M3" s="1228"/>
      <c r="N3" s="1229" t="s">
        <v>254</v>
      </c>
      <c r="O3" s="1227"/>
      <c r="P3" s="1227"/>
      <c r="Q3" s="1227"/>
      <c r="R3" s="1227"/>
      <c r="S3" s="1227"/>
    </row>
    <row r="4" spans="1:19" ht="15" customHeight="1">
      <c r="A4" s="961"/>
      <c r="B4" s="1245" t="s">
        <v>772</v>
      </c>
      <c r="C4" s="1237"/>
      <c r="D4" s="1236" t="s">
        <v>773</v>
      </c>
      <c r="E4" s="1237"/>
      <c r="F4" s="1236" t="s">
        <v>774</v>
      </c>
      <c r="G4" s="1245"/>
      <c r="H4" s="1236" t="s">
        <v>775</v>
      </c>
      <c r="I4" s="1237"/>
      <c r="J4" s="1236" t="s">
        <v>773</v>
      </c>
      <c r="K4" s="1237"/>
      <c r="L4" s="1236" t="s">
        <v>774</v>
      </c>
      <c r="M4" s="1245"/>
      <c r="N4" s="1236" t="s">
        <v>775</v>
      </c>
      <c r="O4" s="1237"/>
      <c r="P4" s="1236" t="s">
        <v>776</v>
      </c>
      <c r="Q4" s="1237"/>
      <c r="R4" s="1236" t="s">
        <v>774</v>
      </c>
      <c r="S4" s="1245"/>
    </row>
    <row r="5" spans="1:19" ht="15" customHeight="1">
      <c r="A5" s="461"/>
      <c r="B5" s="958" t="s">
        <v>777</v>
      </c>
      <c r="C5" s="189" t="s">
        <v>778</v>
      </c>
      <c r="D5" s="189" t="s">
        <v>777</v>
      </c>
      <c r="E5" s="189" t="s">
        <v>778</v>
      </c>
      <c r="F5" s="190" t="s">
        <v>777</v>
      </c>
      <c r="G5" s="190" t="s">
        <v>779</v>
      </c>
      <c r="H5" s="189" t="s">
        <v>777</v>
      </c>
      <c r="I5" s="189" t="s">
        <v>778</v>
      </c>
      <c r="J5" s="189" t="s">
        <v>780</v>
      </c>
      <c r="K5" s="189" t="s">
        <v>778</v>
      </c>
      <c r="L5" s="190" t="s">
        <v>780</v>
      </c>
      <c r="M5" s="190" t="s">
        <v>779</v>
      </c>
      <c r="N5" s="189" t="s">
        <v>780</v>
      </c>
      <c r="O5" s="189" t="s">
        <v>778</v>
      </c>
      <c r="P5" s="189" t="s">
        <v>780</v>
      </c>
      <c r="Q5" s="189" t="s">
        <v>778</v>
      </c>
      <c r="R5" s="190" t="s">
        <v>780</v>
      </c>
      <c r="S5" s="190" t="s">
        <v>779</v>
      </c>
    </row>
    <row r="6" spans="1:19" ht="15.95" customHeight="1">
      <c r="A6" s="1234" t="s">
        <v>772</v>
      </c>
      <c r="B6" s="965">
        <v>410133</v>
      </c>
      <c r="C6" s="965">
        <v>511049</v>
      </c>
      <c r="D6" s="965">
        <v>321478</v>
      </c>
      <c r="E6" s="965">
        <v>403028</v>
      </c>
      <c r="F6" s="965">
        <v>88655</v>
      </c>
      <c r="G6" s="965">
        <v>108021</v>
      </c>
      <c r="H6" s="965">
        <v>425454</v>
      </c>
      <c r="I6" s="965">
        <v>529775</v>
      </c>
      <c r="J6" s="965">
        <v>324762</v>
      </c>
      <c r="K6" s="965">
        <v>409622</v>
      </c>
      <c r="L6" s="965">
        <v>100692</v>
      </c>
      <c r="M6" s="965">
        <v>120153</v>
      </c>
      <c r="N6" s="965">
        <v>453422</v>
      </c>
      <c r="O6" s="965">
        <v>558404</v>
      </c>
      <c r="P6" s="965">
        <v>336300</v>
      </c>
      <c r="Q6" s="965">
        <v>421750</v>
      </c>
      <c r="R6" s="965">
        <v>117122</v>
      </c>
      <c r="S6" s="966">
        <v>136654</v>
      </c>
    </row>
    <row r="7" spans="1:19" ht="15.95" customHeight="1">
      <c r="A7" s="1234"/>
      <c r="B7" s="586">
        <v>100</v>
      </c>
      <c r="C7" s="586">
        <v>100</v>
      </c>
      <c r="D7" s="586">
        <v>100</v>
      </c>
      <c r="E7" s="586">
        <v>100</v>
      </c>
      <c r="F7" s="586">
        <v>100</v>
      </c>
      <c r="G7" s="587">
        <v>100</v>
      </c>
      <c r="H7" s="586">
        <v>100</v>
      </c>
      <c r="I7" s="586">
        <v>100</v>
      </c>
      <c r="J7" s="586">
        <v>100</v>
      </c>
      <c r="K7" s="586">
        <v>100</v>
      </c>
      <c r="L7" s="586">
        <v>100</v>
      </c>
      <c r="M7" s="587">
        <v>100</v>
      </c>
      <c r="N7" s="586">
        <v>100</v>
      </c>
      <c r="O7" s="586">
        <v>100</v>
      </c>
      <c r="P7" s="586">
        <v>100</v>
      </c>
      <c r="Q7" s="586">
        <v>100</v>
      </c>
      <c r="R7" s="586">
        <v>100</v>
      </c>
      <c r="S7" s="587">
        <v>100</v>
      </c>
    </row>
    <row r="8" spans="1:19" ht="15.95" customHeight="1">
      <c r="A8" s="1235" t="s">
        <v>781</v>
      </c>
      <c r="B8" s="965">
        <v>88557</v>
      </c>
      <c r="C8" s="965">
        <v>109491</v>
      </c>
      <c r="D8" s="965">
        <v>56831</v>
      </c>
      <c r="E8" s="965">
        <v>71326</v>
      </c>
      <c r="F8" s="965">
        <v>31726</v>
      </c>
      <c r="G8" s="965">
        <v>38165</v>
      </c>
      <c r="H8" s="965">
        <v>94772</v>
      </c>
      <c r="I8" s="965">
        <v>115645</v>
      </c>
      <c r="J8" s="965">
        <v>59963</v>
      </c>
      <c r="K8" s="965">
        <v>74867</v>
      </c>
      <c r="L8" s="965">
        <v>34809</v>
      </c>
      <c r="M8" s="965">
        <v>40778</v>
      </c>
      <c r="N8" s="965">
        <v>101757</v>
      </c>
      <c r="O8" s="965">
        <v>122890</v>
      </c>
      <c r="P8" s="965">
        <v>62929</v>
      </c>
      <c r="Q8" s="965">
        <v>77973</v>
      </c>
      <c r="R8" s="965">
        <v>38828</v>
      </c>
      <c r="S8" s="966">
        <v>44917</v>
      </c>
    </row>
    <row r="9" spans="1:19" ht="15.95" customHeight="1">
      <c r="A9" s="1235"/>
      <c r="B9" s="586">
        <v>21.592263972906352</v>
      </c>
      <c r="C9" s="586">
        <v>21.424755747491925</v>
      </c>
      <c r="D9" s="586">
        <v>17.678037066300025</v>
      </c>
      <c r="E9" s="586">
        <v>17.697529700169714</v>
      </c>
      <c r="F9" s="586">
        <v>35.785911680108285</v>
      </c>
      <c r="G9" s="587">
        <v>35.331093028207476</v>
      </c>
      <c r="H9" s="586">
        <v>22.275498643801679</v>
      </c>
      <c r="I9" s="586">
        <v>21.829078382332124</v>
      </c>
      <c r="J9" s="586">
        <v>18.463674937338727</v>
      </c>
      <c r="K9" s="586">
        <v>18.277094491995058</v>
      </c>
      <c r="L9" s="586">
        <v>34.569777142176136</v>
      </c>
      <c r="M9" s="587">
        <v>33.938395212770381</v>
      </c>
      <c r="N9" s="586">
        <v>22.442007666147649</v>
      </c>
      <c r="O9" s="586">
        <v>22.007363844098538</v>
      </c>
      <c r="P9" s="586">
        <v>18.712161760333036</v>
      </c>
      <c r="Q9" s="586">
        <v>18.487966804979251</v>
      </c>
      <c r="R9" s="586">
        <v>33.151756288314751</v>
      </c>
      <c r="S9" s="587">
        <v>32.869143969441069</v>
      </c>
    </row>
    <row r="10" spans="1:19" ht="15.95" customHeight="1">
      <c r="A10" s="1235" t="s">
        <v>782</v>
      </c>
      <c r="B10" s="965">
        <v>104358</v>
      </c>
      <c r="C10" s="965">
        <v>109630</v>
      </c>
      <c r="D10" s="965">
        <v>89650</v>
      </c>
      <c r="E10" s="965">
        <v>94604</v>
      </c>
      <c r="F10" s="965">
        <v>14708</v>
      </c>
      <c r="G10" s="965">
        <v>15026</v>
      </c>
      <c r="H10" s="965">
        <v>105191</v>
      </c>
      <c r="I10" s="965">
        <v>110633</v>
      </c>
      <c r="J10" s="965">
        <v>87965</v>
      </c>
      <c r="K10" s="965">
        <v>93083</v>
      </c>
      <c r="L10" s="965">
        <v>17226</v>
      </c>
      <c r="M10" s="965">
        <v>17550</v>
      </c>
      <c r="N10" s="965">
        <v>108156</v>
      </c>
      <c r="O10" s="965">
        <v>112659</v>
      </c>
      <c r="P10" s="965">
        <v>87386</v>
      </c>
      <c r="Q10" s="965">
        <v>91682</v>
      </c>
      <c r="R10" s="965">
        <v>20770</v>
      </c>
      <c r="S10" s="966">
        <v>20977</v>
      </c>
    </row>
    <row r="11" spans="1:19" ht="15.95" customHeight="1">
      <c r="A11" s="1235"/>
      <c r="B11" s="586">
        <v>25.444916648989473</v>
      </c>
      <c r="C11" s="586">
        <v>21.451954704930447</v>
      </c>
      <c r="D11" s="586">
        <v>27.886822737481261</v>
      </c>
      <c r="E11" s="586">
        <v>23.47330706551406</v>
      </c>
      <c r="F11" s="586">
        <v>16.590152839659353</v>
      </c>
      <c r="G11" s="587">
        <v>13.910258190537025</v>
      </c>
      <c r="H11" s="586">
        <v>24.724412039844495</v>
      </c>
      <c r="I11" s="586">
        <v>20.883016374876124</v>
      </c>
      <c r="J11" s="586">
        <v>27.085989124343364</v>
      </c>
      <c r="K11" s="586">
        <v>22.724121263018098</v>
      </c>
      <c r="L11" s="586">
        <v>17.107615302109402</v>
      </c>
      <c r="M11" s="587">
        <v>14.606376869491399</v>
      </c>
      <c r="N11" s="586">
        <v>23.85327575635942</v>
      </c>
      <c r="O11" s="586">
        <v>20.17517782823905</v>
      </c>
      <c r="P11" s="586">
        <v>25.9845376152245</v>
      </c>
      <c r="Q11" s="586">
        <v>21.738470657972734</v>
      </c>
      <c r="R11" s="586">
        <v>17.733645258789981</v>
      </c>
      <c r="S11" s="587">
        <v>15.350447114610621</v>
      </c>
    </row>
    <row r="12" spans="1:19" ht="15.95" customHeight="1">
      <c r="A12" s="1234" t="s">
        <v>252</v>
      </c>
      <c r="B12" s="965">
        <v>45080</v>
      </c>
      <c r="C12" s="965">
        <v>51427</v>
      </c>
      <c r="D12" s="965">
        <v>38341</v>
      </c>
      <c r="E12" s="965">
        <v>42956</v>
      </c>
      <c r="F12" s="965">
        <v>6739</v>
      </c>
      <c r="G12" s="965">
        <v>8471</v>
      </c>
      <c r="H12" s="965">
        <v>41060</v>
      </c>
      <c r="I12" s="965">
        <v>47743</v>
      </c>
      <c r="J12" s="965">
        <v>33884</v>
      </c>
      <c r="K12" s="965">
        <v>38528</v>
      </c>
      <c r="L12" s="965">
        <v>7176</v>
      </c>
      <c r="M12" s="965">
        <v>9215</v>
      </c>
      <c r="N12" s="965">
        <v>38601</v>
      </c>
      <c r="O12" s="965">
        <v>43482</v>
      </c>
      <c r="P12" s="965">
        <v>30979</v>
      </c>
      <c r="Q12" s="965">
        <v>33989</v>
      </c>
      <c r="R12" s="965">
        <v>7622</v>
      </c>
      <c r="S12" s="966">
        <v>9493</v>
      </c>
    </row>
    <row r="13" spans="1:19" ht="15.95" customHeight="1">
      <c r="A13" s="1234"/>
      <c r="B13" s="586">
        <v>10.99155639755884</v>
      </c>
      <c r="C13" s="586">
        <v>10.063027224395313</v>
      </c>
      <c r="D13" s="586">
        <v>11.92647708396842</v>
      </c>
      <c r="E13" s="586">
        <v>10.658316543763709</v>
      </c>
      <c r="F13" s="586">
        <v>7.6013761209181654</v>
      </c>
      <c r="G13" s="587">
        <v>7.8419936864128266</v>
      </c>
      <c r="H13" s="586">
        <v>9.6508670737612068</v>
      </c>
      <c r="I13" s="586">
        <v>9.0119390307205887</v>
      </c>
      <c r="J13" s="586">
        <v>10.433486676396869</v>
      </c>
      <c r="K13" s="586">
        <v>9.4057448086284428</v>
      </c>
      <c r="L13" s="586">
        <v>7.1266833512096301</v>
      </c>
      <c r="M13" s="587">
        <v>7.6693881967158539</v>
      </c>
      <c r="N13" s="586">
        <v>8.5132613768189458</v>
      </c>
      <c r="O13" s="586">
        <v>7.7868353378557469</v>
      </c>
      <c r="P13" s="586">
        <v>9.2117157300029735</v>
      </c>
      <c r="Q13" s="586">
        <v>8.0590397154712505</v>
      </c>
      <c r="R13" s="586">
        <v>6.5077440617475792</v>
      </c>
      <c r="S13" s="587">
        <v>6.9467414053009797</v>
      </c>
    </row>
    <row r="14" spans="1:19" ht="15.95" customHeight="1">
      <c r="A14" s="1234" t="s">
        <v>253</v>
      </c>
      <c r="B14" s="965">
        <v>122598</v>
      </c>
      <c r="C14" s="965">
        <v>175650</v>
      </c>
      <c r="D14" s="965">
        <v>100793</v>
      </c>
      <c r="E14" s="965">
        <v>145888</v>
      </c>
      <c r="F14" s="965">
        <v>21805</v>
      </c>
      <c r="G14" s="965">
        <v>29762</v>
      </c>
      <c r="H14" s="965">
        <v>130645</v>
      </c>
      <c r="I14" s="965">
        <v>186278</v>
      </c>
      <c r="J14" s="965">
        <v>104825</v>
      </c>
      <c r="K14" s="965">
        <v>151983</v>
      </c>
      <c r="L14" s="965">
        <v>25820</v>
      </c>
      <c r="M14" s="965">
        <v>34295</v>
      </c>
      <c r="N14" s="965">
        <v>137913</v>
      </c>
      <c r="O14" s="965">
        <v>191924</v>
      </c>
      <c r="P14" s="965">
        <v>109205</v>
      </c>
      <c r="Q14" s="965">
        <v>155163</v>
      </c>
      <c r="R14" s="965">
        <v>28708</v>
      </c>
      <c r="S14" s="966">
        <v>36761</v>
      </c>
    </row>
    <row r="15" spans="1:19" ht="15.95" customHeight="1">
      <c r="A15" s="1234"/>
      <c r="B15" s="586">
        <v>29.892254463795894</v>
      </c>
      <c r="C15" s="586">
        <v>34.370481108465142</v>
      </c>
      <c r="D15" s="586">
        <v>31.353000827428318</v>
      </c>
      <c r="E15" s="586">
        <v>36.197981281697551</v>
      </c>
      <c r="F15" s="586">
        <v>24.595341492301618</v>
      </c>
      <c r="G15" s="587">
        <v>27.55205006433934</v>
      </c>
      <c r="H15" s="586">
        <v>30.707197487860029</v>
      </c>
      <c r="I15" s="586">
        <v>35.161719597942522</v>
      </c>
      <c r="J15" s="586">
        <v>32.27748320308411</v>
      </c>
      <c r="K15" s="586">
        <v>37.103231760012889</v>
      </c>
      <c r="L15" s="586">
        <v>25.642553529575341</v>
      </c>
      <c r="M15" s="587">
        <v>28.542774629014673</v>
      </c>
      <c r="N15" s="586">
        <v>30.41603627525793</v>
      </c>
      <c r="O15" s="586">
        <v>34.370097635403759</v>
      </c>
      <c r="P15" s="586">
        <v>32.472494796312816</v>
      </c>
      <c r="Q15" s="586">
        <v>36.790278601066987</v>
      </c>
      <c r="R15" s="586">
        <v>24.511193456395894</v>
      </c>
      <c r="S15" s="587">
        <v>26.900785926500504</v>
      </c>
    </row>
    <row r="16" spans="1:19" ht="15.95" customHeight="1">
      <c r="A16" s="1233" t="s">
        <v>193</v>
      </c>
      <c r="B16" s="965">
        <v>49540</v>
      </c>
      <c r="C16" s="965">
        <v>64851</v>
      </c>
      <c r="D16" s="965">
        <v>35863</v>
      </c>
      <c r="E16" s="965">
        <v>48254</v>
      </c>
      <c r="F16" s="965">
        <v>13677</v>
      </c>
      <c r="G16" s="965">
        <v>16597</v>
      </c>
      <c r="H16" s="965">
        <v>53786</v>
      </c>
      <c r="I16" s="965">
        <v>69476</v>
      </c>
      <c r="J16" s="965">
        <v>38125</v>
      </c>
      <c r="K16" s="965">
        <v>51161</v>
      </c>
      <c r="L16" s="965">
        <v>15661</v>
      </c>
      <c r="M16" s="965">
        <v>18315</v>
      </c>
      <c r="N16" s="965">
        <v>66995</v>
      </c>
      <c r="O16" s="965">
        <v>87449</v>
      </c>
      <c r="P16" s="965">
        <v>45801</v>
      </c>
      <c r="Q16" s="965">
        <v>62943</v>
      </c>
      <c r="R16" s="965">
        <v>21194</v>
      </c>
      <c r="S16" s="966">
        <v>24506</v>
      </c>
    </row>
    <row r="17" spans="1:19" ht="15.95" customHeight="1" thickBot="1">
      <c r="A17" s="1233"/>
      <c r="B17" s="586">
        <v>12.079008516749443</v>
      </c>
      <c r="C17" s="586">
        <v>12.689781214717181</v>
      </c>
      <c r="D17" s="586">
        <v>11.155662284821979</v>
      </c>
      <c r="E17" s="586">
        <v>11.972865408854968</v>
      </c>
      <c r="F17" s="586">
        <v>15.427217867012576</v>
      </c>
      <c r="G17" s="587">
        <v>15.364605030503329</v>
      </c>
      <c r="H17" s="586">
        <v>12.642024754732592</v>
      </c>
      <c r="I17" s="586">
        <v>13.114246614128639</v>
      </c>
      <c r="J17" s="586">
        <v>11.739366058836932</v>
      </c>
      <c r="K17" s="586">
        <v>12.489807676345508</v>
      </c>
      <c r="L17" s="586">
        <v>15.553370674929488</v>
      </c>
      <c r="M17" s="587">
        <v>15.24306509200769</v>
      </c>
      <c r="N17" s="586">
        <v>14.775418925416059</v>
      </c>
      <c r="O17" s="586">
        <v>15.660525354402905</v>
      </c>
      <c r="P17" s="586">
        <v>13.619090098126673</v>
      </c>
      <c r="Q17" s="586">
        <v>14.924244220509781</v>
      </c>
      <c r="R17" s="586">
        <v>18.095660934751798</v>
      </c>
      <c r="S17" s="587">
        <v>17.932881584146823</v>
      </c>
    </row>
    <row r="18" spans="1:19" ht="17.25" thickTop="1">
      <c r="A18" s="964"/>
      <c r="B18" s="1238" t="s">
        <v>265</v>
      </c>
      <c r="C18" s="1238"/>
      <c r="D18" s="1238"/>
      <c r="E18" s="1238"/>
      <c r="F18" s="1238"/>
      <c r="G18" s="1239"/>
      <c r="H18" s="1240" t="s">
        <v>240</v>
      </c>
      <c r="I18" s="1238"/>
      <c r="J18" s="1238"/>
      <c r="K18" s="1238"/>
      <c r="L18" s="1238"/>
      <c r="M18" s="1239"/>
      <c r="N18" s="1240" t="s">
        <v>747</v>
      </c>
      <c r="O18" s="1238"/>
      <c r="P18" s="1238"/>
      <c r="Q18" s="1238"/>
      <c r="R18" s="1238"/>
      <c r="S18" s="1238"/>
    </row>
    <row r="19" spans="1:19" ht="15.75">
      <c r="A19" s="962"/>
      <c r="B19" s="1231" t="s">
        <v>245</v>
      </c>
      <c r="C19" s="1232"/>
      <c r="D19" s="1230" t="s">
        <v>246</v>
      </c>
      <c r="E19" s="1232"/>
      <c r="F19" s="1230" t="s">
        <v>247</v>
      </c>
      <c r="G19" s="1231"/>
      <c r="H19" s="1230" t="s">
        <v>245</v>
      </c>
      <c r="I19" s="1232"/>
      <c r="J19" s="1230" t="s">
        <v>246</v>
      </c>
      <c r="K19" s="1232"/>
      <c r="L19" s="1230" t="s">
        <v>247</v>
      </c>
      <c r="M19" s="1231"/>
      <c r="N19" s="1230" t="s">
        <v>245</v>
      </c>
      <c r="O19" s="1232"/>
      <c r="P19" s="1230" t="s">
        <v>246</v>
      </c>
      <c r="Q19" s="1232"/>
      <c r="R19" s="1230" t="s">
        <v>247</v>
      </c>
      <c r="S19" s="1231"/>
    </row>
    <row r="20" spans="1:19" ht="15.75">
      <c r="A20" s="963"/>
      <c r="B20" s="959" t="s">
        <v>248</v>
      </c>
      <c r="C20" s="191" t="s">
        <v>249</v>
      </c>
      <c r="D20" s="191" t="s">
        <v>248</v>
      </c>
      <c r="E20" s="191" t="s">
        <v>249</v>
      </c>
      <c r="F20" s="192" t="s">
        <v>248</v>
      </c>
      <c r="G20" s="192" t="s">
        <v>249</v>
      </c>
      <c r="H20" s="191" t="s">
        <v>248</v>
      </c>
      <c r="I20" s="191" t="s">
        <v>249</v>
      </c>
      <c r="J20" s="191" t="s">
        <v>248</v>
      </c>
      <c r="K20" s="191" t="s">
        <v>249</v>
      </c>
      <c r="L20" s="192" t="s">
        <v>248</v>
      </c>
      <c r="M20" s="192" t="s">
        <v>249</v>
      </c>
      <c r="N20" s="191" t="s">
        <v>248</v>
      </c>
      <c r="O20" s="191" t="s">
        <v>249</v>
      </c>
      <c r="P20" s="191" t="s">
        <v>248</v>
      </c>
      <c r="Q20" s="191" t="s">
        <v>249</v>
      </c>
      <c r="R20" s="192" t="s">
        <v>248</v>
      </c>
      <c r="S20" s="192" t="s">
        <v>249</v>
      </c>
    </row>
    <row r="21" spans="1:19" ht="15.95" customHeight="1">
      <c r="A21" s="1234" t="s">
        <v>245</v>
      </c>
      <c r="B21" s="967">
        <v>479087</v>
      </c>
      <c r="C21" s="967">
        <v>584350</v>
      </c>
      <c r="D21" s="967">
        <v>352685</v>
      </c>
      <c r="E21" s="967">
        <v>439422</v>
      </c>
      <c r="F21" s="967">
        <v>126402</v>
      </c>
      <c r="G21" s="967">
        <v>144928</v>
      </c>
      <c r="H21" s="967">
        <v>482034</v>
      </c>
      <c r="I21" s="967">
        <v>594320</v>
      </c>
      <c r="J21" s="967">
        <v>353470</v>
      </c>
      <c r="K21" s="967">
        <v>446190</v>
      </c>
      <c r="L21" s="967">
        <v>128564</v>
      </c>
      <c r="M21" s="967">
        <v>148130</v>
      </c>
      <c r="N21" s="967">
        <v>474108</v>
      </c>
      <c r="O21" s="967">
        <v>591304</v>
      </c>
      <c r="P21" s="967">
        <v>355178</v>
      </c>
      <c r="Q21" s="967">
        <v>450736</v>
      </c>
      <c r="R21" s="967">
        <v>118930</v>
      </c>
      <c r="S21" s="968">
        <v>140568</v>
      </c>
    </row>
    <row r="22" spans="1:19" ht="15.95" customHeight="1">
      <c r="A22" s="1234"/>
      <c r="B22" s="584">
        <v>100</v>
      </c>
      <c r="C22" s="584">
        <v>100</v>
      </c>
      <c r="D22" s="584">
        <v>100</v>
      </c>
      <c r="E22" s="584">
        <v>100</v>
      </c>
      <c r="F22" s="584">
        <v>100</v>
      </c>
      <c r="G22" s="585">
        <v>100</v>
      </c>
      <c r="H22" s="584">
        <v>100</v>
      </c>
      <c r="I22" s="584">
        <v>100</v>
      </c>
      <c r="J22" s="584">
        <v>100</v>
      </c>
      <c r="K22" s="584">
        <v>100</v>
      </c>
      <c r="L22" s="584">
        <v>100</v>
      </c>
      <c r="M22" s="585">
        <v>100</v>
      </c>
      <c r="N22" s="584">
        <v>100</v>
      </c>
      <c r="O22" s="584">
        <v>100</v>
      </c>
      <c r="P22" s="584">
        <v>100</v>
      </c>
      <c r="Q22" s="584">
        <v>100</v>
      </c>
      <c r="R22" s="584">
        <v>100</v>
      </c>
      <c r="S22" s="585">
        <v>100</v>
      </c>
    </row>
    <row r="23" spans="1:19" ht="15.95" customHeight="1">
      <c r="A23" s="1235" t="s">
        <v>250</v>
      </c>
      <c r="B23" s="967">
        <v>103764</v>
      </c>
      <c r="C23" s="967">
        <v>123514</v>
      </c>
      <c r="D23" s="967">
        <v>64960</v>
      </c>
      <c r="E23" s="967">
        <v>78745</v>
      </c>
      <c r="F23" s="967">
        <v>38804</v>
      </c>
      <c r="G23" s="967">
        <v>44769</v>
      </c>
      <c r="H23" s="967">
        <v>104543</v>
      </c>
      <c r="I23" s="967">
        <v>124857</v>
      </c>
      <c r="J23" s="967">
        <v>63032</v>
      </c>
      <c r="K23" s="967">
        <v>76011</v>
      </c>
      <c r="L23" s="967">
        <v>41511</v>
      </c>
      <c r="M23" s="967">
        <v>48846</v>
      </c>
      <c r="N23" s="967">
        <v>104433</v>
      </c>
      <c r="O23" s="967">
        <v>126222</v>
      </c>
      <c r="P23" s="967">
        <v>63349</v>
      </c>
      <c r="Q23" s="967">
        <v>76651</v>
      </c>
      <c r="R23" s="967">
        <v>41084</v>
      </c>
      <c r="S23" s="968">
        <v>49571</v>
      </c>
    </row>
    <row r="24" spans="1:19" ht="15.95" customHeight="1">
      <c r="A24" s="1235"/>
      <c r="B24" s="584">
        <v>21.658696645911913</v>
      </c>
      <c r="C24" s="584">
        <v>21.136989817746212</v>
      </c>
      <c r="D24" s="584">
        <v>18.418702241376867</v>
      </c>
      <c r="E24" s="584">
        <v>17.920131445398731</v>
      </c>
      <c r="F24" s="584">
        <v>30.698881346814133</v>
      </c>
      <c r="G24" s="584">
        <v>30.890511150364318</v>
      </c>
      <c r="H24" s="584">
        <v>21.687889236028994</v>
      </c>
      <c r="I24" s="584">
        <v>21.008379324269754</v>
      </c>
      <c r="J24" s="584">
        <v>17.83234786544827</v>
      </c>
      <c r="K24" s="584">
        <v>17.035567807436294</v>
      </c>
      <c r="L24" s="584">
        <v>32.288198873712702</v>
      </c>
      <c r="M24" s="584">
        <v>32.975089448457432</v>
      </c>
      <c r="N24" s="584">
        <v>22.027259611734035</v>
      </c>
      <c r="O24" s="584">
        <v>21.346380203753061</v>
      </c>
      <c r="P24" s="584">
        <v>17.835845688640624</v>
      </c>
      <c r="Q24" s="584">
        <v>17.005741720208725</v>
      </c>
      <c r="R24" s="584">
        <v>34.544690153872025</v>
      </c>
      <c r="S24" s="585">
        <v>35.264782880883274</v>
      </c>
    </row>
    <row r="25" spans="1:19" ht="15.95" customHeight="1">
      <c r="A25" s="1235" t="s">
        <v>251</v>
      </c>
      <c r="B25" s="967">
        <v>111740</v>
      </c>
      <c r="C25" s="967">
        <v>115969</v>
      </c>
      <c r="D25" s="967">
        <v>89439</v>
      </c>
      <c r="E25" s="967">
        <v>93384</v>
      </c>
      <c r="F25" s="967">
        <v>22301</v>
      </c>
      <c r="G25" s="967">
        <v>22585</v>
      </c>
      <c r="H25" s="967">
        <v>109312</v>
      </c>
      <c r="I25" s="967">
        <v>113711</v>
      </c>
      <c r="J25" s="967">
        <v>83477</v>
      </c>
      <c r="K25" s="967">
        <v>87593</v>
      </c>
      <c r="L25" s="967">
        <v>25835</v>
      </c>
      <c r="M25" s="967">
        <v>26118</v>
      </c>
      <c r="N25" s="967">
        <v>102055</v>
      </c>
      <c r="O25" s="967">
        <v>106342</v>
      </c>
      <c r="P25" s="967">
        <v>78711</v>
      </c>
      <c r="Q25" s="967">
        <v>82686</v>
      </c>
      <c r="R25" s="967">
        <v>23344</v>
      </c>
      <c r="S25" s="968">
        <v>23656</v>
      </c>
    </row>
    <row r="26" spans="1:19" ht="15.95" customHeight="1">
      <c r="A26" s="1235"/>
      <c r="B26" s="584">
        <v>23.323529964286234</v>
      </c>
      <c r="C26" s="584">
        <v>19.845811585522373</v>
      </c>
      <c r="D26" s="584">
        <v>25.359456739016402</v>
      </c>
      <c r="E26" s="584">
        <v>21.251553176672992</v>
      </c>
      <c r="F26" s="584">
        <v>17.64291704245186</v>
      </c>
      <c r="G26" s="584">
        <v>15.583600132479575</v>
      </c>
      <c r="H26" s="584">
        <v>22.677238535041099</v>
      </c>
      <c r="I26" s="584">
        <v>19.132958675461033</v>
      </c>
      <c r="J26" s="584">
        <v>23.616431380315163</v>
      </c>
      <c r="K26" s="584">
        <v>19.631322978999975</v>
      </c>
      <c r="L26" s="584">
        <v>20.095049936218537</v>
      </c>
      <c r="M26" s="584">
        <v>17.631809896712348</v>
      </c>
      <c r="N26" s="584">
        <v>21.52568613058628</v>
      </c>
      <c r="O26" s="584">
        <v>17.984319402540823</v>
      </c>
      <c r="P26" s="584">
        <v>22.161000962897475</v>
      </c>
      <c r="Q26" s="584">
        <v>18.344662951261938</v>
      </c>
      <c r="R26" s="584">
        <v>19.628352812578829</v>
      </c>
      <c r="S26" s="585">
        <v>16.828865744692962</v>
      </c>
    </row>
    <row r="27" spans="1:19" ht="15.95" customHeight="1">
      <c r="A27" s="1234" t="s">
        <v>252</v>
      </c>
      <c r="B27" s="967">
        <v>42820</v>
      </c>
      <c r="C27" s="967">
        <v>46818</v>
      </c>
      <c r="D27" s="967">
        <v>30444</v>
      </c>
      <c r="E27" s="967">
        <v>32594</v>
      </c>
      <c r="F27" s="967">
        <v>12376</v>
      </c>
      <c r="G27" s="967">
        <v>14224</v>
      </c>
      <c r="H27" s="967">
        <v>41268</v>
      </c>
      <c r="I27" s="967">
        <v>45971</v>
      </c>
      <c r="J27" s="967">
        <v>29147</v>
      </c>
      <c r="K27" s="967">
        <v>32393</v>
      </c>
      <c r="L27" s="967">
        <v>12121</v>
      </c>
      <c r="M27" s="967">
        <v>13578</v>
      </c>
      <c r="N27" s="967">
        <v>38192</v>
      </c>
      <c r="O27" s="967">
        <v>42788</v>
      </c>
      <c r="P27" s="967">
        <v>27624</v>
      </c>
      <c r="Q27" s="967">
        <v>30673</v>
      </c>
      <c r="R27" s="967">
        <v>10568</v>
      </c>
      <c r="S27" s="968">
        <v>12115</v>
      </c>
    </row>
    <row r="28" spans="1:19" ht="15.95" customHeight="1">
      <c r="A28" s="1234"/>
      <c r="B28" s="584">
        <v>8.9378338381129101</v>
      </c>
      <c r="C28" s="584">
        <v>8.0119791221014793</v>
      </c>
      <c r="D28" s="584">
        <v>8.63206544083247</v>
      </c>
      <c r="E28" s="584">
        <v>7.4174711325331915</v>
      </c>
      <c r="F28" s="584">
        <v>9.7909843198683575</v>
      </c>
      <c r="G28" s="584">
        <v>9.8145285935085003</v>
      </c>
      <c r="H28" s="584">
        <v>8.5612218225270418</v>
      </c>
      <c r="I28" s="584">
        <v>7.7350585543141737</v>
      </c>
      <c r="J28" s="584">
        <v>8.2459614677341779</v>
      </c>
      <c r="K28" s="584">
        <v>7.2599116968107751</v>
      </c>
      <c r="L28" s="584">
        <v>9.4279891727077576</v>
      </c>
      <c r="M28" s="584">
        <v>9.1662728684263826</v>
      </c>
      <c r="N28" s="584">
        <v>8.0555485248086942</v>
      </c>
      <c r="O28" s="584">
        <v>7.2362101389471416</v>
      </c>
      <c r="P28" s="584">
        <v>7.7775087420955122</v>
      </c>
      <c r="Q28" s="584">
        <v>6.805092116005822</v>
      </c>
      <c r="R28" s="584">
        <v>8.8858992684772549</v>
      </c>
      <c r="S28" s="585">
        <v>8.618604518809402</v>
      </c>
    </row>
    <row r="29" spans="1:19" ht="15.95" customHeight="1">
      <c r="A29" s="1234" t="s">
        <v>253</v>
      </c>
      <c r="B29" s="967">
        <v>151950</v>
      </c>
      <c r="C29" s="967">
        <v>207035</v>
      </c>
      <c r="D29" s="967">
        <v>120371</v>
      </c>
      <c r="E29" s="967">
        <v>167703</v>
      </c>
      <c r="F29" s="967">
        <v>31579</v>
      </c>
      <c r="G29" s="967">
        <v>39332</v>
      </c>
      <c r="H29" s="967">
        <v>156272</v>
      </c>
      <c r="I29" s="967">
        <v>215272</v>
      </c>
      <c r="J29" s="967">
        <v>126869</v>
      </c>
      <c r="K29" s="967">
        <v>178478</v>
      </c>
      <c r="L29" s="967">
        <v>29403</v>
      </c>
      <c r="M29" s="967">
        <v>36794</v>
      </c>
      <c r="N29" s="967">
        <v>163426</v>
      </c>
      <c r="O29" s="967">
        <v>225786</v>
      </c>
      <c r="P29" s="967">
        <v>135798</v>
      </c>
      <c r="Q29" s="967">
        <v>190380</v>
      </c>
      <c r="R29" s="967">
        <v>27628</v>
      </c>
      <c r="S29" s="968">
        <v>35406</v>
      </c>
    </row>
    <row r="30" spans="1:19" ht="15.95" customHeight="1">
      <c r="A30" s="1234"/>
      <c r="B30" s="584">
        <v>31.716577573593106</v>
      </c>
      <c r="C30" s="584">
        <v>35.429964918285272</v>
      </c>
      <c r="D30" s="584">
        <v>34.129889277967592</v>
      </c>
      <c r="E30" s="584">
        <v>38.164452394281575</v>
      </c>
      <c r="F30" s="584">
        <v>24.982990775462412</v>
      </c>
      <c r="G30" s="584">
        <v>27.138993155221904</v>
      </c>
      <c r="H30" s="584">
        <v>32.419289925606911</v>
      </c>
      <c r="I30" s="584">
        <v>36.221564140530354</v>
      </c>
      <c r="J30" s="584">
        <v>35.892437830650408</v>
      </c>
      <c r="K30" s="584">
        <v>40.00044823953921</v>
      </c>
      <c r="L30" s="584">
        <v>22.870321396347347</v>
      </c>
      <c r="M30" s="584">
        <v>24.838992776615136</v>
      </c>
      <c r="N30" s="584">
        <v>34.470205100947467</v>
      </c>
      <c r="O30" s="584">
        <v>38.184419520246777</v>
      </c>
      <c r="P30" s="584">
        <v>38.233787002573358</v>
      </c>
      <c r="Q30" s="584">
        <v>42.237584750275104</v>
      </c>
      <c r="R30" s="584">
        <v>23.23047170604557</v>
      </c>
      <c r="S30" s="585">
        <v>25.187809458767283</v>
      </c>
    </row>
    <row r="31" spans="1:19" ht="15.95" customHeight="1">
      <c r="A31" s="1233" t="s">
        <v>193</v>
      </c>
      <c r="B31" s="967">
        <v>68813</v>
      </c>
      <c r="C31" s="967">
        <v>91014</v>
      </c>
      <c r="D31" s="967">
        <v>47471</v>
      </c>
      <c r="E31" s="967">
        <v>66996</v>
      </c>
      <c r="F31" s="967">
        <v>21342</v>
      </c>
      <c r="G31" s="967">
        <v>24018</v>
      </c>
      <c r="H31" s="967">
        <v>70639</v>
      </c>
      <c r="I31" s="967">
        <v>94509</v>
      </c>
      <c r="J31" s="967">
        <v>50945</v>
      </c>
      <c r="K31" s="967">
        <v>71715</v>
      </c>
      <c r="L31" s="967">
        <v>19694</v>
      </c>
      <c r="M31" s="967">
        <v>22794</v>
      </c>
      <c r="N31" s="967">
        <v>66002</v>
      </c>
      <c r="O31" s="967">
        <v>90166</v>
      </c>
      <c r="P31" s="967">
        <v>49696</v>
      </c>
      <c r="Q31" s="967">
        <v>70346</v>
      </c>
      <c r="R31" s="967">
        <v>16306</v>
      </c>
      <c r="S31" s="968">
        <v>19820</v>
      </c>
    </row>
    <row r="32" spans="1:19" ht="15.95" customHeight="1">
      <c r="A32" s="1233"/>
      <c r="B32" s="584">
        <v>14.363361978095837</v>
      </c>
      <c r="C32" s="584">
        <v>15.575254556344657</v>
      </c>
      <c r="D32" s="584">
        <v>13.459886300806669</v>
      </c>
      <c r="E32" s="584">
        <v>15.246391851113508</v>
      </c>
      <c r="F32" s="584">
        <v>16.884226515403235</v>
      </c>
      <c r="G32" s="584">
        <v>16.572366968425701</v>
      </c>
      <c r="H32" s="584">
        <v>14.654360480795962</v>
      </c>
      <c r="I32" s="584">
        <v>15.902039305424687</v>
      </c>
      <c r="J32" s="584">
        <v>14.412821455851981</v>
      </c>
      <c r="K32" s="584">
        <v>16.072749277213745</v>
      </c>
      <c r="L32" s="584">
        <v>15.318440621013659</v>
      </c>
      <c r="M32" s="584">
        <v>15.3878350097887</v>
      </c>
      <c r="N32" s="584">
        <v>13.921300631923527</v>
      </c>
      <c r="O32" s="584">
        <v>15.248670734512196</v>
      </c>
      <c r="P32" s="584">
        <v>13.991857603793029</v>
      </c>
      <c r="Q32" s="584">
        <v>15.606918462248412</v>
      </c>
      <c r="R32" s="584">
        <v>13.710586059026317</v>
      </c>
      <c r="S32" s="585">
        <v>14.099937396847078</v>
      </c>
    </row>
    <row r="33" spans="1:19">
      <c r="A33" s="1242" t="s">
        <v>1115</v>
      </c>
      <c r="B33" s="1243"/>
      <c r="C33" s="1243"/>
      <c r="D33" s="1243"/>
      <c r="E33" s="1243"/>
      <c r="F33" s="1243"/>
      <c r="G33" s="1243"/>
      <c r="H33" s="1243"/>
      <c r="I33" s="1243"/>
      <c r="J33" s="1243"/>
      <c r="K33" s="1243"/>
      <c r="L33" s="1243"/>
      <c r="M33" s="1243"/>
      <c r="N33" s="1243"/>
      <c r="O33" s="1243"/>
      <c r="P33" s="1243"/>
      <c r="Q33" s="1243"/>
      <c r="R33" s="1243"/>
      <c r="S33" s="1243"/>
    </row>
    <row r="34" spans="1:19">
      <c r="A34" s="1241" t="s">
        <v>255</v>
      </c>
      <c r="B34" s="1241"/>
      <c r="C34" s="1241"/>
      <c r="D34" s="1241"/>
      <c r="E34" s="1241"/>
      <c r="F34" s="1241"/>
      <c r="G34" s="1241"/>
      <c r="H34" s="1241"/>
      <c r="I34" s="1241"/>
      <c r="J34" s="1241"/>
      <c r="K34" s="1241"/>
      <c r="L34" s="1241"/>
      <c r="M34" s="1241"/>
      <c r="N34" s="1241"/>
      <c r="O34" s="1241"/>
      <c r="P34" s="1241"/>
      <c r="Q34" s="1241"/>
      <c r="R34" s="1241"/>
      <c r="S34" s="1241"/>
    </row>
    <row r="37" spans="1:19">
      <c r="C37" s="118" t="s">
        <v>783</v>
      </c>
      <c r="L37" s="118" t="s">
        <v>784</v>
      </c>
    </row>
  </sheetData>
  <mergeCells count="40">
    <mergeCell ref="A34:S34"/>
    <mergeCell ref="A33:S33"/>
    <mergeCell ref="A1:S1"/>
    <mergeCell ref="O2:S2"/>
    <mergeCell ref="B3:G3"/>
    <mergeCell ref="H3:M3"/>
    <mergeCell ref="N3:S3"/>
    <mergeCell ref="L4:M4"/>
    <mergeCell ref="N4:O4"/>
    <mergeCell ref="P4:Q4"/>
    <mergeCell ref="R4:S4"/>
    <mergeCell ref="A6:A7"/>
    <mergeCell ref="B4:C4"/>
    <mergeCell ref="D4:E4"/>
    <mergeCell ref="F4:G4"/>
    <mergeCell ref="H4:I4"/>
    <mergeCell ref="J4:K4"/>
    <mergeCell ref="P19:Q19"/>
    <mergeCell ref="R19:S19"/>
    <mergeCell ref="A8:A9"/>
    <mergeCell ref="A10:A11"/>
    <mergeCell ref="A12:A13"/>
    <mergeCell ref="A14:A15"/>
    <mergeCell ref="A16:A17"/>
    <mergeCell ref="B18:G18"/>
    <mergeCell ref="H18:M18"/>
    <mergeCell ref="N18:S18"/>
    <mergeCell ref="B19:C19"/>
    <mergeCell ref="D19:E19"/>
    <mergeCell ref="F19:G19"/>
    <mergeCell ref="H19:I19"/>
    <mergeCell ref="J19:K19"/>
    <mergeCell ref="L19:M19"/>
    <mergeCell ref="N19:O19"/>
    <mergeCell ref="A31:A32"/>
    <mergeCell ref="A21:A22"/>
    <mergeCell ref="A23:A24"/>
    <mergeCell ref="A25:A26"/>
    <mergeCell ref="A27:A28"/>
    <mergeCell ref="A29:A30"/>
  </mergeCells>
  <phoneticPr fontId="6" type="noConversion"/>
  <printOptions horizontalCentered="1" verticalCentered="1"/>
  <pageMargins left="0.39370078740157483" right="0.39370078740157483" top="0.74803149606299213" bottom="0.74803149606299213" header="0.31496062992125984" footer="0.31496062992125984"/>
  <pageSetup paperSize="11" scale="66" orientation="landscape" r:id="rId1"/>
  <headerFooter differentOddEven="1" scaleWithDoc="0">
    <oddHeader>&amp;L&amp;"Times New Roman,標準"&amp;8 108&amp;"標楷體,標準"年犯罪狀況及其分析</oddHeader>
    <evenHeader>&amp;R&amp;"標楷體,標準"&amp;8第二篇　犯罪之處理</even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8">
    <tabColor theme="8" tint="0.59999389629810485"/>
  </sheetPr>
  <dimension ref="A1:U18"/>
  <sheetViews>
    <sheetView showGridLines="0" zoomScaleNormal="100" workbookViewId="0">
      <selection activeCell="O2" sqref="O2"/>
    </sheetView>
  </sheetViews>
  <sheetFormatPr defaultColWidth="9" defaultRowHeight="15.75"/>
  <cols>
    <col min="1" max="1" width="15.375" style="3" customWidth="1"/>
    <col min="2" max="2" width="12" style="3" customWidth="1"/>
    <col min="3" max="3" width="10.625" style="3" customWidth="1"/>
    <col min="4" max="4" width="9.625" style="3" customWidth="1"/>
    <col min="5" max="5" width="12" style="3" customWidth="1"/>
    <col min="6" max="6" width="10.625" style="3" customWidth="1"/>
    <col min="7" max="7" width="9.625" style="3" customWidth="1"/>
    <col min="8" max="8" width="12.5" style="3" customWidth="1"/>
    <col min="9" max="10" width="9.75" style="3" customWidth="1"/>
    <col min="11" max="16384" width="9" style="3"/>
  </cols>
  <sheetData>
    <row r="1" spans="1:21" s="315" customFormat="1" ht="37.5" customHeight="1">
      <c r="A1" s="1182" t="s">
        <v>786</v>
      </c>
      <c r="B1" s="1182"/>
      <c r="C1" s="1182"/>
      <c r="D1" s="1182"/>
      <c r="E1" s="1182"/>
      <c r="F1" s="1182"/>
      <c r="G1" s="1182"/>
      <c r="H1" s="1182"/>
      <c r="I1" s="1182"/>
      <c r="J1" s="1182"/>
      <c r="K1" s="345"/>
      <c r="L1" s="345"/>
      <c r="M1" s="345"/>
      <c r="N1" s="345"/>
      <c r="O1" s="345"/>
      <c r="P1" s="345"/>
      <c r="Q1" s="345"/>
      <c r="R1" s="345"/>
      <c r="S1" s="345"/>
      <c r="T1" s="345"/>
      <c r="U1" s="345"/>
    </row>
    <row r="2" spans="1:21" ht="38.450000000000003" customHeight="1">
      <c r="A2" s="1184"/>
      <c r="B2" s="1246" t="s">
        <v>787</v>
      </c>
      <c r="C2" s="1246"/>
      <c r="D2" s="1247"/>
      <c r="E2" s="1189" t="s">
        <v>788</v>
      </c>
      <c r="F2" s="1184"/>
      <c r="G2" s="1248"/>
      <c r="H2" s="1189" t="s">
        <v>233</v>
      </c>
      <c r="I2" s="1184"/>
      <c r="J2" s="1184"/>
      <c r="K2" s="318"/>
    </row>
    <row r="3" spans="1:21" ht="21.6" customHeight="1">
      <c r="A3" s="1185"/>
      <c r="B3" s="969"/>
      <c r="C3" s="1249" t="s">
        <v>789</v>
      </c>
      <c r="D3" s="1188"/>
      <c r="E3" s="329"/>
      <c r="F3" s="1249" t="s">
        <v>789</v>
      </c>
      <c r="G3" s="1188"/>
      <c r="H3" s="329"/>
      <c r="I3" s="1249" t="s">
        <v>789</v>
      </c>
      <c r="J3" s="1187"/>
      <c r="K3" s="318"/>
    </row>
    <row r="4" spans="1:21" ht="24.6" customHeight="1">
      <c r="A4" s="1186"/>
      <c r="B4" s="970"/>
      <c r="C4" s="971" t="s">
        <v>1116</v>
      </c>
      <c r="D4" s="971" t="s">
        <v>1117</v>
      </c>
      <c r="E4" s="330"/>
      <c r="F4" s="971" t="s">
        <v>1118</v>
      </c>
      <c r="G4" s="971" t="s">
        <v>4</v>
      </c>
      <c r="H4" s="330"/>
      <c r="I4" s="971" t="s">
        <v>1119</v>
      </c>
      <c r="J4" s="972" t="s">
        <v>1120</v>
      </c>
      <c r="K4" s="318"/>
    </row>
    <row r="5" spans="1:21" ht="29.25" customHeight="1">
      <c r="A5" s="346" t="s">
        <v>790</v>
      </c>
      <c r="B5" s="450">
        <f>SUM(E5,H5)</f>
        <v>523887</v>
      </c>
      <c r="C5" s="450">
        <v>218444</v>
      </c>
      <c r="D5" s="615">
        <f>C5/B5*100</f>
        <v>41.696778121999586</v>
      </c>
      <c r="E5" s="450">
        <v>398854</v>
      </c>
      <c r="F5" s="450">
        <v>156510</v>
      </c>
      <c r="G5" s="615">
        <v>39.24</v>
      </c>
      <c r="H5" s="450">
        <v>125033</v>
      </c>
      <c r="I5" s="450">
        <v>61934</v>
      </c>
      <c r="J5" s="617">
        <v>49.53</v>
      </c>
    </row>
    <row r="6" spans="1:21" ht="29.25" customHeight="1">
      <c r="A6" s="346" t="s">
        <v>785</v>
      </c>
      <c r="B6" s="450">
        <f t="shared" ref="B6:B14" si="0">SUM(E6,H6)</f>
        <v>508257</v>
      </c>
      <c r="C6" s="450">
        <v>211783</v>
      </c>
      <c r="D6" s="615">
        <f t="shared" ref="D6:D14" si="1">C6/B6*100</f>
        <v>41.668486612087982</v>
      </c>
      <c r="E6" s="450">
        <v>384663</v>
      </c>
      <c r="F6" s="450">
        <v>151772</v>
      </c>
      <c r="G6" s="615">
        <v>39.46</v>
      </c>
      <c r="H6" s="450">
        <v>123594</v>
      </c>
      <c r="I6" s="450">
        <v>60011</v>
      </c>
      <c r="J6" s="617">
        <v>48.55</v>
      </c>
    </row>
    <row r="7" spans="1:21" ht="29.25" customHeight="1">
      <c r="A7" s="346" t="s">
        <v>791</v>
      </c>
      <c r="B7" s="450">
        <f t="shared" si="0"/>
        <v>494883</v>
      </c>
      <c r="C7" s="450">
        <v>203760</v>
      </c>
      <c r="D7" s="615">
        <f t="shared" si="1"/>
        <v>41.173368250677434</v>
      </c>
      <c r="E7" s="450">
        <v>378842</v>
      </c>
      <c r="F7" s="450">
        <v>145965</v>
      </c>
      <c r="G7" s="615">
        <v>38.53</v>
      </c>
      <c r="H7" s="450">
        <v>116041</v>
      </c>
      <c r="I7" s="450">
        <v>57795</v>
      </c>
      <c r="J7" s="617">
        <v>49.81</v>
      </c>
    </row>
    <row r="8" spans="1:21" ht="29.25" customHeight="1">
      <c r="A8" s="346" t="s">
        <v>244</v>
      </c>
      <c r="B8" s="450">
        <f t="shared" si="0"/>
        <v>496964</v>
      </c>
      <c r="C8" s="450">
        <v>208262</v>
      </c>
      <c r="D8" s="615">
        <f t="shared" si="1"/>
        <v>41.906858444474857</v>
      </c>
      <c r="E8" s="450">
        <v>383219</v>
      </c>
      <c r="F8" s="450">
        <v>151908</v>
      </c>
      <c r="G8" s="615">
        <v>39.64</v>
      </c>
      <c r="H8" s="450">
        <v>113745</v>
      </c>
      <c r="I8" s="450">
        <v>56354</v>
      </c>
      <c r="J8" s="617">
        <v>49.54</v>
      </c>
    </row>
    <row r="9" spans="1:21" ht="29.25" customHeight="1">
      <c r="A9" s="346" t="s">
        <v>257</v>
      </c>
      <c r="B9" s="450">
        <f t="shared" si="0"/>
        <v>511049</v>
      </c>
      <c r="C9" s="450">
        <v>219121</v>
      </c>
      <c r="D9" s="615">
        <f t="shared" si="1"/>
        <v>42.876710452422373</v>
      </c>
      <c r="E9" s="450">
        <v>403028</v>
      </c>
      <c r="F9" s="450">
        <v>165930</v>
      </c>
      <c r="G9" s="615">
        <v>41.17</v>
      </c>
      <c r="H9" s="450">
        <v>108021</v>
      </c>
      <c r="I9" s="450">
        <v>53191</v>
      </c>
      <c r="J9" s="617">
        <v>49.24</v>
      </c>
    </row>
    <row r="10" spans="1:21" ht="29.25" customHeight="1">
      <c r="A10" s="346" t="s">
        <v>792</v>
      </c>
      <c r="B10" s="450">
        <f t="shared" si="0"/>
        <v>529775</v>
      </c>
      <c r="C10" s="450">
        <v>226278</v>
      </c>
      <c r="D10" s="615">
        <f t="shared" si="1"/>
        <v>42.712094757208249</v>
      </c>
      <c r="E10" s="450">
        <v>409622</v>
      </c>
      <c r="F10" s="450">
        <v>167950</v>
      </c>
      <c r="G10" s="615">
        <v>41</v>
      </c>
      <c r="H10" s="450">
        <v>120153</v>
      </c>
      <c r="I10" s="450">
        <v>58328</v>
      </c>
      <c r="J10" s="617">
        <v>48.54</v>
      </c>
    </row>
    <row r="11" spans="1:21" ht="29.25" customHeight="1">
      <c r="A11" s="346" t="s">
        <v>254</v>
      </c>
      <c r="B11" s="450">
        <f t="shared" si="0"/>
        <v>558404</v>
      </c>
      <c r="C11" s="450">
        <v>235549</v>
      </c>
      <c r="D11" s="615">
        <f t="shared" si="1"/>
        <v>42.182541672337592</v>
      </c>
      <c r="E11" s="450">
        <v>421750</v>
      </c>
      <c r="F11" s="450">
        <v>169655</v>
      </c>
      <c r="G11" s="615">
        <v>40.229999999999997</v>
      </c>
      <c r="H11" s="450">
        <v>136654</v>
      </c>
      <c r="I11" s="450">
        <v>65894</v>
      </c>
      <c r="J11" s="617">
        <v>48.22</v>
      </c>
    </row>
    <row r="12" spans="1:21" ht="29.25" customHeight="1">
      <c r="A12" s="346" t="s">
        <v>265</v>
      </c>
      <c r="B12" s="450">
        <f t="shared" si="0"/>
        <v>584350</v>
      </c>
      <c r="C12" s="450">
        <v>239483</v>
      </c>
      <c r="D12" s="615">
        <f t="shared" si="1"/>
        <v>40.982801403268589</v>
      </c>
      <c r="E12" s="450">
        <v>439422</v>
      </c>
      <c r="F12" s="450">
        <v>172129</v>
      </c>
      <c r="G12" s="615">
        <v>39.17</v>
      </c>
      <c r="H12" s="450">
        <v>144928</v>
      </c>
      <c r="I12" s="450">
        <v>67354</v>
      </c>
      <c r="J12" s="617">
        <v>46.47</v>
      </c>
    </row>
    <row r="13" spans="1:21" ht="29.25" customHeight="1">
      <c r="A13" s="346" t="s">
        <v>793</v>
      </c>
      <c r="B13" s="450">
        <f t="shared" si="0"/>
        <v>594320</v>
      </c>
      <c r="C13" s="450">
        <v>238568</v>
      </c>
      <c r="D13" s="615">
        <f t="shared" si="1"/>
        <v>40.141337999730787</v>
      </c>
      <c r="E13" s="450">
        <v>446190</v>
      </c>
      <c r="F13" s="450">
        <v>163604</v>
      </c>
      <c r="G13" s="615">
        <v>36.67</v>
      </c>
      <c r="H13" s="450">
        <v>148130</v>
      </c>
      <c r="I13" s="450">
        <v>74964</v>
      </c>
      <c r="J13" s="617">
        <v>50.61</v>
      </c>
    </row>
    <row r="14" spans="1:21" ht="29.25" customHeight="1">
      <c r="A14" s="596" t="s">
        <v>794</v>
      </c>
      <c r="B14" s="597">
        <f t="shared" si="0"/>
        <v>591304</v>
      </c>
      <c r="C14" s="597">
        <v>232564</v>
      </c>
      <c r="D14" s="616">
        <f t="shared" si="1"/>
        <v>39.330699606293884</v>
      </c>
      <c r="E14" s="597">
        <v>450736</v>
      </c>
      <c r="F14" s="597">
        <v>159337</v>
      </c>
      <c r="G14" s="616">
        <v>35.35</v>
      </c>
      <c r="H14" s="597">
        <v>140568</v>
      </c>
      <c r="I14" s="597">
        <v>73227</v>
      </c>
      <c r="J14" s="618">
        <v>52.09</v>
      </c>
    </row>
    <row r="15" spans="1:21" s="2" customFormat="1" ht="14.25">
      <c r="A15" s="2" t="s">
        <v>795</v>
      </c>
    </row>
    <row r="16" spans="1:21" s="2" customFormat="1" ht="14.25">
      <c r="A16" s="2" t="s">
        <v>796</v>
      </c>
    </row>
    <row r="17" spans="1:5" s="2" customFormat="1" ht="14.25">
      <c r="A17" s="2" t="s">
        <v>241</v>
      </c>
    </row>
    <row r="18" spans="1:5">
      <c r="A18" s="2"/>
      <c r="B18" s="2"/>
      <c r="C18" s="2"/>
      <c r="D18" s="2"/>
      <c r="E18" s="2"/>
    </row>
  </sheetData>
  <mergeCells count="8">
    <mergeCell ref="A1:J1"/>
    <mergeCell ref="A2:A4"/>
    <mergeCell ref="B2:D2"/>
    <mergeCell ref="E2:G2"/>
    <mergeCell ref="H2:J2"/>
    <mergeCell ref="C3:D3"/>
    <mergeCell ref="F3:G3"/>
    <mergeCell ref="I3:J3"/>
  </mergeCells>
  <phoneticPr fontId="6" type="noConversion"/>
  <printOptions horizontalCentered="1" verticalCentered="1"/>
  <pageMargins left="0.39370078740157483" right="0.39370078740157483" top="0.74803149606299213" bottom="0.74803149606299213" header="0.31496062992125984" footer="0.31496062992125984"/>
  <pageSetup paperSize="11" scale="66" orientation="landscape" r:id="rId1"/>
  <headerFooter differentOddEven="1" scaleWithDoc="0">
    <oddHeader>&amp;L&amp;"Times New Roman,標準"&amp;8 108&amp;"標楷體,標準"年犯罪狀況及其分析</oddHeader>
    <evenHeader>&amp;R&amp;"標楷體,標準"&amp;8第二篇　犯罪之處理</even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9">
    <tabColor theme="8" tint="0.59999389629810485"/>
  </sheetPr>
  <dimension ref="A1:AJ88"/>
  <sheetViews>
    <sheetView showGridLines="0" zoomScale="70" zoomScaleNormal="70" workbookViewId="0">
      <selection activeCell="O2" sqref="O2"/>
    </sheetView>
  </sheetViews>
  <sheetFormatPr defaultColWidth="9" defaultRowHeight="15.75"/>
  <cols>
    <col min="1" max="1" width="26.375" style="273" customWidth="1"/>
    <col min="2" max="3" width="8.375" style="273" customWidth="1"/>
    <col min="4" max="4" width="7" style="273" customWidth="1"/>
    <col min="5" max="6" width="8" style="273" customWidth="1"/>
    <col min="7" max="7" width="7.5" style="273" customWidth="1"/>
    <col min="8" max="8" width="6.625" style="273" customWidth="1"/>
    <col min="9" max="10" width="8.375" style="273" customWidth="1"/>
    <col min="11" max="11" width="7.25" style="273" customWidth="1"/>
    <col min="12" max="13" width="8" style="273" customWidth="1"/>
    <col min="14" max="14" width="7.5" style="273" customWidth="1"/>
    <col min="15" max="15" width="6.625" style="273" customWidth="1"/>
    <col min="16" max="16" width="9.25" style="273" customWidth="1"/>
    <col min="17" max="17" width="8.375" style="273" customWidth="1"/>
    <col min="18" max="18" width="8" style="273" bestFit="1" customWidth="1"/>
    <col min="19" max="20" width="8" style="273" customWidth="1"/>
    <col min="21" max="21" width="7.5" style="273" customWidth="1"/>
    <col min="22" max="22" width="6.625" style="273" customWidth="1"/>
    <col min="23" max="23" width="9" style="326"/>
    <col min="24" max="28" width="9" style="273"/>
    <col min="29" max="29" width="6.625" style="273" customWidth="1"/>
    <col min="30" max="35" width="9" style="273"/>
    <col min="36" max="36" width="6.625" style="273" customWidth="1"/>
    <col min="37" max="16384" width="9" style="273"/>
  </cols>
  <sheetData>
    <row r="1" spans="1:36" s="324" customFormat="1" ht="30.6" customHeight="1">
      <c r="A1" s="1182" t="s">
        <v>807</v>
      </c>
      <c r="B1" s="1182"/>
      <c r="C1" s="1182"/>
      <c r="D1" s="1182"/>
      <c r="E1" s="1182"/>
      <c r="F1" s="1182"/>
      <c r="G1" s="1182"/>
      <c r="H1" s="1182"/>
      <c r="I1" s="1182"/>
      <c r="J1" s="1182"/>
      <c r="K1" s="1182"/>
      <c r="L1" s="1182"/>
      <c r="M1" s="1182"/>
      <c r="N1" s="1182"/>
      <c r="O1" s="1182"/>
      <c r="P1" s="1182"/>
      <c r="Q1" s="1182"/>
      <c r="R1" s="1182"/>
      <c r="S1" s="1182"/>
      <c r="T1" s="1182"/>
      <c r="U1" s="1182"/>
      <c r="V1" s="1182"/>
      <c r="W1" s="1182"/>
      <c r="X1" s="1182"/>
      <c r="Y1" s="1182"/>
      <c r="Z1" s="1182"/>
      <c r="AA1" s="1182"/>
      <c r="AB1" s="1182"/>
      <c r="AC1" s="1182"/>
      <c r="AD1" s="1182"/>
      <c r="AE1" s="1182"/>
      <c r="AF1" s="1182"/>
      <c r="AG1" s="1182"/>
      <c r="AH1" s="1182"/>
      <c r="AI1" s="1182"/>
      <c r="AJ1" s="1182"/>
    </row>
    <row r="2" spans="1:36" s="118" customFormat="1">
      <c r="U2" s="1254"/>
      <c r="V2" s="1254"/>
      <c r="W2" s="325"/>
      <c r="AJ2" s="451" t="s">
        <v>797</v>
      </c>
    </row>
    <row r="3" spans="1:36" ht="21" customHeight="1">
      <c r="A3" s="1248" t="s">
        <v>58</v>
      </c>
      <c r="B3" s="299">
        <v>104</v>
      </c>
      <c r="C3" s="316" t="s">
        <v>214</v>
      </c>
      <c r="D3" s="316"/>
      <c r="E3" s="452"/>
      <c r="F3" s="452"/>
      <c r="G3" s="452"/>
      <c r="H3" s="453"/>
      <c r="I3" s="302">
        <v>105</v>
      </c>
      <c r="J3" s="316" t="s">
        <v>214</v>
      </c>
      <c r="K3" s="316"/>
      <c r="L3" s="452"/>
      <c r="M3" s="452"/>
      <c r="N3" s="452"/>
      <c r="O3" s="452"/>
      <c r="P3" s="299">
        <v>106</v>
      </c>
      <c r="Q3" s="316" t="s">
        <v>798</v>
      </c>
      <c r="R3" s="316"/>
      <c r="S3" s="452"/>
      <c r="T3" s="452"/>
      <c r="U3" s="452"/>
      <c r="V3" s="453"/>
      <c r="W3" s="299">
        <v>107</v>
      </c>
      <c r="X3" s="316" t="s">
        <v>214</v>
      </c>
      <c r="Y3" s="316"/>
      <c r="Z3" s="452"/>
      <c r="AA3" s="452"/>
      <c r="AB3" s="452"/>
      <c r="AC3" s="454"/>
      <c r="AD3" s="299">
        <v>108</v>
      </c>
      <c r="AE3" s="316" t="s">
        <v>214</v>
      </c>
      <c r="AF3" s="316"/>
      <c r="AG3" s="452"/>
      <c r="AH3" s="452"/>
      <c r="AI3" s="452"/>
      <c r="AJ3" s="454"/>
    </row>
    <row r="4" spans="1:36" ht="21" customHeight="1">
      <c r="A4" s="1255"/>
      <c r="B4" s="319"/>
      <c r="C4" s="455"/>
      <c r="D4" s="320"/>
      <c r="E4" s="1250" t="s">
        <v>799</v>
      </c>
      <c r="F4" s="456"/>
      <c r="G4" s="457"/>
      <c r="H4" s="1252" t="s">
        <v>235</v>
      </c>
      <c r="I4" s="455"/>
      <c r="J4" s="455"/>
      <c r="K4" s="320"/>
      <c r="L4" s="1250" t="s">
        <v>799</v>
      </c>
      <c r="M4" s="456"/>
      <c r="N4" s="457"/>
      <c r="O4" s="1250" t="s">
        <v>800</v>
      </c>
      <c r="P4" s="319"/>
      <c r="Q4" s="455"/>
      <c r="R4" s="320"/>
      <c r="S4" s="1250" t="s">
        <v>799</v>
      </c>
      <c r="T4" s="456"/>
      <c r="U4" s="457"/>
      <c r="V4" s="1252" t="s">
        <v>801</v>
      </c>
      <c r="W4" s="319"/>
      <c r="X4" s="455"/>
      <c r="Y4" s="320"/>
      <c r="Z4" s="1250" t="s">
        <v>799</v>
      </c>
      <c r="AA4" s="456"/>
      <c r="AB4" s="457"/>
      <c r="AC4" s="1252" t="s">
        <v>235</v>
      </c>
      <c r="AD4" s="455"/>
      <c r="AE4" s="455"/>
      <c r="AF4" s="320"/>
      <c r="AG4" s="1250" t="s">
        <v>802</v>
      </c>
      <c r="AH4" s="456"/>
      <c r="AI4" s="457"/>
      <c r="AJ4" s="1250" t="s">
        <v>800</v>
      </c>
    </row>
    <row r="5" spans="1:36" ht="50.45" customHeight="1">
      <c r="A5" s="1256"/>
      <c r="B5" s="321"/>
      <c r="C5" s="322" t="s">
        <v>236</v>
      </c>
      <c r="D5" s="322" t="s">
        <v>237</v>
      </c>
      <c r="E5" s="1251"/>
      <c r="F5" s="321" t="s">
        <v>236</v>
      </c>
      <c r="G5" s="321" t="s">
        <v>237</v>
      </c>
      <c r="H5" s="1251"/>
      <c r="I5" s="458"/>
      <c r="J5" s="322" t="s">
        <v>236</v>
      </c>
      <c r="K5" s="322" t="s">
        <v>237</v>
      </c>
      <c r="L5" s="1251"/>
      <c r="M5" s="321" t="s">
        <v>236</v>
      </c>
      <c r="N5" s="321" t="s">
        <v>237</v>
      </c>
      <c r="O5" s="1253"/>
      <c r="P5" s="321"/>
      <c r="Q5" s="322" t="s">
        <v>236</v>
      </c>
      <c r="R5" s="322" t="s">
        <v>237</v>
      </c>
      <c r="S5" s="1251"/>
      <c r="T5" s="321" t="s">
        <v>236</v>
      </c>
      <c r="U5" s="321" t="s">
        <v>803</v>
      </c>
      <c r="V5" s="1251"/>
      <c r="W5" s="321"/>
      <c r="X5" s="322" t="s">
        <v>236</v>
      </c>
      <c r="Y5" s="322" t="s">
        <v>237</v>
      </c>
      <c r="Z5" s="1251"/>
      <c r="AA5" s="321" t="s">
        <v>236</v>
      </c>
      <c r="AB5" s="321" t="s">
        <v>237</v>
      </c>
      <c r="AC5" s="1251"/>
      <c r="AD5" s="458"/>
      <c r="AE5" s="322" t="s">
        <v>236</v>
      </c>
      <c r="AF5" s="322" t="s">
        <v>237</v>
      </c>
      <c r="AG5" s="1251"/>
      <c r="AH5" s="321" t="s">
        <v>236</v>
      </c>
      <c r="AI5" s="321" t="s">
        <v>237</v>
      </c>
      <c r="AJ5" s="1253"/>
    </row>
    <row r="6" spans="1:36" ht="19.5" customHeight="1">
      <c r="A6" s="588" t="s">
        <v>64</v>
      </c>
      <c r="B6" s="589">
        <v>409622</v>
      </c>
      <c r="C6" s="589">
        <v>320768</v>
      </c>
      <c r="D6" s="589">
        <v>88713</v>
      </c>
      <c r="E6" s="589">
        <v>167950</v>
      </c>
      <c r="F6" s="589">
        <v>143282</v>
      </c>
      <c r="G6" s="589">
        <v>24667</v>
      </c>
      <c r="H6" s="590">
        <v>41.001215755013156</v>
      </c>
      <c r="I6" s="591">
        <v>421750</v>
      </c>
      <c r="J6" s="591">
        <v>328909</v>
      </c>
      <c r="K6" s="591">
        <v>92711</v>
      </c>
      <c r="L6" s="591">
        <v>169655</v>
      </c>
      <c r="M6" s="591">
        <v>143688</v>
      </c>
      <c r="N6" s="591">
        <v>25967</v>
      </c>
      <c r="O6" s="592">
        <v>40.226437462951985</v>
      </c>
      <c r="P6" s="589">
        <v>439422</v>
      </c>
      <c r="Q6" s="589">
        <v>341120</v>
      </c>
      <c r="R6" s="589">
        <v>98190</v>
      </c>
      <c r="S6" s="589">
        <v>172129</v>
      </c>
      <c r="T6" s="589">
        <v>145354</v>
      </c>
      <c r="U6" s="589">
        <v>26774</v>
      </c>
      <c r="V6" s="592">
        <v>39.171684622071723</v>
      </c>
      <c r="W6" s="589">
        <v>446190</v>
      </c>
      <c r="X6" s="589">
        <v>343692</v>
      </c>
      <c r="Y6" s="589">
        <v>102407</v>
      </c>
      <c r="Z6" s="589">
        <v>163604</v>
      </c>
      <c r="AA6" s="589">
        <v>138339</v>
      </c>
      <c r="AB6" s="589">
        <v>25265</v>
      </c>
      <c r="AC6" s="592">
        <v>36.666890786436277</v>
      </c>
      <c r="AD6" s="589">
        <v>450736</v>
      </c>
      <c r="AE6" s="589">
        <v>346386</v>
      </c>
      <c r="AF6" s="589">
        <v>104257</v>
      </c>
      <c r="AG6" s="589">
        <v>159337</v>
      </c>
      <c r="AH6" s="589">
        <v>134704</v>
      </c>
      <c r="AI6" s="589">
        <v>24632</v>
      </c>
      <c r="AJ6" s="592">
        <v>35.350404671470656</v>
      </c>
    </row>
    <row r="7" spans="1:36" ht="19.5" customHeight="1">
      <c r="A7" s="187" t="s">
        <v>761</v>
      </c>
      <c r="B7" s="577">
        <v>2262</v>
      </c>
      <c r="C7" s="577">
        <v>1999</v>
      </c>
      <c r="D7" s="577">
        <v>260</v>
      </c>
      <c r="E7" s="577">
        <v>1491</v>
      </c>
      <c r="F7" s="577">
        <v>1336</v>
      </c>
      <c r="G7" s="577">
        <v>155</v>
      </c>
      <c r="H7" s="459">
        <v>65.91511936339522</v>
      </c>
      <c r="I7" s="579">
        <v>2314</v>
      </c>
      <c r="J7" s="579">
        <v>2070</v>
      </c>
      <c r="K7" s="579">
        <v>244</v>
      </c>
      <c r="L7" s="579">
        <v>1613</v>
      </c>
      <c r="M7" s="579">
        <v>1463</v>
      </c>
      <c r="N7" s="579">
        <v>150</v>
      </c>
      <c r="O7" s="460">
        <v>69.70613656006914</v>
      </c>
      <c r="P7" s="577">
        <v>2648</v>
      </c>
      <c r="Q7" s="577">
        <v>2368</v>
      </c>
      <c r="R7" s="577">
        <v>280</v>
      </c>
      <c r="S7" s="577">
        <v>1909</v>
      </c>
      <c r="T7" s="577">
        <v>1726</v>
      </c>
      <c r="U7" s="577">
        <v>183</v>
      </c>
      <c r="V7" s="460">
        <v>72.092145015105729</v>
      </c>
      <c r="W7" s="577">
        <v>2566</v>
      </c>
      <c r="X7" s="577">
        <v>2291</v>
      </c>
      <c r="Y7" s="577">
        <v>275</v>
      </c>
      <c r="Z7" s="577">
        <v>1790</v>
      </c>
      <c r="AA7" s="577">
        <v>1622</v>
      </c>
      <c r="AB7" s="577">
        <v>168</v>
      </c>
      <c r="AC7" s="460">
        <v>69.758378799688231</v>
      </c>
      <c r="AD7" s="577">
        <v>2524</v>
      </c>
      <c r="AE7" s="577">
        <v>2192</v>
      </c>
      <c r="AF7" s="577">
        <v>332</v>
      </c>
      <c r="AG7" s="577">
        <v>1703</v>
      </c>
      <c r="AH7" s="577">
        <v>1511</v>
      </c>
      <c r="AI7" s="577">
        <v>192</v>
      </c>
      <c r="AJ7" s="460">
        <v>67.472266244057053</v>
      </c>
    </row>
    <row r="8" spans="1:36" ht="19.5" customHeight="1">
      <c r="A8" s="187" t="s">
        <v>766</v>
      </c>
      <c r="B8" s="577">
        <v>1798</v>
      </c>
      <c r="C8" s="577">
        <v>1657</v>
      </c>
      <c r="D8" s="577">
        <v>141</v>
      </c>
      <c r="E8" s="577">
        <v>1226</v>
      </c>
      <c r="F8" s="577">
        <v>1169</v>
      </c>
      <c r="G8" s="577">
        <v>57</v>
      </c>
      <c r="H8" s="459">
        <v>68.186874304783089</v>
      </c>
      <c r="I8" s="579">
        <v>1981</v>
      </c>
      <c r="J8" s="579">
        <v>1823</v>
      </c>
      <c r="K8" s="579">
        <v>158</v>
      </c>
      <c r="L8" s="579">
        <v>1306</v>
      </c>
      <c r="M8" s="579">
        <v>1257</v>
      </c>
      <c r="N8" s="579">
        <v>49</v>
      </c>
      <c r="O8" s="460">
        <v>65.926299848561328</v>
      </c>
      <c r="P8" s="577">
        <v>1723</v>
      </c>
      <c r="Q8" s="577">
        <v>1571</v>
      </c>
      <c r="R8" s="577">
        <v>152</v>
      </c>
      <c r="S8" s="577">
        <v>1124</v>
      </c>
      <c r="T8" s="577">
        <v>1072</v>
      </c>
      <c r="U8" s="577">
        <v>52</v>
      </c>
      <c r="V8" s="460">
        <v>65.235055136390017</v>
      </c>
      <c r="W8" s="577">
        <v>1382</v>
      </c>
      <c r="X8" s="577">
        <v>1245</v>
      </c>
      <c r="Y8" s="577">
        <v>137</v>
      </c>
      <c r="Z8" s="577">
        <v>776</v>
      </c>
      <c r="AA8" s="577">
        <v>734</v>
      </c>
      <c r="AB8" s="577">
        <v>42</v>
      </c>
      <c r="AC8" s="460">
        <v>56.150506512301014</v>
      </c>
      <c r="AD8" s="577">
        <v>1369</v>
      </c>
      <c r="AE8" s="577">
        <v>1244</v>
      </c>
      <c r="AF8" s="577">
        <v>125</v>
      </c>
      <c r="AG8" s="577">
        <v>878</v>
      </c>
      <c r="AH8" s="577">
        <v>828</v>
      </c>
      <c r="AI8" s="577">
        <v>50</v>
      </c>
      <c r="AJ8" s="460">
        <v>64.134404674945216</v>
      </c>
    </row>
    <row r="9" spans="1:36" ht="19.5" customHeight="1">
      <c r="A9" s="187" t="s">
        <v>132</v>
      </c>
      <c r="B9" s="577">
        <v>102568</v>
      </c>
      <c r="C9" s="577">
        <v>92681</v>
      </c>
      <c r="D9" s="577">
        <v>9887</v>
      </c>
      <c r="E9" s="577">
        <v>67330</v>
      </c>
      <c r="F9" s="577">
        <v>62118</v>
      </c>
      <c r="G9" s="577">
        <v>5212</v>
      </c>
      <c r="H9" s="459">
        <v>65.644255518290308</v>
      </c>
      <c r="I9" s="579">
        <v>96623</v>
      </c>
      <c r="J9" s="579">
        <v>86799</v>
      </c>
      <c r="K9" s="579">
        <v>9824</v>
      </c>
      <c r="L9" s="579">
        <v>63114</v>
      </c>
      <c r="M9" s="579">
        <v>57885</v>
      </c>
      <c r="N9" s="579">
        <v>5229</v>
      </c>
      <c r="O9" s="460">
        <v>65.319851381141135</v>
      </c>
      <c r="P9" s="577">
        <v>94424</v>
      </c>
      <c r="Q9" s="577">
        <v>84500</v>
      </c>
      <c r="R9" s="577">
        <v>9924</v>
      </c>
      <c r="S9" s="577">
        <v>61443</v>
      </c>
      <c r="T9" s="577">
        <v>56294</v>
      </c>
      <c r="U9" s="577">
        <v>5149</v>
      </c>
      <c r="V9" s="460">
        <v>65.071380157587058</v>
      </c>
      <c r="W9" s="577">
        <v>89078</v>
      </c>
      <c r="X9" s="577">
        <v>79446</v>
      </c>
      <c r="Y9" s="577">
        <v>9631</v>
      </c>
      <c r="Z9" s="577">
        <v>56959</v>
      </c>
      <c r="AA9" s="577">
        <v>52314</v>
      </c>
      <c r="AB9" s="577">
        <v>4645</v>
      </c>
      <c r="AC9" s="460">
        <v>63.942836615101371</v>
      </c>
      <c r="AD9" s="577">
        <v>83709</v>
      </c>
      <c r="AE9" s="577">
        <v>74344</v>
      </c>
      <c r="AF9" s="577">
        <v>9364</v>
      </c>
      <c r="AG9" s="577">
        <v>52384</v>
      </c>
      <c r="AH9" s="577">
        <v>48014</v>
      </c>
      <c r="AI9" s="577">
        <v>4370</v>
      </c>
      <c r="AJ9" s="460">
        <v>62.578695241849744</v>
      </c>
    </row>
    <row r="10" spans="1:36" ht="19.5" customHeight="1">
      <c r="A10" s="187" t="s">
        <v>126</v>
      </c>
      <c r="B10" s="577">
        <v>45347</v>
      </c>
      <c r="C10" s="577">
        <v>36779</v>
      </c>
      <c r="D10" s="577">
        <v>8561</v>
      </c>
      <c r="E10" s="577">
        <v>25217</v>
      </c>
      <c r="F10" s="577">
        <v>21659</v>
      </c>
      <c r="G10" s="577">
        <v>3558</v>
      </c>
      <c r="H10" s="459">
        <v>55.608970824971884</v>
      </c>
      <c r="I10" s="579">
        <v>45790</v>
      </c>
      <c r="J10" s="579">
        <v>36948</v>
      </c>
      <c r="K10" s="579">
        <v>8834</v>
      </c>
      <c r="L10" s="579">
        <v>25278</v>
      </c>
      <c r="M10" s="579">
        <v>21716</v>
      </c>
      <c r="N10" s="579">
        <v>3562</v>
      </c>
      <c r="O10" s="460">
        <v>55.20419305525224</v>
      </c>
      <c r="P10" s="577">
        <v>48312</v>
      </c>
      <c r="Q10" s="577">
        <v>38820</v>
      </c>
      <c r="R10" s="577">
        <v>9489</v>
      </c>
      <c r="S10" s="577">
        <v>26529</v>
      </c>
      <c r="T10" s="577">
        <v>22626</v>
      </c>
      <c r="U10" s="577">
        <v>3903</v>
      </c>
      <c r="V10" s="460">
        <v>54.911823149528075</v>
      </c>
      <c r="W10" s="577">
        <v>48168</v>
      </c>
      <c r="X10" s="577">
        <v>38397</v>
      </c>
      <c r="Y10" s="577">
        <v>9768</v>
      </c>
      <c r="Z10" s="577">
        <v>26140</v>
      </c>
      <c r="AA10" s="577">
        <v>22141</v>
      </c>
      <c r="AB10" s="577">
        <v>3999</v>
      </c>
      <c r="AC10" s="460">
        <v>54.268393954492609</v>
      </c>
      <c r="AD10" s="577">
        <v>49860</v>
      </c>
      <c r="AE10" s="577">
        <v>39784</v>
      </c>
      <c r="AF10" s="577">
        <v>10072</v>
      </c>
      <c r="AG10" s="577">
        <v>27015</v>
      </c>
      <c r="AH10" s="577">
        <v>22906</v>
      </c>
      <c r="AI10" s="577">
        <v>4109</v>
      </c>
      <c r="AJ10" s="460">
        <v>54.181708784596871</v>
      </c>
    </row>
    <row r="11" spans="1:36" ht="19.5" customHeight="1">
      <c r="A11" s="187" t="s">
        <v>757</v>
      </c>
      <c r="B11" s="577">
        <v>15307</v>
      </c>
      <c r="C11" s="577">
        <v>10766</v>
      </c>
      <c r="D11" s="577">
        <v>4541</v>
      </c>
      <c r="E11" s="577">
        <v>9451</v>
      </c>
      <c r="F11" s="577">
        <v>6570</v>
      </c>
      <c r="G11" s="577">
        <v>2881</v>
      </c>
      <c r="H11" s="459">
        <v>61.74299340171163</v>
      </c>
      <c r="I11" s="579">
        <v>14385</v>
      </c>
      <c r="J11" s="579">
        <v>9454</v>
      </c>
      <c r="K11" s="579">
        <v>4931</v>
      </c>
      <c r="L11" s="579">
        <v>8694</v>
      </c>
      <c r="M11" s="579">
        <v>5720</v>
      </c>
      <c r="N11" s="579">
        <v>2974</v>
      </c>
      <c r="O11" s="460">
        <v>60.43795620437956</v>
      </c>
      <c r="P11" s="577">
        <v>13120</v>
      </c>
      <c r="Q11" s="577">
        <v>8980</v>
      </c>
      <c r="R11" s="577">
        <v>4140</v>
      </c>
      <c r="S11" s="577">
        <v>7466</v>
      </c>
      <c r="T11" s="577">
        <v>5037</v>
      </c>
      <c r="U11" s="577">
        <v>2429</v>
      </c>
      <c r="V11" s="460">
        <v>56.905487804878049</v>
      </c>
      <c r="W11" s="577">
        <v>12346</v>
      </c>
      <c r="X11" s="577">
        <v>9093</v>
      </c>
      <c r="Y11" s="577">
        <v>3253</v>
      </c>
      <c r="Z11" s="577">
        <v>6164</v>
      </c>
      <c r="AA11" s="577">
        <v>4540</v>
      </c>
      <c r="AB11" s="577">
        <v>1624</v>
      </c>
      <c r="AC11" s="460">
        <v>49.927101895350724</v>
      </c>
      <c r="AD11" s="577">
        <v>11817</v>
      </c>
      <c r="AE11" s="577">
        <v>8678</v>
      </c>
      <c r="AF11" s="577">
        <v>3139</v>
      </c>
      <c r="AG11" s="577">
        <v>5523</v>
      </c>
      <c r="AH11" s="577">
        <v>3877</v>
      </c>
      <c r="AI11" s="577">
        <v>1646</v>
      </c>
      <c r="AJ11" s="460">
        <v>46.737750698146733</v>
      </c>
    </row>
    <row r="12" spans="1:36" ht="19.5" customHeight="1">
      <c r="A12" s="187" t="s">
        <v>450</v>
      </c>
      <c r="B12" s="577">
        <v>2098</v>
      </c>
      <c r="C12" s="577">
        <v>1746</v>
      </c>
      <c r="D12" s="577">
        <v>352</v>
      </c>
      <c r="E12" s="577">
        <v>922</v>
      </c>
      <c r="F12" s="577">
        <v>843</v>
      </c>
      <c r="G12" s="577">
        <v>79</v>
      </c>
      <c r="H12" s="459">
        <v>43.946615824594851</v>
      </c>
      <c r="I12" s="579">
        <v>1679</v>
      </c>
      <c r="J12" s="579">
        <v>1376</v>
      </c>
      <c r="K12" s="579">
        <v>303</v>
      </c>
      <c r="L12" s="579">
        <v>814</v>
      </c>
      <c r="M12" s="579">
        <v>705</v>
      </c>
      <c r="N12" s="579">
        <v>109</v>
      </c>
      <c r="O12" s="460">
        <v>48.481238832638475</v>
      </c>
      <c r="P12" s="577">
        <v>1290</v>
      </c>
      <c r="Q12" s="577">
        <v>1097</v>
      </c>
      <c r="R12" s="577">
        <v>193</v>
      </c>
      <c r="S12" s="577">
        <v>631</v>
      </c>
      <c r="T12" s="577">
        <v>568</v>
      </c>
      <c r="U12" s="577">
        <v>63</v>
      </c>
      <c r="V12" s="460">
        <v>48.914728682170541</v>
      </c>
      <c r="W12" s="577">
        <v>1053</v>
      </c>
      <c r="X12" s="577">
        <v>885</v>
      </c>
      <c r="Y12" s="577">
        <v>168</v>
      </c>
      <c r="Z12" s="577">
        <v>453</v>
      </c>
      <c r="AA12" s="577">
        <v>424</v>
      </c>
      <c r="AB12" s="577">
        <v>29</v>
      </c>
      <c r="AC12" s="460">
        <v>43.019943019943021</v>
      </c>
      <c r="AD12" s="577">
        <v>854</v>
      </c>
      <c r="AE12" s="577">
        <v>719</v>
      </c>
      <c r="AF12" s="577">
        <v>135</v>
      </c>
      <c r="AG12" s="577">
        <v>399</v>
      </c>
      <c r="AH12" s="577">
        <v>364</v>
      </c>
      <c r="AI12" s="577">
        <v>35</v>
      </c>
      <c r="AJ12" s="460">
        <v>46.721311475409841</v>
      </c>
    </row>
    <row r="13" spans="1:36" ht="19.5" customHeight="1">
      <c r="A13" s="187" t="s">
        <v>764</v>
      </c>
      <c r="B13" s="577">
        <v>3900</v>
      </c>
      <c r="C13" s="577">
        <v>2629</v>
      </c>
      <c r="D13" s="577">
        <v>1271</v>
      </c>
      <c r="E13" s="577">
        <v>2245</v>
      </c>
      <c r="F13" s="577">
        <v>1655</v>
      </c>
      <c r="G13" s="577">
        <v>590</v>
      </c>
      <c r="H13" s="459">
        <v>57.564102564102562</v>
      </c>
      <c r="I13" s="579">
        <v>3336</v>
      </c>
      <c r="J13" s="579">
        <v>2263</v>
      </c>
      <c r="K13" s="579">
        <v>1073</v>
      </c>
      <c r="L13" s="579">
        <v>1739</v>
      </c>
      <c r="M13" s="579">
        <v>1327</v>
      </c>
      <c r="N13" s="579">
        <v>412</v>
      </c>
      <c r="O13" s="460">
        <v>52.12829736211031</v>
      </c>
      <c r="P13" s="577">
        <v>3277</v>
      </c>
      <c r="Q13" s="577">
        <v>2223</v>
      </c>
      <c r="R13" s="577">
        <v>1054</v>
      </c>
      <c r="S13" s="577">
        <v>1672</v>
      </c>
      <c r="T13" s="577">
        <v>1283</v>
      </c>
      <c r="U13" s="577">
        <v>389</v>
      </c>
      <c r="V13" s="460">
        <v>51.022276472383275</v>
      </c>
      <c r="W13" s="577">
        <v>3122</v>
      </c>
      <c r="X13" s="577">
        <v>2148</v>
      </c>
      <c r="Y13" s="577">
        <v>974</v>
      </c>
      <c r="Z13" s="577">
        <v>1320</v>
      </c>
      <c r="AA13" s="577">
        <v>1049</v>
      </c>
      <c r="AB13" s="577">
        <v>271</v>
      </c>
      <c r="AC13" s="460">
        <v>42.280589365791158</v>
      </c>
      <c r="AD13" s="577">
        <v>2846</v>
      </c>
      <c r="AE13" s="577">
        <v>2000</v>
      </c>
      <c r="AF13" s="577">
        <v>846</v>
      </c>
      <c r="AG13" s="577">
        <v>1207</v>
      </c>
      <c r="AH13" s="577">
        <v>955</v>
      </c>
      <c r="AI13" s="577">
        <v>252</v>
      </c>
      <c r="AJ13" s="460">
        <v>42.41040056219255</v>
      </c>
    </row>
    <row r="14" spans="1:36" ht="19.5" customHeight="1">
      <c r="A14" s="187" t="s">
        <v>804</v>
      </c>
      <c r="B14" s="577">
        <v>4658</v>
      </c>
      <c r="C14" s="577">
        <v>4572</v>
      </c>
      <c r="D14" s="577">
        <v>86</v>
      </c>
      <c r="E14" s="577">
        <v>2047</v>
      </c>
      <c r="F14" s="577">
        <v>2024</v>
      </c>
      <c r="G14" s="577">
        <v>23</v>
      </c>
      <c r="H14" s="459">
        <v>43.945899527694287</v>
      </c>
      <c r="I14" s="579">
        <v>4650</v>
      </c>
      <c r="J14" s="579">
        <v>4580</v>
      </c>
      <c r="K14" s="579">
        <v>70</v>
      </c>
      <c r="L14" s="579">
        <v>1959</v>
      </c>
      <c r="M14" s="579">
        <v>1944</v>
      </c>
      <c r="N14" s="579">
        <v>15</v>
      </c>
      <c r="O14" s="460">
        <v>42.129032258064512</v>
      </c>
      <c r="P14" s="577">
        <v>4612</v>
      </c>
      <c r="Q14" s="577">
        <v>4538</v>
      </c>
      <c r="R14" s="577">
        <v>74</v>
      </c>
      <c r="S14" s="577">
        <v>1843</v>
      </c>
      <c r="T14" s="577">
        <v>1830</v>
      </c>
      <c r="U14" s="577">
        <v>13</v>
      </c>
      <c r="V14" s="460">
        <v>39.960971379011276</v>
      </c>
      <c r="W14" s="577">
        <v>4248</v>
      </c>
      <c r="X14" s="577">
        <v>4174</v>
      </c>
      <c r="Y14" s="577">
        <v>74</v>
      </c>
      <c r="Z14" s="577">
        <v>1706</v>
      </c>
      <c r="AA14" s="577">
        <v>1687</v>
      </c>
      <c r="AB14" s="577">
        <v>19</v>
      </c>
      <c r="AC14" s="460">
        <v>40.160075329566851</v>
      </c>
      <c r="AD14" s="577">
        <v>4522</v>
      </c>
      <c r="AE14" s="577">
        <v>4446</v>
      </c>
      <c r="AF14" s="577">
        <v>76</v>
      </c>
      <c r="AG14" s="577">
        <v>1797</v>
      </c>
      <c r="AH14" s="577">
        <v>1781</v>
      </c>
      <c r="AI14" s="577">
        <v>16</v>
      </c>
      <c r="AJ14" s="460">
        <v>39.739053516143294</v>
      </c>
    </row>
    <row r="15" spans="1:36" ht="19.5" customHeight="1">
      <c r="A15" s="187" t="s">
        <v>765</v>
      </c>
      <c r="B15" s="577">
        <v>3364</v>
      </c>
      <c r="C15" s="577">
        <v>2891</v>
      </c>
      <c r="D15" s="577">
        <v>473</v>
      </c>
      <c r="E15" s="577">
        <v>1217</v>
      </c>
      <c r="F15" s="577">
        <v>1135</v>
      </c>
      <c r="G15" s="577">
        <v>82</v>
      </c>
      <c r="H15" s="459">
        <v>36.177170035671821</v>
      </c>
      <c r="I15" s="579">
        <v>3035</v>
      </c>
      <c r="J15" s="579">
        <v>2618</v>
      </c>
      <c r="K15" s="579">
        <v>417</v>
      </c>
      <c r="L15" s="579">
        <v>1018</v>
      </c>
      <c r="M15" s="579">
        <v>935</v>
      </c>
      <c r="N15" s="579">
        <v>83</v>
      </c>
      <c r="O15" s="460">
        <v>33.542009884678748</v>
      </c>
      <c r="P15" s="577">
        <v>2681</v>
      </c>
      <c r="Q15" s="577">
        <v>2314</v>
      </c>
      <c r="R15" s="577">
        <v>367</v>
      </c>
      <c r="S15" s="577">
        <v>890</v>
      </c>
      <c r="T15" s="577">
        <v>796</v>
      </c>
      <c r="U15" s="577">
        <v>94</v>
      </c>
      <c r="V15" s="460">
        <v>33.196568444610222</v>
      </c>
      <c r="W15" s="577">
        <v>2636</v>
      </c>
      <c r="X15" s="577">
        <v>2290</v>
      </c>
      <c r="Y15" s="577">
        <v>346</v>
      </c>
      <c r="Z15" s="577">
        <v>830</v>
      </c>
      <c r="AA15" s="577">
        <v>764</v>
      </c>
      <c r="AB15" s="577">
        <v>66</v>
      </c>
      <c r="AC15" s="460">
        <v>31.487101669195749</v>
      </c>
      <c r="AD15" s="577">
        <v>2609</v>
      </c>
      <c r="AE15" s="577">
        <v>2255</v>
      </c>
      <c r="AF15" s="577">
        <v>354</v>
      </c>
      <c r="AG15" s="577">
        <v>866</v>
      </c>
      <c r="AH15" s="577">
        <v>794</v>
      </c>
      <c r="AI15" s="577">
        <v>72</v>
      </c>
      <c r="AJ15" s="460">
        <v>33.192794174013031</v>
      </c>
    </row>
    <row r="16" spans="1:36" ht="19.5" customHeight="1">
      <c r="A16" s="187" t="s">
        <v>124</v>
      </c>
      <c r="B16" s="577">
        <v>66937</v>
      </c>
      <c r="C16" s="577">
        <v>52318</v>
      </c>
      <c r="D16" s="577">
        <v>14602</v>
      </c>
      <c r="E16" s="577">
        <v>21936</v>
      </c>
      <c r="F16" s="577">
        <v>17752</v>
      </c>
      <c r="G16" s="577">
        <v>4184</v>
      </c>
      <c r="H16" s="459">
        <v>32.771113136232579</v>
      </c>
      <c r="I16" s="579">
        <v>72688</v>
      </c>
      <c r="J16" s="579">
        <v>56616</v>
      </c>
      <c r="K16" s="579">
        <v>16054</v>
      </c>
      <c r="L16" s="579">
        <v>23797</v>
      </c>
      <c r="M16" s="579">
        <v>19069</v>
      </c>
      <c r="N16" s="579">
        <v>4728</v>
      </c>
      <c r="O16" s="460">
        <v>32.738553819062297</v>
      </c>
      <c r="P16" s="577">
        <v>75841</v>
      </c>
      <c r="Q16" s="577">
        <v>59191</v>
      </c>
      <c r="R16" s="577">
        <v>16634</v>
      </c>
      <c r="S16" s="577">
        <v>24615</v>
      </c>
      <c r="T16" s="577">
        <v>19788</v>
      </c>
      <c r="U16" s="577">
        <v>4827</v>
      </c>
      <c r="V16" s="460">
        <v>32.45605938740259</v>
      </c>
      <c r="W16" s="577">
        <v>78090</v>
      </c>
      <c r="X16" s="577">
        <v>60702</v>
      </c>
      <c r="Y16" s="577">
        <v>17378</v>
      </c>
      <c r="Z16" s="577">
        <v>25276</v>
      </c>
      <c r="AA16" s="577">
        <v>20365</v>
      </c>
      <c r="AB16" s="577">
        <v>4911</v>
      </c>
      <c r="AC16" s="460">
        <v>32.367780765783074</v>
      </c>
      <c r="AD16" s="577">
        <v>84985</v>
      </c>
      <c r="AE16" s="577">
        <v>66100</v>
      </c>
      <c r="AF16" s="577">
        <v>18871</v>
      </c>
      <c r="AG16" s="577">
        <v>27485</v>
      </c>
      <c r="AH16" s="577">
        <v>22158</v>
      </c>
      <c r="AI16" s="577">
        <v>5327</v>
      </c>
      <c r="AJ16" s="460">
        <v>32.341001353179969</v>
      </c>
    </row>
    <row r="17" spans="1:36" ht="19.5" customHeight="1">
      <c r="A17" s="187" t="s">
        <v>756</v>
      </c>
      <c r="B17" s="577">
        <v>19852</v>
      </c>
      <c r="C17" s="577">
        <v>12949</v>
      </c>
      <c r="D17" s="577">
        <v>6886</v>
      </c>
      <c r="E17" s="577">
        <v>5790</v>
      </c>
      <c r="F17" s="577">
        <v>4187</v>
      </c>
      <c r="G17" s="577">
        <v>1603</v>
      </c>
      <c r="H17" s="459">
        <v>29.165827120693127</v>
      </c>
      <c r="I17" s="579">
        <v>18696</v>
      </c>
      <c r="J17" s="579">
        <v>12017</v>
      </c>
      <c r="K17" s="579">
        <v>6669</v>
      </c>
      <c r="L17" s="579">
        <v>5118</v>
      </c>
      <c r="M17" s="579">
        <v>3711</v>
      </c>
      <c r="N17" s="579">
        <v>1407</v>
      </c>
      <c r="O17" s="460">
        <v>27.374839537869061</v>
      </c>
      <c r="P17" s="577">
        <v>17522</v>
      </c>
      <c r="Q17" s="577">
        <v>11355</v>
      </c>
      <c r="R17" s="577">
        <v>6155</v>
      </c>
      <c r="S17" s="577">
        <v>5002</v>
      </c>
      <c r="T17" s="577">
        <v>3599</v>
      </c>
      <c r="U17" s="577">
        <v>1403</v>
      </c>
      <c r="V17" s="460">
        <v>28.546969524026938</v>
      </c>
      <c r="W17" s="577">
        <v>16162</v>
      </c>
      <c r="X17" s="577">
        <v>10602</v>
      </c>
      <c r="Y17" s="577">
        <v>5551</v>
      </c>
      <c r="Z17" s="577">
        <v>4864</v>
      </c>
      <c r="AA17" s="577">
        <v>3463</v>
      </c>
      <c r="AB17" s="577">
        <v>1401</v>
      </c>
      <c r="AC17" s="460">
        <v>30.09528523697562</v>
      </c>
      <c r="AD17" s="577">
        <v>15485</v>
      </c>
      <c r="AE17" s="577">
        <v>10151</v>
      </c>
      <c r="AF17" s="577">
        <v>5321</v>
      </c>
      <c r="AG17" s="577">
        <v>4679</v>
      </c>
      <c r="AH17" s="577">
        <v>3393</v>
      </c>
      <c r="AI17" s="577">
        <v>1286</v>
      </c>
      <c r="AJ17" s="460">
        <v>30.216338391992249</v>
      </c>
    </row>
    <row r="18" spans="1:36" ht="19.5" customHeight="1">
      <c r="A18" s="187" t="s">
        <v>129</v>
      </c>
      <c r="B18" s="577">
        <v>7212</v>
      </c>
      <c r="C18" s="577">
        <v>6023</v>
      </c>
      <c r="D18" s="577">
        <v>1174</v>
      </c>
      <c r="E18" s="577">
        <v>2389</v>
      </c>
      <c r="F18" s="577">
        <v>2115</v>
      </c>
      <c r="G18" s="577">
        <v>273</v>
      </c>
      <c r="H18" s="459">
        <v>33.125346644481418</v>
      </c>
      <c r="I18" s="579">
        <v>7849</v>
      </c>
      <c r="J18" s="579">
        <v>6657</v>
      </c>
      <c r="K18" s="579">
        <v>1177</v>
      </c>
      <c r="L18" s="579">
        <v>2454</v>
      </c>
      <c r="M18" s="579">
        <v>2183</v>
      </c>
      <c r="N18" s="579">
        <v>271</v>
      </c>
      <c r="O18" s="460">
        <v>31.265129315836411</v>
      </c>
      <c r="P18" s="577">
        <v>7569</v>
      </c>
      <c r="Q18" s="577">
        <v>6372</v>
      </c>
      <c r="R18" s="577">
        <v>1184</v>
      </c>
      <c r="S18" s="577">
        <v>2347</v>
      </c>
      <c r="T18" s="577">
        <v>2057</v>
      </c>
      <c r="U18" s="577">
        <v>289</v>
      </c>
      <c r="V18" s="460">
        <v>31.008059188796405</v>
      </c>
      <c r="W18" s="577">
        <v>6971</v>
      </c>
      <c r="X18" s="577">
        <v>5866</v>
      </c>
      <c r="Y18" s="577">
        <v>1089</v>
      </c>
      <c r="Z18" s="577">
        <v>2129</v>
      </c>
      <c r="AA18" s="577">
        <v>1860</v>
      </c>
      <c r="AB18" s="577">
        <v>269</v>
      </c>
      <c r="AC18" s="460">
        <v>30.540811935159951</v>
      </c>
      <c r="AD18" s="577">
        <v>6930</v>
      </c>
      <c r="AE18" s="577">
        <v>5752</v>
      </c>
      <c r="AF18" s="577">
        <v>1168</v>
      </c>
      <c r="AG18" s="577">
        <v>2017</v>
      </c>
      <c r="AH18" s="577">
        <v>1717</v>
      </c>
      <c r="AI18" s="577">
        <v>299</v>
      </c>
      <c r="AJ18" s="460">
        <v>29.105339105339105</v>
      </c>
    </row>
    <row r="19" spans="1:36" ht="19.5" customHeight="1">
      <c r="A19" s="187" t="s">
        <v>446</v>
      </c>
      <c r="B19" s="577">
        <v>8086</v>
      </c>
      <c r="C19" s="577">
        <v>6342</v>
      </c>
      <c r="D19" s="577">
        <v>1736</v>
      </c>
      <c r="E19" s="577">
        <v>1856</v>
      </c>
      <c r="F19" s="577">
        <v>1587</v>
      </c>
      <c r="G19" s="577">
        <v>269</v>
      </c>
      <c r="H19" s="459">
        <v>22.953252535246104</v>
      </c>
      <c r="I19" s="579">
        <v>8980</v>
      </c>
      <c r="J19" s="579">
        <v>7101</v>
      </c>
      <c r="K19" s="579">
        <v>1873</v>
      </c>
      <c r="L19" s="579">
        <v>2200</v>
      </c>
      <c r="M19" s="579">
        <v>1866</v>
      </c>
      <c r="N19" s="579">
        <v>334</v>
      </c>
      <c r="O19" s="460">
        <v>24.498886414253899</v>
      </c>
      <c r="P19" s="577">
        <v>10119</v>
      </c>
      <c r="Q19" s="577">
        <v>8157</v>
      </c>
      <c r="R19" s="577">
        <v>1952</v>
      </c>
      <c r="S19" s="577">
        <v>2508</v>
      </c>
      <c r="T19" s="577">
        <v>2197</v>
      </c>
      <c r="U19" s="577">
        <v>311</v>
      </c>
      <c r="V19" s="460">
        <v>24.785057812036762</v>
      </c>
      <c r="W19" s="577">
        <v>10788</v>
      </c>
      <c r="X19" s="577">
        <v>8781</v>
      </c>
      <c r="Y19" s="577">
        <v>2001</v>
      </c>
      <c r="Z19" s="577">
        <v>2724</v>
      </c>
      <c r="AA19" s="577">
        <v>2406</v>
      </c>
      <c r="AB19" s="577">
        <v>318</v>
      </c>
      <c r="AC19" s="460">
        <v>25.250278086763071</v>
      </c>
      <c r="AD19" s="577">
        <v>11781</v>
      </c>
      <c r="AE19" s="577">
        <v>9460</v>
      </c>
      <c r="AF19" s="577">
        <v>2316</v>
      </c>
      <c r="AG19" s="577">
        <v>3138</v>
      </c>
      <c r="AH19" s="577">
        <v>2761</v>
      </c>
      <c r="AI19" s="577">
        <v>377</v>
      </c>
      <c r="AJ19" s="460">
        <v>26.636108989050168</v>
      </c>
    </row>
    <row r="20" spans="1:36" ht="19.5" customHeight="1">
      <c r="A20" s="187" t="s">
        <v>444</v>
      </c>
      <c r="B20" s="577">
        <v>15247</v>
      </c>
      <c r="C20" s="577">
        <v>12374</v>
      </c>
      <c r="D20" s="577">
        <v>2872</v>
      </c>
      <c r="E20" s="577">
        <v>4071</v>
      </c>
      <c r="F20" s="577">
        <v>3633</v>
      </c>
      <c r="G20" s="577">
        <v>438</v>
      </c>
      <c r="H20" s="459">
        <v>26.700334492031217</v>
      </c>
      <c r="I20" s="579">
        <v>17310</v>
      </c>
      <c r="J20" s="579">
        <v>14141</v>
      </c>
      <c r="K20" s="579">
        <v>3169</v>
      </c>
      <c r="L20" s="579">
        <v>4249</v>
      </c>
      <c r="M20" s="579">
        <v>3825</v>
      </c>
      <c r="N20" s="579">
        <v>424</v>
      </c>
      <c r="O20" s="460">
        <v>24.546504910456385</v>
      </c>
      <c r="P20" s="577">
        <v>18804</v>
      </c>
      <c r="Q20" s="577">
        <v>15348</v>
      </c>
      <c r="R20" s="577">
        <v>3455</v>
      </c>
      <c r="S20" s="577">
        <v>4385</v>
      </c>
      <c r="T20" s="577">
        <v>3968</v>
      </c>
      <c r="U20" s="577">
        <v>417</v>
      </c>
      <c r="V20" s="460">
        <v>23.319506487981283</v>
      </c>
      <c r="W20" s="577">
        <v>19605</v>
      </c>
      <c r="X20" s="577">
        <v>15914</v>
      </c>
      <c r="Y20" s="577">
        <v>3691</v>
      </c>
      <c r="Z20" s="577">
        <v>4244</v>
      </c>
      <c r="AA20" s="577">
        <v>3823</v>
      </c>
      <c r="AB20" s="577">
        <v>421</v>
      </c>
      <c r="AC20" s="460">
        <v>21.647538893139505</v>
      </c>
      <c r="AD20" s="577">
        <v>21263</v>
      </c>
      <c r="AE20" s="577">
        <v>17364</v>
      </c>
      <c r="AF20" s="577">
        <v>3899</v>
      </c>
      <c r="AG20" s="577">
        <v>4183</v>
      </c>
      <c r="AH20" s="577">
        <v>3780</v>
      </c>
      <c r="AI20" s="577">
        <v>403</v>
      </c>
      <c r="AJ20" s="460">
        <v>19.672670836664629</v>
      </c>
    </row>
    <row r="21" spans="1:36" ht="19.5" customHeight="1">
      <c r="A21" s="327" t="s">
        <v>443</v>
      </c>
      <c r="B21" s="577">
        <v>56299</v>
      </c>
      <c r="C21" s="577">
        <v>39448</v>
      </c>
      <c r="D21" s="577">
        <v>16814</v>
      </c>
      <c r="E21" s="577">
        <v>11563</v>
      </c>
      <c r="F21" s="577">
        <v>8824</v>
      </c>
      <c r="G21" s="577">
        <v>2739</v>
      </c>
      <c r="H21" s="459">
        <v>20.538553082648004</v>
      </c>
      <c r="I21" s="579">
        <v>70468</v>
      </c>
      <c r="J21" s="579">
        <v>49844</v>
      </c>
      <c r="K21" s="579">
        <v>20577</v>
      </c>
      <c r="L21" s="579">
        <v>17095</v>
      </c>
      <c r="M21" s="579">
        <v>13365</v>
      </c>
      <c r="N21" s="579">
        <v>3730</v>
      </c>
      <c r="O21" s="460">
        <v>24.259238235794971</v>
      </c>
      <c r="P21" s="577">
        <v>83789</v>
      </c>
      <c r="Q21" s="577">
        <v>58401</v>
      </c>
      <c r="R21" s="577">
        <v>25344</v>
      </c>
      <c r="S21" s="577">
        <v>20939</v>
      </c>
      <c r="T21" s="577">
        <v>16127</v>
      </c>
      <c r="U21" s="577">
        <v>4812</v>
      </c>
      <c r="V21" s="460">
        <v>24.990153838809391</v>
      </c>
      <c r="W21" s="577">
        <v>91106</v>
      </c>
      <c r="X21" s="577">
        <v>63243</v>
      </c>
      <c r="Y21" s="577">
        <v>27839</v>
      </c>
      <c r="Z21" s="577">
        <v>19316</v>
      </c>
      <c r="AA21" s="577">
        <v>14807</v>
      </c>
      <c r="AB21" s="577">
        <v>4509</v>
      </c>
      <c r="AC21" s="460">
        <v>21.201677167255724</v>
      </c>
      <c r="AD21" s="577">
        <v>87643</v>
      </c>
      <c r="AE21" s="577">
        <v>61069</v>
      </c>
      <c r="AF21" s="577">
        <v>26547</v>
      </c>
      <c r="AG21" s="577">
        <v>16784</v>
      </c>
      <c r="AH21" s="577">
        <v>13326</v>
      </c>
      <c r="AI21" s="577">
        <v>3458</v>
      </c>
      <c r="AJ21" s="460">
        <v>19.150417032735074</v>
      </c>
    </row>
    <row r="22" spans="1:36" ht="19.5" customHeight="1">
      <c r="A22" s="187" t="s">
        <v>805</v>
      </c>
      <c r="B22" s="577">
        <v>562</v>
      </c>
      <c r="C22" s="577">
        <v>471</v>
      </c>
      <c r="D22" s="577">
        <v>91</v>
      </c>
      <c r="E22" s="577">
        <v>41</v>
      </c>
      <c r="F22" s="577">
        <v>38</v>
      </c>
      <c r="G22" s="577">
        <v>3</v>
      </c>
      <c r="H22" s="459">
        <v>7.2953736654804269</v>
      </c>
      <c r="I22" s="579">
        <v>397</v>
      </c>
      <c r="J22" s="579">
        <v>335</v>
      </c>
      <c r="K22" s="579">
        <v>62</v>
      </c>
      <c r="L22" s="579">
        <v>58</v>
      </c>
      <c r="M22" s="579">
        <v>49</v>
      </c>
      <c r="N22" s="579">
        <v>9</v>
      </c>
      <c r="O22" s="460">
        <v>14.609571788413097</v>
      </c>
      <c r="P22" s="577">
        <v>385</v>
      </c>
      <c r="Q22" s="577">
        <v>327</v>
      </c>
      <c r="R22" s="577">
        <v>57</v>
      </c>
      <c r="S22" s="577">
        <v>33</v>
      </c>
      <c r="T22" s="577">
        <v>28</v>
      </c>
      <c r="U22" s="577">
        <v>5</v>
      </c>
      <c r="V22" s="460">
        <v>8.5714285714285712</v>
      </c>
      <c r="W22" s="577">
        <v>312</v>
      </c>
      <c r="X22" s="577">
        <v>242</v>
      </c>
      <c r="Y22" s="577">
        <v>70</v>
      </c>
      <c r="Z22" s="577">
        <v>31</v>
      </c>
      <c r="AA22" s="577">
        <v>30</v>
      </c>
      <c r="AB22" s="577">
        <v>1</v>
      </c>
      <c r="AC22" s="460">
        <v>9.9358974358974361</v>
      </c>
      <c r="AD22" s="577">
        <v>340</v>
      </c>
      <c r="AE22" s="577">
        <v>256</v>
      </c>
      <c r="AF22" s="577">
        <v>84</v>
      </c>
      <c r="AG22" s="577">
        <v>65</v>
      </c>
      <c r="AH22" s="577">
        <v>43</v>
      </c>
      <c r="AI22" s="577">
        <v>22</v>
      </c>
      <c r="AJ22" s="460">
        <v>19.117647058823529</v>
      </c>
    </row>
    <row r="23" spans="1:36" s="274" customFormat="1" ht="19.5" customHeight="1">
      <c r="A23" s="187" t="s">
        <v>762</v>
      </c>
      <c r="B23" s="577">
        <v>3255</v>
      </c>
      <c r="C23" s="577">
        <v>1693</v>
      </c>
      <c r="D23" s="577">
        <v>1562</v>
      </c>
      <c r="E23" s="577">
        <v>618</v>
      </c>
      <c r="F23" s="577">
        <v>300</v>
      </c>
      <c r="G23" s="577">
        <v>318</v>
      </c>
      <c r="H23" s="459">
        <v>18.986175115207374</v>
      </c>
      <c r="I23" s="579">
        <v>3218</v>
      </c>
      <c r="J23" s="579">
        <v>1642</v>
      </c>
      <c r="K23" s="579">
        <v>1576</v>
      </c>
      <c r="L23" s="579">
        <v>635</v>
      </c>
      <c r="M23" s="579">
        <v>308</v>
      </c>
      <c r="N23" s="579">
        <v>327</v>
      </c>
      <c r="O23" s="460">
        <v>19.732753262896207</v>
      </c>
      <c r="P23" s="577">
        <v>3381</v>
      </c>
      <c r="Q23" s="577">
        <v>1715</v>
      </c>
      <c r="R23" s="577">
        <v>1666</v>
      </c>
      <c r="S23" s="577">
        <v>612</v>
      </c>
      <c r="T23" s="577">
        <v>295</v>
      </c>
      <c r="U23" s="577">
        <v>317</v>
      </c>
      <c r="V23" s="460">
        <v>18.101153504880212</v>
      </c>
      <c r="W23" s="577">
        <v>3147</v>
      </c>
      <c r="X23" s="577">
        <v>1575</v>
      </c>
      <c r="Y23" s="577">
        <v>1572</v>
      </c>
      <c r="Z23" s="577">
        <v>582</v>
      </c>
      <c r="AA23" s="577">
        <v>278</v>
      </c>
      <c r="AB23" s="577">
        <v>304</v>
      </c>
      <c r="AC23" s="460">
        <v>18.493803622497616</v>
      </c>
      <c r="AD23" s="577">
        <v>3219</v>
      </c>
      <c r="AE23" s="577">
        <v>1627</v>
      </c>
      <c r="AF23" s="577">
        <v>1592</v>
      </c>
      <c r="AG23" s="577">
        <v>548</v>
      </c>
      <c r="AH23" s="577">
        <v>280</v>
      </c>
      <c r="AI23" s="577">
        <v>268</v>
      </c>
      <c r="AJ23" s="460">
        <v>17.023920472196334</v>
      </c>
    </row>
    <row r="24" spans="1:36" ht="19.5" customHeight="1">
      <c r="A24" s="187" t="s">
        <v>133</v>
      </c>
      <c r="B24" s="577">
        <v>15176</v>
      </c>
      <c r="C24" s="577">
        <v>10440</v>
      </c>
      <c r="D24" s="577">
        <v>4730</v>
      </c>
      <c r="E24" s="577">
        <v>2299</v>
      </c>
      <c r="F24" s="577">
        <v>1811</v>
      </c>
      <c r="G24" s="577">
        <v>488</v>
      </c>
      <c r="H24" s="459">
        <v>15.148919346336321</v>
      </c>
      <c r="I24" s="579">
        <v>15820</v>
      </c>
      <c r="J24" s="579">
        <v>11224</v>
      </c>
      <c r="K24" s="579">
        <v>4585</v>
      </c>
      <c r="L24" s="579">
        <v>2519</v>
      </c>
      <c r="M24" s="579">
        <v>2027</v>
      </c>
      <c r="N24" s="579">
        <v>492</v>
      </c>
      <c r="O24" s="460">
        <v>15.922882427307206</v>
      </c>
      <c r="P24" s="577">
        <v>16926</v>
      </c>
      <c r="Q24" s="577">
        <v>11845</v>
      </c>
      <c r="R24" s="577">
        <v>5075</v>
      </c>
      <c r="S24" s="577">
        <v>2745</v>
      </c>
      <c r="T24" s="577">
        <v>2136</v>
      </c>
      <c r="U24" s="577">
        <v>609</v>
      </c>
      <c r="V24" s="460">
        <v>16.217653314427508</v>
      </c>
      <c r="W24" s="577">
        <v>17329</v>
      </c>
      <c r="X24" s="577">
        <v>12038</v>
      </c>
      <c r="Y24" s="577">
        <v>5285</v>
      </c>
      <c r="Z24" s="577">
        <v>2634</v>
      </c>
      <c r="AA24" s="577">
        <v>2043</v>
      </c>
      <c r="AB24" s="577">
        <v>591</v>
      </c>
      <c r="AC24" s="460">
        <v>15.199953834612497</v>
      </c>
      <c r="AD24" s="577">
        <v>17666</v>
      </c>
      <c r="AE24" s="577">
        <v>12251</v>
      </c>
      <c r="AF24" s="577">
        <v>5412</v>
      </c>
      <c r="AG24" s="577">
        <v>2591</v>
      </c>
      <c r="AH24" s="577">
        <v>1979</v>
      </c>
      <c r="AI24" s="577">
        <v>612</v>
      </c>
      <c r="AJ24" s="460">
        <v>14.666591192120457</v>
      </c>
    </row>
    <row r="25" spans="1:36" ht="19.5" customHeight="1">
      <c r="A25" s="187" t="s">
        <v>447</v>
      </c>
      <c r="B25" s="577">
        <v>12158</v>
      </c>
      <c r="C25" s="577">
        <v>7537</v>
      </c>
      <c r="D25" s="577">
        <v>4600</v>
      </c>
      <c r="E25" s="577">
        <v>1782</v>
      </c>
      <c r="F25" s="577">
        <v>1146</v>
      </c>
      <c r="G25" s="577">
        <v>636</v>
      </c>
      <c r="H25" s="459">
        <v>14.657015956571803</v>
      </c>
      <c r="I25" s="579">
        <v>12948</v>
      </c>
      <c r="J25" s="579">
        <v>8066</v>
      </c>
      <c r="K25" s="579">
        <v>4876</v>
      </c>
      <c r="L25" s="579">
        <v>2082</v>
      </c>
      <c r="M25" s="579">
        <v>1371</v>
      </c>
      <c r="N25" s="579">
        <v>711</v>
      </c>
      <c r="O25" s="460">
        <v>16.07970342910102</v>
      </c>
      <c r="P25" s="577">
        <v>15351</v>
      </c>
      <c r="Q25" s="577">
        <v>9639</v>
      </c>
      <c r="R25" s="577">
        <v>5712</v>
      </c>
      <c r="S25" s="577">
        <v>2393</v>
      </c>
      <c r="T25" s="577">
        <v>1532</v>
      </c>
      <c r="U25" s="577">
        <v>861</v>
      </c>
      <c r="V25" s="460">
        <v>15.588561005797668</v>
      </c>
      <c r="W25" s="577">
        <v>17442</v>
      </c>
      <c r="X25" s="577">
        <v>10999</v>
      </c>
      <c r="Y25" s="577">
        <v>6438</v>
      </c>
      <c r="Z25" s="577">
        <v>2562</v>
      </c>
      <c r="AA25" s="577">
        <v>1672</v>
      </c>
      <c r="AB25" s="577">
        <v>890</v>
      </c>
      <c r="AC25" s="460">
        <v>14.688682490540076</v>
      </c>
      <c r="AD25" s="577">
        <v>18533</v>
      </c>
      <c r="AE25" s="577">
        <v>11675</v>
      </c>
      <c r="AF25" s="577">
        <v>6853</v>
      </c>
      <c r="AG25" s="577">
        <v>2694</v>
      </c>
      <c r="AH25" s="577">
        <v>1802</v>
      </c>
      <c r="AI25" s="577">
        <v>892</v>
      </c>
      <c r="AJ25" s="460">
        <v>14.536232666055145</v>
      </c>
    </row>
    <row r="26" spans="1:36" ht="19.5" customHeight="1">
      <c r="A26" s="187" t="s">
        <v>760</v>
      </c>
      <c r="B26" s="577">
        <v>6331</v>
      </c>
      <c r="C26" s="577">
        <v>3949</v>
      </c>
      <c r="D26" s="577">
        <v>2380</v>
      </c>
      <c r="E26" s="577">
        <v>847</v>
      </c>
      <c r="F26" s="577">
        <v>600</v>
      </c>
      <c r="G26" s="577">
        <v>247</v>
      </c>
      <c r="H26" s="459">
        <v>13.378613173274365</v>
      </c>
      <c r="I26" s="579">
        <v>5973</v>
      </c>
      <c r="J26" s="579">
        <v>3821</v>
      </c>
      <c r="K26" s="579">
        <v>2149</v>
      </c>
      <c r="L26" s="579">
        <v>782</v>
      </c>
      <c r="M26" s="579">
        <v>594</v>
      </c>
      <c r="N26" s="579">
        <v>188</v>
      </c>
      <c r="O26" s="460">
        <v>13.092248451364474</v>
      </c>
      <c r="P26" s="577">
        <v>6100</v>
      </c>
      <c r="Q26" s="577">
        <v>3792</v>
      </c>
      <c r="R26" s="577">
        <v>2307</v>
      </c>
      <c r="S26" s="577">
        <v>801</v>
      </c>
      <c r="T26" s="577">
        <v>575</v>
      </c>
      <c r="U26" s="577">
        <v>226</v>
      </c>
      <c r="V26" s="460">
        <v>13.131147540983607</v>
      </c>
      <c r="W26" s="577">
        <v>5699</v>
      </c>
      <c r="X26" s="577">
        <v>3531</v>
      </c>
      <c r="Y26" s="577">
        <v>2166</v>
      </c>
      <c r="Z26" s="577">
        <v>750</v>
      </c>
      <c r="AA26" s="577">
        <v>545</v>
      </c>
      <c r="AB26" s="577">
        <v>205</v>
      </c>
      <c r="AC26" s="460">
        <v>13.160203544481488</v>
      </c>
      <c r="AD26" s="577">
        <v>5933</v>
      </c>
      <c r="AE26" s="577">
        <v>3655</v>
      </c>
      <c r="AF26" s="577">
        <v>2276</v>
      </c>
      <c r="AG26" s="577">
        <v>734</v>
      </c>
      <c r="AH26" s="577">
        <v>537</v>
      </c>
      <c r="AI26" s="577">
        <v>197</v>
      </c>
      <c r="AJ26" s="460">
        <v>12.371481543906961</v>
      </c>
    </row>
    <row r="27" spans="1:36" ht="19.5" customHeight="1">
      <c r="A27" s="327" t="s">
        <v>451</v>
      </c>
      <c r="B27" s="577">
        <v>6611</v>
      </c>
      <c r="C27" s="577">
        <v>4954</v>
      </c>
      <c r="D27" s="577">
        <v>1656</v>
      </c>
      <c r="E27" s="577">
        <v>1251</v>
      </c>
      <c r="F27" s="577">
        <v>1113</v>
      </c>
      <c r="G27" s="577">
        <v>138</v>
      </c>
      <c r="H27" s="459">
        <v>18.923007109363184</v>
      </c>
      <c r="I27" s="579">
        <v>6311</v>
      </c>
      <c r="J27" s="579">
        <v>4668</v>
      </c>
      <c r="K27" s="579">
        <v>1640</v>
      </c>
      <c r="L27" s="579">
        <v>950</v>
      </c>
      <c r="M27" s="579">
        <v>815</v>
      </c>
      <c r="N27" s="579">
        <v>135</v>
      </c>
      <c r="O27" s="460">
        <v>15.053081920456346</v>
      </c>
      <c r="P27" s="577">
        <v>5569</v>
      </c>
      <c r="Q27" s="577">
        <v>4235</v>
      </c>
      <c r="R27" s="577">
        <v>1330</v>
      </c>
      <c r="S27" s="577">
        <v>781</v>
      </c>
      <c r="T27" s="577">
        <v>687</v>
      </c>
      <c r="U27" s="577">
        <v>94</v>
      </c>
      <c r="V27" s="460">
        <v>14.024061770515353</v>
      </c>
      <c r="W27" s="577">
        <v>4996</v>
      </c>
      <c r="X27" s="577">
        <v>3619</v>
      </c>
      <c r="Y27" s="577">
        <v>1375</v>
      </c>
      <c r="Z27" s="577">
        <v>557</v>
      </c>
      <c r="AA27" s="577">
        <v>468</v>
      </c>
      <c r="AB27" s="577">
        <v>89</v>
      </c>
      <c r="AC27" s="460">
        <v>11.148919135308248</v>
      </c>
      <c r="AD27" s="577">
        <v>5104</v>
      </c>
      <c r="AE27" s="577">
        <v>3784</v>
      </c>
      <c r="AF27" s="577">
        <v>1315</v>
      </c>
      <c r="AG27" s="577">
        <v>475</v>
      </c>
      <c r="AH27" s="577">
        <v>403</v>
      </c>
      <c r="AI27" s="577">
        <v>72</v>
      </c>
      <c r="AJ27" s="460">
        <v>9.3064263322884013</v>
      </c>
    </row>
    <row r="28" spans="1:36" ht="19.5" customHeight="1">
      <c r="A28" s="275" t="s">
        <v>81</v>
      </c>
      <c r="B28" s="582">
        <v>10594</v>
      </c>
      <c r="C28" s="582">
        <v>6550</v>
      </c>
      <c r="D28" s="582">
        <v>4038</v>
      </c>
      <c r="E28" s="582">
        <v>2361</v>
      </c>
      <c r="F28" s="582">
        <v>1667</v>
      </c>
      <c r="G28" s="582">
        <v>694</v>
      </c>
      <c r="H28" s="593">
        <v>22.286199735699451</v>
      </c>
      <c r="I28" s="594">
        <v>7299</v>
      </c>
      <c r="J28" s="594">
        <v>4846</v>
      </c>
      <c r="K28" s="594">
        <v>2450</v>
      </c>
      <c r="L28" s="594">
        <v>2181</v>
      </c>
      <c r="M28" s="594">
        <v>1553</v>
      </c>
      <c r="N28" s="594">
        <v>628</v>
      </c>
      <c r="O28" s="595">
        <v>29.880805589806826</v>
      </c>
      <c r="P28" s="582">
        <v>5979</v>
      </c>
      <c r="Q28" s="582">
        <v>4332</v>
      </c>
      <c r="R28" s="582">
        <v>1646</v>
      </c>
      <c r="S28" s="582">
        <v>1461</v>
      </c>
      <c r="T28" s="582">
        <v>1133</v>
      </c>
      <c r="U28" s="582">
        <v>328</v>
      </c>
      <c r="V28" s="595">
        <v>24.435524335173106</v>
      </c>
      <c r="W28" s="582">
        <v>9944</v>
      </c>
      <c r="X28" s="582">
        <v>6611</v>
      </c>
      <c r="Y28" s="582">
        <v>3326</v>
      </c>
      <c r="Z28" s="582">
        <v>1797</v>
      </c>
      <c r="AA28" s="582">
        <v>1304</v>
      </c>
      <c r="AB28" s="582">
        <v>493</v>
      </c>
      <c r="AC28" s="595">
        <v>18.071198712791634</v>
      </c>
      <c r="AD28" s="582">
        <v>11744</v>
      </c>
      <c r="AE28" s="582">
        <v>7580</v>
      </c>
      <c r="AF28" s="582">
        <v>4160</v>
      </c>
      <c r="AG28" s="582">
        <v>2172</v>
      </c>
      <c r="AH28" s="582">
        <v>1495</v>
      </c>
      <c r="AI28" s="582">
        <v>677</v>
      </c>
      <c r="AJ28" s="595">
        <v>18.494550408719345</v>
      </c>
    </row>
    <row r="29" spans="1:36" s="4" customFormat="1" ht="20.45" customHeight="1">
      <c r="A29" s="361" t="s">
        <v>57</v>
      </c>
      <c r="B29" s="5"/>
      <c r="C29" s="5"/>
      <c r="D29" s="5"/>
      <c r="P29" s="5"/>
      <c r="Q29" s="5"/>
      <c r="R29" s="5"/>
      <c r="W29" s="328"/>
    </row>
    <row r="30" spans="1:36" s="4" customFormat="1" ht="14.25">
      <c r="A30" s="2" t="s">
        <v>207</v>
      </c>
      <c r="B30" s="5"/>
      <c r="C30" s="5"/>
      <c r="D30" s="5"/>
      <c r="P30" s="5"/>
      <c r="Q30" s="5"/>
      <c r="R30" s="5"/>
      <c r="W30" s="5"/>
    </row>
    <row r="31" spans="1:36" s="4" customFormat="1" ht="14.25">
      <c r="A31" s="2" t="s">
        <v>238</v>
      </c>
      <c r="B31" s="5"/>
      <c r="C31" s="5"/>
      <c r="D31" s="5"/>
      <c r="P31" s="5"/>
      <c r="Q31" s="5"/>
      <c r="R31" s="5"/>
      <c r="W31" s="5"/>
    </row>
    <row r="32" spans="1:36">
      <c r="B32" s="326"/>
      <c r="C32" s="326"/>
      <c r="D32" s="326"/>
      <c r="P32" s="326"/>
      <c r="Q32" s="326"/>
      <c r="R32" s="326"/>
    </row>
    <row r="33" spans="2:18">
      <c r="B33" s="326"/>
      <c r="C33" s="326"/>
      <c r="D33" s="326"/>
      <c r="P33" s="326"/>
      <c r="Q33" s="326"/>
      <c r="R33" s="326"/>
    </row>
    <row r="34" spans="2:18">
      <c r="B34" s="326"/>
      <c r="C34" s="326"/>
      <c r="D34" s="326"/>
      <c r="G34" s="273" t="s">
        <v>6</v>
      </c>
      <c r="N34" s="273" t="s">
        <v>806</v>
      </c>
      <c r="P34" s="326"/>
      <c r="Q34" s="326"/>
      <c r="R34" s="326"/>
    </row>
    <row r="35" spans="2:18">
      <c r="B35" s="326"/>
      <c r="C35" s="326"/>
      <c r="D35" s="326"/>
      <c r="G35" s="273" t="s">
        <v>6</v>
      </c>
      <c r="P35" s="326"/>
      <c r="Q35" s="326"/>
      <c r="R35" s="326"/>
    </row>
    <row r="36" spans="2:18">
      <c r="B36" s="326"/>
      <c r="C36" s="326"/>
      <c r="D36" s="326"/>
      <c r="P36" s="326"/>
      <c r="Q36" s="326"/>
      <c r="R36" s="326"/>
    </row>
    <row r="37" spans="2:18">
      <c r="B37" s="326"/>
      <c r="C37" s="326"/>
      <c r="D37" s="326"/>
      <c r="P37" s="326"/>
      <c r="Q37" s="326"/>
      <c r="R37" s="326"/>
    </row>
    <row r="38" spans="2:18">
      <c r="B38" s="326"/>
      <c r="C38" s="326"/>
      <c r="D38" s="326"/>
      <c r="P38" s="326"/>
      <c r="Q38" s="326"/>
      <c r="R38" s="326"/>
    </row>
    <row r="39" spans="2:18">
      <c r="B39" s="326"/>
      <c r="C39" s="326"/>
      <c r="D39" s="326"/>
      <c r="P39" s="326"/>
      <c r="Q39" s="326"/>
      <c r="R39" s="326"/>
    </row>
    <row r="40" spans="2:18">
      <c r="B40" s="326"/>
      <c r="C40" s="326"/>
      <c r="D40" s="326"/>
      <c r="P40" s="326"/>
      <c r="Q40" s="326"/>
      <c r="R40" s="326"/>
    </row>
    <row r="41" spans="2:18">
      <c r="B41" s="326"/>
      <c r="C41" s="326"/>
      <c r="D41" s="326"/>
      <c r="P41" s="326"/>
      <c r="Q41" s="326"/>
      <c r="R41" s="326"/>
    </row>
    <row r="42" spans="2:18">
      <c r="B42" s="326"/>
      <c r="C42" s="326"/>
      <c r="D42" s="326"/>
      <c r="P42" s="326"/>
      <c r="Q42" s="326"/>
      <c r="R42" s="326"/>
    </row>
    <row r="43" spans="2:18">
      <c r="B43" s="326"/>
      <c r="C43" s="326"/>
      <c r="D43" s="326"/>
      <c r="P43" s="326"/>
      <c r="Q43" s="326"/>
      <c r="R43" s="326"/>
    </row>
    <row r="44" spans="2:18">
      <c r="B44" s="326"/>
      <c r="C44" s="326"/>
      <c r="D44" s="326"/>
      <c r="P44" s="326"/>
      <c r="Q44" s="326"/>
      <c r="R44" s="326"/>
    </row>
    <row r="45" spans="2:18">
      <c r="B45" s="326"/>
      <c r="C45" s="326"/>
      <c r="D45" s="326"/>
      <c r="P45" s="326"/>
      <c r="Q45" s="326"/>
      <c r="R45" s="326"/>
    </row>
    <row r="46" spans="2:18">
      <c r="B46" s="326"/>
      <c r="C46" s="326"/>
      <c r="D46" s="326"/>
      <c r="P46" s="326"/>
      <c r="Q46" s="326"/>
      <c r="R46" s="326"/>
    </row>
    <row r="47" spans="2:18">
      <c r="B47" s="326"/>
      <c r="C47" s="326"/>
      <c r="D47" s="326"/>
      <c r="P47" s="326"/>
      <c r="Q47" s="326"/>
      <c r="R47" s="326"/>
    </row>
    <row r="48" spans="2:18">
      <c r="B48" s="326"/>
      <c r="C48" s="326"/>
      <c r="D48" s="326"/>
      <c r="P48" s="326"/>
      <c r="Q48" s="326"/>
      <c r="R48" s="326"/>
    </row>
    <row r="49" spans="2:18">
      <c r="B49" s="326"/>
      <c r="C49" s="326"/>
      <c r="D49" s="326"/>
      <c r="P49" s="326"/>
      <c r="Q49" s="326"/>
      <c r="R49" s="326"/>
    </row>
    <row r="50" spans="2:18">
      <c r="B50" s="326"/>
      <c r="C50" s="326"/>
      <c r="D50" s="326"/>
      <c r="P50" s="326"/>
      <c r="Q50" s="326"/>
      <c r="R50" s="326"/>
    </row>
    <row r="51" spans="2:18">
      <c r="B51" s="326"/>
      <c r="C51" s="326"/>
      <c r="D51" s="326"/>
      <c r="P51" s="326"/>
      <c r="Q51" s="326"/>
      <c r="R51" s="326"/>
    </row>
    <row r="52" spans="2:18">
      <c r="B52" s="326"/>
      <c r="C52" s="326"/>
      <c r="D52" s="326"/>
      <c r="P52" s="326"/>
      <c r="Q52" s="326"/>
      <c r="R52" s="326"/>
    </row>
    <row r="53" spans="2:18">
      <c r="B53" s="326"/>
      <c r="C53" s="326"/>
      <c r="D53" s="326"/>
      <c r="P53" s="326"/>
      <c r="Q53" s="326"/>
      <c r="R53" s="326"/>
    </row>
    <row r="54" spans="2:18">
      <c r="B54" s="326"/>
      <c r="C54" s="326"/>
      <c r="D54" s="326"/>
      <c r="P54" s="326"/>
      <c r="Q54" s="326"/>
      <c r="R54" s="326"/>
    </row>
    <row r="55" spans="2:18">
      <c r="B55" s="326"/>
      <c r="C55" s="326"/>
      <c r="D55" s="326"/>
      <c r="P55" s="326"/>
      <c r="Q55" s="326"/>
      <c r="R55" s="326"/>
    </row>
    <row r="56" spans="2:18">
      <c r="B56" s="326"/>
      <c r="C56" s="326"/>
      <c r="D56" s="326"/>
      <c r="P56" s="326"/>
      <c r="Q56" s="326"/>
      <c r="R56" s="326"/>
    </row>
    <row r="57" spans="2:18">
      <c r="B57" s="326"/>
      <c r="C57" s="326"/>
      <c r="D57" s="326"/>
      <c r="P57" s="326"/>
      <c r="Q57" s="326"/>
      <c r="R57" s="326"/>
    </row>
    <row r="58" spans="2:18">
      <c r="B58" s="326"/>
      <c r="C58" s="326"/>
      <c r="D58" s="326"/>
      <c r="P58" s="326"/>
      <c r="Q58" s="326"/>
      <c r="R58" s="326"/>
    </row>
    <row r="59" spans="2:18">
      <c r="B59" s="326"/>
      <c r="C59" s="326"/>
      <c r="D59" s="326"/>
      <c r="P59" s="326"/>
      <c r="Q59" s="326"/>
      <c r="R59" s="326"/>
    </row>
    <row r="60" spans="2:18">
      <c r="B60" s="326"/>
      <c r="C60" s="326"/>
      <c r="D60" s="326"/>
      <c r="P60" s="326"/>
      <c r="Q60" s="326"/>
      <c r="R60" s="326"/>
    </row>
    <row r="61" spans="2:18">
      <c r="B61" s="326"/>
      <c r="C61" s="326"/>
      <c r="D61" s="326"/>
      <c r="P61" s="326"/>
      <c r="Q61" s="326"/>
      <c r="R61" s="326"/>
    </row>
    <row r="62" spans="2:18">
      <c r="B62" s="326"/>
      <c r="C62" s="326"/>
      <c r="D62" s="326"/>
      <c r="P62" s="326"/>
      <c r="Q62" s="326"/>
      <c r="R62" s="326"/>
    </row>
    <row r="63" spans="2:18">
      <c r="B63" s="326"/>
      <c r="C63" s="326"/>
      <c r="D63" s="326"/>
      <c r="P63" s="326"/>
      <c r="Q63" s="326"/>
      <c r="R63" s="326"/>
    </row>
    <row r="64" spans="2:18">
      <c r="B64" s="326"/>
      <c r="C64" s="326"/>
      <c r="D64" s="326"/>
      <c r="P64" s="326"/>
      <c r="Q64" s="326"/>
      <c r="R64" s="326"/>
    </row>
    <row r="65" spans="2:18">
      <c r="B65" s="326"/>
      <c r="C65" s="326"/>
      <c r="D65" s="326"/>
      <c r="P65" s="326"/>
      <c r="Q65" s="326"/>
      <c r="R65" s="326"/>
    </row>
    <row r="66" spans="2:18">
      <c r="B66" s="326"/>
      <c r="C66" s="326"/>
      <c r="D66" s="326"/>
      <c r="P66" s="326"/>
      <c r="Q66" s="326"/>
      <c r="R66" s="326"/>
    </row>
    <row r="67" spans="2:18">
      <c r="B67" s="326"/>
      <c r="C67" s="326"/>
      <c r="D67" s="326"/>
      <c r="P67" s="326"/>
      <c r="Q67" s="326"/>
      <c r="R67" s="326"/>
    </row>
    <row r="68" spans="2:18">
      <c r="B68" s="326"/>
      <c r="C68" s="326"/>
      <c r="D68" s="326"/>
      <c r="P68" s="326"/>
      <c r="Q68" s="326"/>
      <c r="R68" s="326"/>
    </row>
    <row r="69" spans="2:18">
      <c r="B69" s="326"/>
      <c r="C69" s="326"/>
      <c r="D69" s="326"/>
      <c r="P69" s="326"/>
      <c r="Q69" s="326"/>
      <c r="R69" s="326"/>
    </row>
    <row r="70" spans="2:18">
      <c r="B70" s="326"/>
      <c r="C70" s="326"/>
      <c r="D70" s="326"/>
      <c r="P70" s="326"/>
      <c r="Q70" s="326"/>
      <c r="R70" s="326"/>
    </row>
    <row r="71" spans="2:18">
      <c r="B71" s="326"/>
      <c r="C71" s="326"/>
      <c r="D71" s="326"/>
      <c r="P71" s="326"/>
      <c r="Q71" s="326"/>
      <c r="R71" s="326"/>
    </row>
    <row r="72" spans="2:18">
      <c r="B72" s="326"/>
      <c r="C72" s="326"/>
      <c r="D72" s="326"/>
      <c r="P72" s="326"/>
      <c r="Q72" s="326"/>
      <c r="R72" s="326"/>
    </row>
    <row r="73" spans="2:18">
      <c r="B73" s="326"/>
      <c r="C73" s="326"/>
      <c r="D73" s="326"/>
      <c r="P73" s="326"/>
      <c r="Q73" s="326"/>
      <c r="R73" s="326"/>
    </row>
    <row r="74" spans="2:18">
      <c r="B74" s="326"/>
      <c r="C74" s="326"/>
      <c r="D74" s="326"/>
      <c r="P74" s="326"/>
      <c r="Q74" s="326"/>
      <c r="R74" s="326"/>
    </row>
    <row r="75" spans="2:18">
      <c r="B75" s="326"/>
      <c r="C75" s="326"/>
      <c r="D75" s="326"/>
      <c r="P75" s="326"/>
      <c r="Q75" s="326"/>
      <c r="R75" s="326"/>
    </row>
    <row r="76" spans="2:18">
      <c r="B76" s="326"/>
      <c r="C76" s="326"/>
      <c r="D76" s="326"/>
      <c r="P76" s="326"/>
      <c r="Q76" s="326"/>
      <c r="R76" s="326"/>
    </row>
    <row r="77" spans="2:18">
      <c r="B77" s="326"/>
      <c r="C77" s="326"/>
      <c r="D77" s="326"/>
      <c r="P77" s="326"/>
      <c r="Q77" s="326"/>
      <c r="R77" s="326"/>
    </row>
    <row r="78" spans="2:18">
      <c r="B78" s="326"/>
      <c r="C78" s="326"/>
      <c r="D78" s="326"/>
      <c r="P78" s="326"/>
      <c r="Q78" s="326"/>
      <c r="R78" s="326"/>
    </row>
    <row r="79" spans="2:18">
      <c r="B79" s="326"/>
      <c r="C79" s="326"/>
      <c r="D79" s="326"/>
      <c r="P79" s="326"/>
      <c r="Q79" s="326"/>
      <c r="R79" s="326"/>
    </row>
    <row r="80" spans="2:18">
      <c r="B80" s="326"/>
      <c r="C80" s="326"/>
      <c r="D80" s="326"/>
      <c r="P80" s="326"/>
      <c r="Q80" s="326"/>
      <c r="R80" s="326"/>
    </row>
    <row r="81" spans="2:18">
      <c r="B81" s="326"/>
      <c r="C81" s="326"/>
      <c r="D81" s="326"/>
      <c r="P81" s="326"/>
      <c r="Q81" s="326"/>
      <c r="R81" s="326"/>
    </row>
    <row r="82" spans="2:18">
      <c r="B82" s="326"/>
      <c r="C82" s="326"/>
      <c r="D82" s="326"/>
      <c r="P82" s="326"/>
      <c r="Q82" s="326"/>
      <c r="R82" s="326"/>
    </row>
    <row r="83" spans="2:18">
      <c r="B83" s="326"/>
      <c r="C83" s="326"/>
      <c r="D83" s="326"/>
      <c r="P83" s="326"/>
      <c r="Q83" s="326"/>
      <c r="R83" s="326"/>
    </row>
    <row r="84" spans="2:18">
      <c r="B84" s="326"/>
      <c r="C84" s="326"/>
      <c r="D84" s="326"/>
      <c r="P84" s="326"/>
      <c r="Q84" s="326"/>
      <c r="R84" s="326"/>
    </row>
    <row r="85" spans="2:18">
      <c r="B85" s="326"/>
      <c r="C85" s="326"/>
      <c r="D85" s="326"/>
      <c r="P85" s="326"/>
      <c r="Q85" s="326"/>
      <c r="R85" s="326"/>
    </row>
    <row r="86" spans="2:18">
      <c r="B86" s="326"/>
      <c r="C86" s="326"/>
      <c r="D86" s="326"/>
      <c r="P86" s="326"/>
      <c r="Q86" s="326"/>
      <c r="R86" s="326"/>
    </row>
    <row r="87" spans="2:18">
      <c r="B87" s="326"/>
      <c r="C87" s="326"/>
      <c r="D87" s="326"/>
      <c r="P87" s="326"/>
      <c r="Q87" s="326"/>
      <c r="R87" s="326"/>
    </row>
    <row r="88" spans="2:18">
      <c r="B88" s="326"/>
      <c r="C88" s="326"/>
      <c r="D88" s="326"/>
      <c r="P88" s="326"/>
      <c r="Q88" s="326"/>
      <c r="R88" s="326"/>
    </row>
  </sheetData>
  <sortState ref="A8:V28">
    <sortCondition descending="1" ref="V8:V28"/>
  </sortState>
  <mergeCells count="13">
    <mergeCell ref="A1:AJ1"/>
    <mergeCell ref="Z4:Z5"/>
    <mergeCell ref="AC4:AC5"/>
    <mergeCell ref="AG4:AG5"/>
    <mergeCell ref="AJ4:AJ5"/>
    <mergeCell ref="U2:V2"/>
    <mergeCell ref="A3:A5"/>
    <mergeCell ref="E4:E5"/>
    <mergeCell ref="H4:H5"/>
    <mergeCell ref="L4:L5"/>
    <mergeCell ref="O4:O5"/>
    <mergeCell ref="S4:S5"/>
    <mergeCell ref="V4:V5"/>
  </mergeCells>
  <phoneticPr fontId="6" type="noConversion"/>
  <printOptions horizontalCentered="1" verticalCentered="1"/>
  <pageMargins left="0.39370078740157483" right="0.39370078740157483" top="0.74803149606299213" bottom="0.74803149606299213" header="0.31496062992125984" footer="0.31496062992125984"/>
  <pageSetup paperSize="11" scale="66" orientation="landscape" r:id="rId1"/>
  <headerFooter differentOddEven="1" scaleWithDoc="0">
    <oddHeader>&amp;L&amp;"Times New Roman,標準"&amp;8 108&amp;"標楷體,標準"年犯罪狀況及其分析</oddHeader>
    <evenHeader>&amp;R&amp;"標楷體,標準"&amp;8第二篇　犯罪之處理</even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64</vt:i4>
      </vt:variant>
      <vt:variant>
        <vt:lpstr>已命名的範圍</vt:lpstr>
      </vt:variant>
      <vt:variant>
        <vt:i4>57</vt:i4>
      </vt:variant>
    </vt:vector>
  </HeadingPairs>
  <TitlesOfParts>
    <vt:vector size="121" baseType="lpstr">
      <vt:lpstr>2-1-1</vt:lpstr>
      <vt:lpstr>2-1-2</vt:lpstr>
      <vt:lpstr>2-1-3</vt:lpstr>
      <vt:lpstr>2-1-4</vt:lpstr>
      <vt:lpstr>2-1-5</vt:lpstr>
      <vt:lpstr>2-1-6</vt:lpstr>
      <vt:lpstr>2-1-7 </vt:lpstr>
      <vt:lpstr>2-1-8</vt:lpstr>
      <vt:lpstr>2-1-9</vt:lpstr>
      <vt:lpstr>2-1-10</vt:lpstr>
      <vt:lpstr>2-1-11</vt:lpstr>
      <vt:lpstr>2-1-12</vt:lpstr>
      <vt:lpstr>2-1-13</vt:lpstr>
      <vt:lpstr>2-1-14</vt:lpstr>
      <vt:lpstr>2-1-15</vt:lpstr>
      <vt:lpstr>2-1-16</vt:lpstr>
      <vt:lpstr>2-1-17</vt:lpstr>
      <vt:lpstr>2-1-18</vt:lpstr>
      <vt:lpstr>2-1-19</vt:lpstr>
      <vt:lpstr>2-1-20</vt:lpstr>
      <vt:lpstr>2-1-21</vt:lpstr>
      <vt:lpstr>2-1-22</vt:lpstr>
      <vt:lpstr>2-1-23</vt:lpstr>
      <vt:lpstr>2-1-24</vt:lpstr>
      <vt:lpstr>2-2-1</vt:lpstr>
      <vt:lpstr>2-2-2</vt:lpstr>
      <vt:lpstr>2-2-3</vt:lpstr>
      <vt:lpstr>2-2-4 </vt:lpstr>
      <vt:lpstr>2-2-5</vt:lpstr>
      <vt:lpstr>2-2-6</vt:lpstr>
      <vt:lpstr>2-2-7</vt:lpstr>
      <vt:lpstr>2-2-8</vt:lpstr>
      <vt:lpstr>2-2-9</vt:lpstr>
      <vt:lpstr>2-2-10</vt:lpstr>
      <vt:lpstr>2-3-1</vt:lpstr>
      <vt:lpstr>2-3-2</vt:lpstr>
      <vt:lpstr>2-3-3</vt:lpstr>
      <vt:lpstr>2-3-4</vt:lpstr>
      <vt:lpstr>2-3-5</vt:lpstr>
      <vt:lpstr>2-3-6</vt:lpstr>
      <vt:lpstr>2-3-7</vt:lpstr>
      <vt:lpstr>2-4-1</vt:lpstr>
      <vt:lpstr>2-4-2</vt:lpstr>
      <vt:lpstr>2-4-3</vt:lpstr>
      <vt:lpstr>2-4-4</vt:lpstr>
      <vt:lpstr>2-4-5</vt:lpstr>
      <vt:lpstr>2-4-6</vt:lpstr>
      <vt:lpstr>2-4-7</vt:lpstr>
      <vt:lpstr>2-4-8</vt:lpstr>
      <vt:lpstr>2-4-9、2-4-10</vt:lpstr>
      <vt:lpstr>2-4-11</vt:lpstr>
      <vt:lpstr>2-4-12</vt:lpstr>
      <vt:lpstr>2-4-13</vt:lpstr>
      <vt:lpstr>2-4-14</vt:lpstr>
      <vt:lpstr>2-4-15</vt:lpstr>
      <vt:lpstr>2-4-16</vt:lpstr>
      <vt:lpstr>2-4-17</vt:lpstr>
      <vt:lpstr>2-4-18</vt:lpstr>
      <vt:lpstr>2-4-19</vt:lpstr>
      <vt:lpstr>2-4-20</vt:lpstr>
      <vt:lpstr>2-4-21 </vt:lpstr>
      <vt:lpstr>2-4-22 </vt:lpstr>
      <vt:lpstr>2-5-1</vt:lpstr>
      <vt:lpstr>2-5-2</vt:lpstr>
      <vt:lpstr>'2-1-1'!Print_Area</vt:lpstr>
      <vt:lpstr>'2-1-10'!Print_Area</vt:lpstr>
      <vt:lpstr>'2-1-11'!Print_Area</vt:lpstr>
      <vt:lpstr>'2-1-12'!Print_Area</vt:lpstr>
      <vt:lpstr>'2-1-13'!Print_Area</vt:lpstr>
      <vt:lpstr>'2-1-14'!Print_Area</vt:lpstr>
      <vt:lpstr>'2-1-15'!Print_Area</vt:lpstr>
      <vt:lpstr>'2-1-16'!Print_Area</vt:lpstr>
      <vt:lpstr>'2-1-17'!Print_Area</vt:lpstr>
      <vt:lpstr>'2-1-18'!Print_Area</vt:lpstr>
      <vt:lpstr>'2-1-19'!Print_Area</vt:lpstr>
      <vt:lpstr>'2-1-20'!Print_Area</vt:lpstr>
      <vt:lpstr>'2-1-21'!Print_Area</vt:lpstr>
      <vt:lpstr>'2-1-22'!Print_Area</vt:lpstr>
      <vt:lpstr>'2-1-23'!Print_Area</vt:lpstr>
      <vt:lpstr>'2-1-24'!Print_Area</vt:lpstr>
      <vt:lpstr>'2-1-3'!Print_Area</vt:lpstr>
      <vt:lpstr>'2-1-4'!Print_Area</vt:lpstr>
      <vt:lpstr>'2-1-5'!Print_Area</vt:lpstr>
      <vt:lpstr>'2-1-6'!Print_Area</vt:lpstr>
      <vt:lpstr>'2-1-7 '!Print_Area</vt:lpstr>
      <vt:lpstr>'2-1-8'!Print_Area</vt:lpstr>
      <vt:lpstr>'2-1-9'!Print_Area</vt:lpstr>
      <vt:lpstr>'2-2-1'!Print_Area</vt:lpstr>
      <vt:lpstr>'2-2-10'!Print_Area</vt:lpstr>
      <vt:lpstr>'2-2-2'!Print_Area</vt:lpstr>
      <vt:lpstr>'2-2-3'!Print_Area</vt:lpstr>
      <vt:lpstr>'2-2-6'!Print_Area</vt:lpstr>
      <vt:lpstr>'2-2-7'!Print_Area</vt:lpstr>
      <vt:lpstr>'2-2-9'!Print_Area</vt:lpstr>
      <vt:lpstr>'2-3-3'!Print_Area</vt:lpstr>
      <vt:lpstr>'2-3-5'!Print_Area</vt:lpstr>
      <vt:lpstr>'2-3-6'!Print_Area</vt:lpstr>
      <vt:lpstr>'2-3-7'!Print_Area</vt:lpstr>
      <vt:lpstr>'2-4-1'!Print_Area</vt:lpstr>
      <vt:lpstr>'2-4-11'!Print_Area</vt:lpstr>
      <vt:lpstr>'2-4-12'!Print_Area</vt:lpstr>
      <vt:lpstr>'2-4-13'!Print_Area</vt:lpstr>
      <vt:lpstr>'2-4-14'!Print_Area</vt:lpstr>
      <vt:lpstr>'2-4-15'!Print_Area</vt:lpstr>
      <vt:lpstr>'2-4-16'!Print_Area</vt:lpstr>
      <vt:lpstr>'2-4-17'!Print_Area</vt:lpstr>
      <vt:lpstr>'2-4-18'!Print_Area</vt:lpstr>
      <vt:lpstr>'2-4-19'!Print_Area</vt:lpstr>
      <vt:lpstr>'2-4-2'!Print_Area</vt:lpstr>
      <vt:lpstr>'2-4-20'!Print_Area</vt:lpstr>
      <vt:lpstr>'2-4-21 '!Print_Area</vt:lpstr>
      <vt:lpstr>'2-4-22 '!Print_Area</vt:lpstr>
      <vt:lpstr>'2-4-3'!Print_Area</vt:lpstr>
      <vt:lpstr>'2-4-4'!Print_Area</vt:lpstr>
      <vt:lpstr>'2-4-5'!Print_Area</vt:lpstr>
      <vt:lpstr>'2-4-6'!Print_Area</vt:lpstr>
      <vt:lpstr>'2-4-7'!Print_Area</vt:lpstr>
      <vt:lpstr>'2-4-8'!Print_Area</vt:lpstr>
      <vt:lpstr>'2-4-9、2-4-10'!Print_Area</vt:lpstr>
      <vt:lpstr>'2-5-1'!Print_Area</vt:lpstr>
      <vt:lpstr>'2-5-2'!Print_Area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蔡宜家</dc:creator>
  <cp:lastModifiedBy>蔡宜家</cp:lastModifiedBy>
  <cp:lastPrinted>2021-06-25T02:33:32Z</cp:lastPrinted>
  <dcterms:created xsi:type="dcterms:W3CDTF">2018-09-28T02:41:57Z</dcterms:created>
  <dcterms:modified xsi:type="dcterms:W3CDTF">2021-06-25T03:20:20Z</dcterms:modified>
</cp:coreProperties>
</file>