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user\Desktop\法律\犯防中心資料\110年工作內容\debug-108\"/>
    </mc:Choice>
  </mc:AlternateContent>
  <bookViews>
    <workbookView xWindow="0" yWindow="1155" windowWidth="23040" windowHeight="6195" tabRatio="902" firstSheet="1" activeTab="11"/>
  </bookViews>
  <sheets>
    <sheet name="1-1-1、1-1-2" sheetId="87" r:id="rId1"/>
    <sheet name=" 1-1-3" sheetId="32" r:id="rId2"/>
    <sheet name="1-1-4" sheetId="28" r:id="rId3"/>
    <sheet name="1-2-1" sheetId="31" r:id="rId4"/>
    <sheet name="1-2-2" sheetId="29" r:id="rId5"/>
    <sheet name="1-2-3" sheetId="33" r:id="rId6"/>
    <sheet name="1-2-3(續)" sheetId="77" r:id="rId7"/>
    <sheet name="1-2-4" sheetId="35" r:id="rId8"/>
    <sheet name="1-2-5" sheetId="11" r:id="rId9"/>
    <sheet name="1-2-6" sheetId="37" r:id="rId10"/>
    <sheet name="1-2-7" sheetId="86" r:id="rId11"/>
    <sheet name="1-3-1" sheetId="39" r:id="rId12"/>
    <sheet name="1-3-2" sheetId="76" r:id="rId13"/>
    <sheet name="1-3-3、1-3-4" sheetId="41" r:id="rId14"/>
    <sheet name="1-3-5" sheetId="56" r:id="rId15"/>
    <sheet name="1-3-6、1-3-7" sheetId="68" r:id="rId16"/>
    <sheet name="1-4-1" sheetId="89" r:id="rId17"/>
    <sheet name="1-4-2" sheetId="90" r:id="rId18"/>
    <sheet name="1-4-3" sheetId="91" r:id="rId19"/>
    <sheet name="1-4-4" sheetId="92" r:id="rId20"/>
    <sheet name="1-4-5" sheetId="93" r:id="rId21"/>
    <sheet name="1-4-6" sheetId="94" r:id="rId22"/>
    <sheet name="1-4-7" sheetId="88" r:id="rId23"/>
    <sheet name="1-5-1" sheetId="96" r:id="rId24"/>
  </sheets>
  <definedNames>
    <definedName name="_Toc395179094" localSheetId="16">'1-4-1'!$A$1</definedName>
    <definedName name="_Toc395179095" localSheetId="17">'1-4-4'!$A$1</definedName>
    <definedName name="_xlnm.Print_Area" localSheetId="1">' 1-1-3'!$A$1:$O$36</definedName>
    <definedName name="_xlnm.Print_Area" localSheetId="0">'1-1-1、1-1-2'!$A$1:$S$31</definedName>
    <definedName name="_xlnm.Print_Area" localSheetId="2">'1-1-4'!$A$1:$I$18</definedName>
    <definedName name="_xlnm.Print_Area" localSheetId="3">'1-2-1'!$A$1:$U$38</definedName>
    <definedName name="_xlnm.Print_Area" localSheetId="4">'1-2-2'!$A$1:$I$36</definedName>
    <definedName name="_xlnm.Print_Area" localSheetId="5">'1-2-3'!$A$1:$P$37</definedName>
    <definedName name="_xlnm.Print_Area" localSheetId="6">'1-2-3(續)'!$A$1:$P$37</definedName>
    <definedName name="_xlnm.Print_Area" localSheetId="7">'1-2-4'!$A$1:$Y$33</definedName>
    <definedName name="_xlnm.Print_Area" localSheetId="8">'1-2-5'!$A$1:$B$13</definedName>
    <definedName name="_xlnm.Print_Area" localSheetId="9">'1-2-6'!$A$1:$K$25</definedName>
    <definedName name="_xlnm.Print_Area" localSheetId="11">'1-3-1'!$A$1:$P$35</definedName>
    <definedName name="_xlnm.Print_Area" localSheetId="12">'1-3-2'!$A$1:$V$47</definedName>
    <definedName name="_xlnm.Print_Area" localSheetId="13">'1-3-3、1-3-4'!$A$1:$U$38</definedName>
    <definedName name="_xlnm.Print_Area" localSheetId="14">'1-3-5'!$A$1:$F$18</definedName>
    <definedName name="_xlnm.Print_Area" localSheetId="15">'1-3-6、1-3-7'!$A$1:$K$50</definedName>
    <definedName name="_xlnm.Print_Area" localSheetId="16">'1-4-1'!$A$1:$F$24</definedName>
    <definedName name="_xlnm.Print_Area" localSheetId="17">'1-4-2'!$A$1:$F$26</definedName>
    <definedName name="_xlnm.Print_Area" localSheetId="18">'1-4-3'!$A$1:$F$20</definedName>
    <definedName name="_xlnm.Print_Area" localSheetId="19">'1-4-4'!$A$1:$F$31</definedName>
    <definedName name="_xlnm.Print_Area" localSheetId="20">'1-4-5'!$A$1:$F$20</definedName>
    <definedName name="_xlnm.Print_Area" localSheetId="21">'1-4-6'!$A$1:$F$23</definedName>
    <definedName name="_xlnm.Print_Area" localSheetId="22">'1-4-7'!$A$1:$F$22</definedName>
  </definedNames>
  <calcPr calcId="162913"/>
  <webPublishing allowPng="1" targetScreenSize="1024x768" dpi="72" codePage="65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94" l="1"/>
  <c r="D14" i="94"/>
  <c r="D13" i="94"/>
  <c r="D12" i="94"/>
  <c r="D11" i="94"/>
  <c r="D10" i="94"/>
  <c r="D9" i="94"/>
  <c r="D8" i="94"/>
  <c r="D7" i="94"/>
  <c r="D6" i="94"/>
  <c r="D13" i="93"/>
  <c r="D12" i="93"/>
  <c r="D11" i="93"/>
  <c r="D10" i="93"/>
  <c r="D9" i="93"/>
  <c r="D8" i="93"/>
  <c r="D7" i="93"/>
  <c r="D6" i="93"/>
  <c r="D5" i="93"/>
  <c r="D4" i="93"/>
  <c r="D15" i="92"/>
  <c r="D14" i="92"/>
  <c r="D13" i="92"/>
  <c r="D12" i="92"/>
  <c r="D11" i="92"/>
  <c r="E6" i="91"/>
  <c r="E5" i="91"/>
  <c r="E4" i="91"/>
  <c r="L14" i="39"/>
  <c r="F14" i="39"/>
  <c r="U23" i="41"/>
  <c r="T23" i="41"/>
  <c r="Q23" i="41"/>
  <c r="P23" i="41"/>
  <c r="K23" i="41"/>
  <c r="J23" i="41"/>
  <c r="K4" i="41"/>
  <c r="I13" i="39"/>
  <c r="E14" i="39"/>
  <c r="E13" i="39"/>
  <c r="D14" i="39"/>
  <c r="D13" i="39"/>
  <c r="C14" i="39"/>
  <c r="C13" i="39"/>
  <c r="B14" i="39"/>
  <c r="B13" i="39"/>
  <c r="D26" i="35"/>
  <c r="D22" i="35"/>
  <c r="D23" i="35"/>
  <c r="D27" i="35"/>
  <c r="D25" i="35"/>
  <c r="D24" i="35"/>
  <c r="E21" i="35"/>
  <c r="D21" i="35"/>
  <c r="I17" i="28"/>
  <c r="G17" i="28"/>
  <c r="I16" i="28"/>
  <c r="G16" i="28"/>
  <c r="I15" i="28"/>
  <c r="G15" i="28"/>
  <c r="I14" i="28"/>
  <c r="G14" i="28"/>
  <c r="I13" i="28"/>
  <c r="G13" i="28"/>
  <c r="I12" i="28"/>
  <c r="G12" i="28"/>
  <c r="I11" i="28"/>
  <c r="G11" i="28"/>
  <c r="I10" i="28"/>
  <c r="G10" i="28"/>
  <c r="I9" i="28"/>
  <c r="G9" i="28"/>
  <c r="I8" i="28"/>
  <c r="G8" i="28"/>
  <c r="N33" i="32"/>
  <c r="M33" i="32"/>
  <c r="L33" i="32"/>
  <c r="K33" i="32"/>
  <c r="J33" i="32"/>
  <c r="I33" i="32"/>
  <c r="H33" i="32"/>
  <c r="G33" i="32"/>
  <c r="F33" i="32"/>
  <c r="E33" i="32"/>
  <c r="D33" i="32"/>
  <c r="C33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N9" i="32"/>
  <c r="M9" i="32"/>
  <c r="L9" i="32"/>
  <c r="K9" i="32"/>
  <c r="J9" i="32"/>
  <c r="I9" i="32"/>
  <c r="H9" i="32"/>
  <c r="G9" i="32"/>
  <c r="F9" i="32"/>
  <c r="E9" i="32"/>
  <c r="D9" i="32"/>
  <c r="C9" i="32"/>
  <c r="N6" i="32"/>
  <c r="M6" i="32"/>
  <c r="L6" i="32"/>
  <c r="K6" i="32"/>
  <c r="J6" i="32"/>
  <c r="I6" i="32"/>
  <c r="H6" i="32"/>
  <c r="G6" i="32"/>
  <c r="F6" i="32"/>
  <c r="E6" i="32"/>
  <c r="D6" i="32"/>
  <c r="C6" i="32"/>
  <c r="N3" i="32"/>
  <c r="C3" i="32"/>
  <c r="M3" i="32"/>
  <c r="L3" i="32"/>
  <c r="K3" i="32"/>
  <c r="J3" i="32"/>
  <c r="I3" i="32"/>
  <c r="H3" i="32"/>
  <c r="G3" i="32"/>
  <c r="F3" i="32"/>
  <c r="I7" i="28"/>
  <c r="G7" i="28"/>
  <c r="D3" i="32"/>
  <c r="E3" i="32"/>
</calcChain>
</file>

<file path=xl/sharedStrings.xml><?xml version="1.0" encoding="utf-8"?>
<sst xmlns="http://schemas.openxmlformats.org/spreadsheetml/2006/main" count="1533" uniqueCount="767">
  <si>
    <t>%</t>
  </si>
  <si>
    <t>-</t>
  </si>
  <si>
    <t>-16,189 (-5.69%)</t>
    <phoneticPr fontId="5" type="noConversion"/>
  </si>
  <si>
    <t>-12,176 (-4.49%)</t>
    <phoneticPr fontId="5" type="noConversion"/>
  </si>
  <si>
    <t>-69.43 (-5.75%)</t>
    <phoneticPr fontId="5" type="noConversion"/>
  </si>
  <si>
    <t>-</t>
    <phoneticPr fontId="43" type="noConversion"/>
  </si>
  <si>
    <t>-</t>
    <phoneticPr fontId="5" type="noConversion"/>
  </si>
  <si>
    <r>
      <t>99</t>
    </r>
    <r>
      <rPr>
        <sz val="11"/>
        <rFont val="新細明體"/>
        <family val="1"/>
        <charset val="136"/>
      </rPr>
      <t>年</t>
    </r>
    <phoneticPr fontId="5" type="noConversion"/>
  </si>
  <si>
    <r>
      <t>100</t>
    </r>
    <r>
      <rPr>
        <sz val="11"/>
        <rFont val="新細明體"/>
        <family val="1"/>
        <charset val="136"/>
      </rPr>
      <t>年</t>
    </r>
    <phoneticPr fontId="5" type="noConversion"/>
  </si>
  <si>
    <r>
      <t>101</t>
    </r>
    <r>
      <rPr>
        <sz val="11"/>
        <rFont val="新細明體"/>
        <family val="1"/>
        <charset val="136"/>
      </rPr>
      <t>年</t>
    </r>
    <phoneticPr fontId="5" type="noConversion"/>
  </si>
  <si>
    <r>
      <t>102</t>
    </r>
    <r>
      <rPr>
        <sz val="11"/>
        <rFont val="新細明體"/>
        <family val="1"/>
        <charset val="136"/>
      </rPr>
      <t>年</t>
    </r>
    <phoneticPr fontId="5" type="noConversion"/>
  </si>
  <si>
    <r>
      <t>103</t>
    </r>
    <r>
      <rPr>
        <sz val="11"/>
        <rFont val="新細明體"/>
        <family val="1"/>
        <charset val="136"/>
      </rPr>
      <t>年</t>
    </r>
    <phoneticPr fontId="5" type="noConversion"/>
  </si>
  <si>
    <r>
      <t>104</t>
    </r>
    <r>
      <rPr>
        <sz val="11"/>
        <rFont val="新細明體"/>
        <family val="1"/>
        <charset val="136"/>
      </rPr>
      <t>年</t>
    </r>
    <phoneticPr fontId="43" type="noConversion"/>
  </si>
  <si>
    <r>
      <t>105</t>
    </r>
    <r>
      <rPr>
        <sz val="11"/>
        <rFont val="新細明體"/>
        <family val="1"/>
        <charset val="136"/>
      </rPr>
      <t>年</t>
    </r>
    <phoneticPr fontId="5" type="noConversion"/>
  </si>
  <si>
    <r>
      <t>106</t>
    </r>
    <r>
      <rPr>
        <sz val="11"/>
        <rFont val="新細明體"/>
        <family val="1"/>
        <charset val="136"/>
      </rPr>
      <t>年</t>
    </r>
    <phoneticPr fontId="5" type="noConversion"/>
  </si>
  <si>
    <r>
      <t>107</t>
    </r>
    <r>
      <rPr>
        <sz val="11"/>
        <rFont val="新細明體"/>
        <family val="1"/>
        <charset val="136"/>
      </rPr>
      <t>年</t>
    </r>
    <phoneticPr fontId="5" type="noConversion"/>
  </si>
  <si>
    <r>
      <t>108</t>
    </r>
    <r>
      <rPr>
        <sz val="11"/>
        <rFont val="新細明體"/>
        <family val="1"/>
        <charset val="136"/>
      </rPr>
      <t>年</t>
    </r>
    <phoneticPr fontId="5" type="noConversion"/>
  </si>
  <si>
    <r>
      <t>99</t>
    </r>
    <r>
      <rPr>
        <sz val="11"/>
        <rFont val="新細明體"/>
        <family val="1"/>
        <charset val="136"/>
      </rPr>
      <t>年</t>
    </r>
  </si>
  <si>
    <r>
      <t>100</t>
    </r>
    <r>
      <rPr>
        <sz val="11"/>
        <rFont val="新細明體"/>
        <family val="1"/>
        <charset val="136"/>
      </rPr>
      <t>年</t>
    </r>
  </si>
  <si>
    <r>
      <t>101</t>
    </r>
    <r>
      <rPr>
        <sz val="11"/>
        <rFont val="新細明體"/>
        <family val="1"/>
        <charset val="136"/>
      </rPr>
      <t>年</t>
    </r>
  </si>
  <si>
    <r>
      <rPr>
        <sz val="11"/>
        <rFont val="新細明體"/>
        <family val="1"/>
        <charset val="136"/>
      </rPr>
      <t>嫌疑人</t>
    </r>
    <phoneticPr fontId="43" type="noConversion"/>
  </si>
  <si>
    <r>
      <rPr>
        <sz val="11"/>
        <rFont val="新細明體"/>
        <family val="1"/>
        <charset val="136"/>
      </rPr>
      <t>總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計</t>
    </r>
    <phoneticPr fontId="43" type="noConversion"/>
  </si>
  <si>
    <r>
      <rPr>
        <sz val="11"/>
        <rFont val="新細明體"/>
        <family val="1"/>
        <charset val="136"/>
      </rPr>
      <t>酒後駕車</t>
    </r>
    <phoneticPr fontId="43" type="noConversion"/>
  </si>
  <si>
    <r>
      <rPr>
        <sz val="11"/>
        <rFont val="新細明體"/>
        <family val="1"/>
        <charset val="136"/>
      </rPr>
      <t>肇事逃逸</t>
    </r>
    <phoneticPr fontId="43" type="noConversion"/>
  </si>
  <si>
    <r>
      <rPr>
        <sz val="11"/>
        <rFont val="新細明體"/>
        <family val="1"/>
        <charset val="136"/>
      </rPr>
      <t>縱火</t>
    </r>
    <phoneticPr fontId="43" type="noConversion"/>
  </si>
  <si>
    <r>
      <rPr>
        <sz val="11"/>
        <rFont val="新細明體"/>
        <family val="1"/>
        <charset val="136"/>
      </rPr>
      <t>失火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玩火</t>
    </r>
    <r>
      <rPr>
        <sz val="11"/>
        <rFont val="Times New Roman"/>
        <family val="1"/>
      </rPr>
      <t>)</t>
    </r>
    <phoneticPr fontId="43" type="noConversion"/>
  </si>
  <si>
    <r>
      <rPr>
        <sz val="11"/>
        <rFont val="新細明體"/>
        <family val="1"/>
        <charset val="136"/>
      </rPr>
      <t>服毒品駕駛</t>
    </r>
    <phoneticPr fontId="43" type="noConversion"/>
  </si>
  <si>
    <r>
      <rPr>
        <sz val="11"/>
        <rFont val="新細明體"/>
        <family val="1"/>
        <charset val="136"/>
      </rPr>
      <t>危害舟車航空</t>
    </r>
    <phoneticPr fontId="43" type="noConversion"/>
  </si>
  <si>
    <r>
      <rPr>
        <sz val="11"/>
        <rFont val="新細明體"/>
        <family val="1"/>
        <charset val="136"/>
      </rPr>
      <t>飆車</t>
    </r>
    <phoneticPr fontId="43" type="noConversion"/>
  </si>
  <si>
    <r>
      <rPr>
        <sz val="11"/>
        <rFont val="新細明體"/>
        <family val="1"/>
        <charset val="136"/>
      </rPr>
      <t>煙蒂燃燭冥紙起火</t>
    </r>
    <phoneticPr fontId="43" type="noConversion"/>
  </si>
  <si>
    <r>
      <rPr>
        <sz val="11"/>
        <rFont val="新細明體"/>
        <family val="1"/>
        <charset val="136"/>
      </rPr>
      <t>投放毒物（妨害公眾飲水）</t>
    </r>
    <phoneticPr fontId="5" type="noConversion"/>
  </si>
  <si>
    <r>
      <rPr>
        <sz val="11"/>
        <rFont val="新細明體"/>
        <family val="1"/>
        <charset val="136"/>
      </rPr>
      <t>傾覆或破壞
交通工具</t>
    </r>
  </si>
  <si>
    <r>
      <rPr>
        <sz val="11"/>
        <rFont val="新細明體"/>
        <family val="1"/>
        <charset val="136"/>
      </rPr>
      <t xml:space="preserve">破壞防
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蓄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水設備</t>
    </r>
  </si>
  <si>
    <r>
      <rPr>
        <sz val="11"/>
        <rFont val="新細明體"/>
        <family val="1"/>
        <charset val="136"/>
      </rPr>
      <t>妨害公用事業</t>
    </r>
    <phoneticPr fontId="5" type="noConversion"/>
  </si>
  <si>
    <r>
      <rPr>
        <sz val="11"/>
        <rFont val="新細明體"/>
        <family val="1"/>
        <charset val="136"/>
      </rPr>
      <t>漏逸或間隔各種氣體</t>
    </r>
    <phoneticPr fontId="5" type="noConversion"/>
  </si>
  <si>
    <r>
      <rPr>
        <sz val="11"/>
        <rFont val="新細明體"/>
        <family val="1"/>
        <charset val="136"/>
      </rPr>
      <t>製售陳列妨害衛生物品</t>
    </r>
    <phoneticPr fontId="5" type="noConversion"/>
  </si>
  <si>
    <r>
      <rPr>
        <sz val="11"/>
        <rFont val="新細明體"/>
        <family val="1"/>
        <charset val="136"/>
      </rPr>
      <t>破壞電訊</t>
    </r>
    <phoneticPr fontId="5" type="noConversion"/>
  </si>
  <si>
    <r>
      <rPr>
        <sz val="11"/>
        <rFont val="新細明體"/>
        <family val="1"/>
        <charset val="136"/>
      </rPr>
      <t>破壞水管油管</t>
    </r>
    <phoneticPr fontId="5" type="noConversion"/>
  </si>
  <si>
    <r>
      <rPr>
        <sz val="11"/>
        <rFont val="新細明體"/>
        <family val="1"/>
        <charset val="136"/>
      </rPr>
      <t>投擲引爆</t>
    </r>
    <phoneticPr fontId="5" type="noConversion"/>
  </si>
  <si>
    <r>
      <rPr>
        <sz val="11"/>
        <rFont val="新細明體"/>
        <family val="1"/>
        <charset val="136"/>
      </rPr>
      <t>各式爆裂物爆炸</t>
    </r>
    <phoneticPr fontId="5" type="noConversion"/>
  </si>
  <si>
    <r>
      <rPr>
        <sz val="11"/>
        <rFont val="新細明體"/>
        <family val="1"/>
        <charset val="136"/>
      </rPr>
      <t>使用爆裂物
致公共危險</t>
    </r>
  </si>
  <si>
    <r>
      <rPr>
        <sz val="11"/>
        <rFont val="新細明體"/>
        <family val="1"/>
        <charset val="136"/>
      </rPr>
      <t>過失致爆裂物
爆炸而生危險</t>
    </r>
  </si>
  <si>
    <r>
      <rPr>
        <sz val="11"/>
        <rFont val="新細明體"/>
        <family val="1"/>
        <charset val="136"/>
      </rPr>
      <t>決水決堤</t>
    </r>
    <phoneticPr fontId="5" type="noConversion"/>
  </si>
  <si>
    <r>
      <rPr>
        <sz val="11"/>
        <rFont val="新細明體"/>
        <family val="1"/>
        <charset val="136"/>
      </rPr>
      <t>妨害救火防水</t>
    </r>
    <phoneticPr fontId="5" type="noConversion"/>
  </si>
  <si>
    <r>
      <rPr>
        <sz val="11"/>
        <rFont val="新細明體"/>
        <family val="1"/>
        <charset val="136"/>
      </rPr>
      <t>違背建築成規</t>
    </r>
    <phoneticPr fontId="5" type="noConversion"/>
  </si>
  <si>
    <r>
      <rPr>
        <sz val="11"/>
        <rFont val="新細明體"/>
        <family val="1"/>
        <charset val="136"/>
      </rPr>
      <t>預防散布病菌</t>
    </r>
    <phoneticPr fontId="5" type="noConversion"/>
  </si>
  <si>
    <r>
      <rPr>
        <sz val="11"/>
        <rFont val="新細明體"/>
        <family val="1"/>
        <charset val="136"/>
      </rPr>
      <t>損壞礦坑工廠</t>
    </r>
    <phoneticPr fontId="5" type="noConversion"/>
  </si>
  <si>
    <r>
      <rPr>
        <sz val="11"/>
        <rFont val="新細明體"/>
        <family val="1"/>
        <charset val="136"/>
      </rPr>
      <t>漏電起火</t>
    </r>
    <phoneticPr fontId="5" type="noConversion"/>
  </si>
  <si>
    <r>
      <rPr>
        <sz val="11"/>
        <rFont val="新細明體"/>
        <family val="1"/>
        <charset val="136"/>
      </rPr>
      <t>燃油炸灶起火</t>
    </r>
    <phoneticPr fontId="5" type="noConversion"/>
  </si>
  <si>
    <r>
      <rPr>
        <sz val="11"/>
        <rFont val="新細明體"/>
        <family val="1"/>
        <charset val="136"/>
      </rPr>
      <t>煤氣爆炸</t>
    </r>
    <phoneticPr fontId="5" type="noConversion"/>
  </si>
  <si>
    <r>
      <rPr>
        <sz val="11"/>
        <rFont val="新細明體"/>
        <family val="1"/>
        <charset val="136"/>
      </rPr>
      <t>預置引爆</t>
    </r>
    <phoneticPr fontId="5" type="noConversion"/>
  </si>
  <si>
    <r>
      <rPr>
        <sz val="11"/>
        <rFont val="新細明體"/>
        <family val="1"/>
        <charset val="136"/>
      </rPr>
      <t>持射建築物等</t>
    </r>
    <phoneticPr fontId="5" type="noConversion"/>
  </si>
  <si>
    <r>
      <rPr>
        <sz val="11"/>
        <rFont val="新細明體"/>
        <family val="1"/>
        <charset val="136"/>
      </rPr>
      <t>堆積屯放物品</t>
    </r>
    <phoneticPr fontId="5" type="noConversion"/>
  </si>
  <si>
    <r>
      <rPr>
        <sz val="11"/>
        <rFont val="新細明體"/>
        <family val="1"/>
        <charset val="136"/>
      </rPr>
      <t>劫供公眾運輸之舟</t>
    </r>
    <phoneticPr fontId="5" type="noConversion"/>
  </si>
  <si>
    <r>
      <rPr>
        <sz val="11"/>
        <rFont val="新細明體"/>
        <family val="1"/>
        <charset val="136"/>
      </rPr>
      <t>劫供公眾運輸之車</t>
    </r>
    <phoneticPr fontId="5" type="noConversion"/>
  </si>
  <si>
    <r>
      <rPr>
        <sz val="11"/>
        <rFont val="新細明體"/>
        <family val="1"/>
        <charset val="136"/>
      </rPr>
      <t>危害飛航安全或其設施</t>
    </r>
    <phoneticPr fontId="5" type="noConversion"/>
  </si>
  <si>
    <r>
      <rPr>
        <sz val="11"/>
        <rFont val="新細明體"/>
        <family val="1"/>
        <charset val="136"/>
      </rPr>
      <t>毀損航空器或設施</t>
    </r>
    <phoneticPr fontId="5" type="noConversion"/>
  </si>
  <si>
    <r>
      <rPr>
        <sz val="11"/>
        <rFont val="新細明體"/>
        <family val="1"/>
        <charset val="136"/>
      </rPr>
      <t>非法製販運輸持有核能原料</t>
    </r>
    <phoneticPr fontId="5" type="noConversion"/>
  </si>
  <si>
    <r>
      <rPr>
        <sz val="11"/>
        <color theme="1"/>
        <rFont val="新細明體"/>
        <family val="1"/>
        <charset val="136"/>
      </rPr>
      <t>過失放逸核能致生危險</t>
    </r>
    <phoneticPr fontId="5" type="noConversion"/>
  </si>
  <si>
    <r>
      <rPr>
        <sz val="11"/>
        <rFont val="新細明體"/>
        <family val="1"/>
        <charset val="136"/>
      </rPr>
      <t>損毀廠房致生危險他人健康</t>
    </r>
    <phoneticPr fontId="5" type="noConversion"/>
  </si>
  <si>
    <r>
      <rPr>
        <sz val="11"/>
        <rFont val="新細明體"/>
        <family val="1"/>
        <charset val="136"/>
      </rPr>
      <t>阻塞戲院商場餐廳旅店逃生通道</t>
    </r>
    <phoneticPr fontId="5" type="noConversion"/>
  </si>
  <si>
    <r>
      <rPr>
        <sz val="11"/>
        <rFont val="新細明體"/>
        <family val="1"/>
        <charset val="136"/>
      </rPr>
      <t>阻塞住宅大廈之逃生通道</t>
    </r>
    <phoneticPr fontId="5" type="noConversion"/>
  </si>
  <si>
    <r>
      <rPr>
        <sz val="11"/>
        <rFont val="新細明體"/>
        <family val="1"/>
        <charset val="136"/>
      </rPr>
      <t>污染水流公害</t>
    </r>
    <phoneticPr fontId="5" type="noConversion"/>
  </si>
  <si>
    <r>
      <rPr>
        <sz val="11"/>
        <rFont val="新細明體"/>
        <family val="1"/>
        <charset val="136"/>
      </rPr>
      <t>過失污染水流公害</t>
    </r>
    <phoneticPr fontId="5" type="noConversion"/>
  </si>
  <si>
    <r>
      <rPr>
        <sz val="11"/>
        <rFont val="新細明體"/>
        <family val="1"/>
        <charset val="136"/>
      </rPr>
      <t>千面人犯罪手法</t>
    </r>
    <phoneticPr fontId="5" type="noConversion"/>
  </si>
  <si>
    <r>
      <rPr>
        <sz val="11"/>
        <rFont val="新細明體"/>
        <family val="1"/>
        <charset val="136"/>
      </rPr>
      <t>資料來源：內政部警政署刑事警察局</t>
    </r>
    <phoneticPr fontId="43" type="noConversion"/>
  </si>
  <si>
    <r>
      <rPr>
        <sz val="12"/>
        <rFont val="新細明體"/>
        <family val="1"/>
        <charset val="136"/>
      </rPr>
      <t>表</t>
    </r>
    <r>
      <rPr>
        <sz val="12"/>
        <rFont val="Times New Roman"/>
        <family val="1"/>
      </rPr>
      <t xml:space="preserve">1-2-5   </t>
    </r>
    <r>
      <rPr>
        <sz val="12"/>
        <rFont val="新細明體"/>
        <family val="1"/>
        <charset val="136"/>
      </rPr>
      <t>近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</rPr>
      <t>年詐欺案件被害總金額</t>
    </r>
    <phoneticPr fontId="5" type="noConversion"/>
  </si>
  <si>
    <r>
      <rPr>
        <sz val="12"/>
        <color theme="1"/>
        <rFont val="新細明體"/>
        <family val="1"/>
        <charset val="136"/>
      </rPr>
      <t>單位：新臺幣元</t>
    </r>
    <phoneticPr fontId="5" type="noConversion"/>
  </si>
  <si>
    <r>
      <t>99</t>
    </r>
    <r>
      <rPr>
        <sz val="12"/>
        <color theme="1"/>
        <rFont val="新細明體"/>
        <family val="1"/>
        <charset val="136"/>
      </rPr>
      <t>年</t>
    </r>
  </si>
  <si>
    <r>
      <t>100</t>
    </r>
    <r>
      <rPr>
        <sz val="12"/>
        <color theme="1"/>
        <rFont val="新細明體"/>
        <family val="1"/>
        <charset val="136"/>
      </rPr>
      <t>年</t>
    </r>
  </si>
  <si>
    <r>
      <t>101</t>
    </r>
    <r>
      <rPr>
        <sz val="12"/>
        <color theme="1"/>
        <rFont val="新細明體"/>
        <family val="1"/>
        <charset val="136"/>
      </rPr>
      <t>年</t>
    </r>
  </si>
  <si>
    <r>
      <t>102</t>
    </r>
    <r>
      <rPr>
        <sz val="12"/>
        <color theme="1"/>
        <rFont val="新細明體"/>
        <family val="1"/>
        <charset val="136"/>
      </rPr>
      <t>年</t>
    </r>
  </si>
  <si>
    <r>
      <t>103</t>
    </r>
    <r>
      <rPr>
        <sz val="12"/>
        <color theme="1"/>
        <rFont val="新細明體"/>
        <family val="1"/>
        <charset val="136"/>
      </rPr>
      <t>年</t>
    </r>
  </si>
  <si>
    <r>
      <t>104</t>
    </r>
    <r>
      <rPr>
        <sz val="12"/>
        <color theme="1"/>
        <rFont val="新細明體"/>
        <family val="1"/>
        <charset val="136"/>
      </rPr>
      <t>年</t>
    </r>
  </si>
  <si>
    <r>
      <t>105</t>
    </r>
    <r>
      <rPr>
        <sz val="12"/>
        <color theme="1"/>
        <rFont val="新細明體"/>
        <family val="1"/>
        <charset val="136"/>
      </rPr>
      <t>年</t>
    </r>
  </si>
  <si>
    <r>
      <t>106</t>
    </r>
    <r>
      <rPr>
        <sz val="12"/>
        <color theme="1"/>
        <rFont val="新細明體"/>
        <family val="1"/>
        <charset val="136"/>
      </rPr>
      <t>年</t>
    </r>
  </si>
  <si>
    <r>
      <t>107</t>
    </r>
    <r>
      <rPr>
        <sz val="12"/>
        <color theme="1"/>
        <rFont val="新細明體"/>
        <family val="1"/>
        <charset val="136"/>
      </rPr>
      <t>年</t>
    </r>
  </si>
  <si>
    <r>
      <t>108</t>
    </r>
    <r>
      <rPr>
        <sz val="12"/>
        <color theme="1"/>
        <rFont val="新細明體"/>
        <family val="1"/>
        <charset val="136"/>
      </rPr>
      <t>年</t>
    </r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</si>
  <si>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1-2-4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年竊盜案件犯罪方式嫌疑人數分析</t>
    </r>
    <phoneticPr fontId="43" type="noConversion"/>
  </si>
  <si>
    <r>
      <t>95</t>
    </r>
    <r>
      <rPr>
        <sz val="12"/>
        <color theme="1"/>
        <rFont val="新細明體"/>
        <family val="1"/>
        <charset val="136"/>
      </rPr>
      <t>年</t>
    </r>
  </si>
  <si>
    <r>
      <t>99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</si>
  <si>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100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</si>
  <si>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101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</si>
  <si>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102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</si>
  <si>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103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</si>
  <si>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rPr>
        <sz val="12"/>
        <color theme="1"/>
        <rFont val="新細明體"/>
        <family val="1"/>
        <charset val="136"/>
      </rPr>
      <t>嫌疑人數</t>
    </r>
    <phoneticPr fontId="43" type="noConversion"/>
  </si>
  <si>
    <r>
      <rPr>
        <sz val="12"/>
        <color theme="1"/>
        <rFont val="新細明體"/>
        <family val="1"/>
        <charset val="136"/>
      </rPr>
      <t>百分比</t>
    </r>
    <phoneticPr fontId="43" type="noConversion"/>
  </si>
  <si>
    <r>
      <rPr>
        <sz val="12"/>
        <color theme="1"/>
        <rFont val="新細明體"/>
        <family val="1"/>
        <charset val="136"/>
      </rPr>
      <t>總計</t>
    </r>
    <phoneticPr fontId="43" type="noConversion"/>
  </si>
  <si>
    <r>
      <rPr>
        <sz val="12"/>
        <color theme="1"/>
        <rFont val="新細明體"/>
        <family val="1"/>
        <charset val="136"/>
      </rPr>
      <t>非侵入性竊盜</t>
    </r>
    <phoneticPr fontId="43" type="noConversion"/>
  </si>
  <si>
    <r>
      <rPr>
        <sz val="12"/>
        <color theme="1"/>
        <rFont val="新細明體"/>
        <family val="1"/>
        <charset val="136"/>
      </rPr>
      <t>計</t>
    </r>
    <phoneticPr fontId="43" type="noConversion"/>
  </si>
  <si>
    <r>
      <rPr>
        <sz val="12"/>
        <color theme="1"/>
        <rFont val="新細明體"/>
        <family val="1"/>
        <charset val="136"/>
      </rPr>
      <t>扒竊</t>
    </r>
    <phoneticPr fontId="43" type="noConversion"/>
  </si>
  <si>
    <r>
      <rPr>
        <sz val="12"/>
        <color theme="1"/>
        <rFont val="新細明體"/>
        <family val="1"/>
        <charset val="136"/>
      </rPr>
      <t>內竊</t>
    </r>
    <phoneticPr fontId="43" type="noConversion"/>
  </si>
  <si>
    <r>
      <rPr>
        <sz val="12"/>
        <color theme="1"/>
        <rFont val="新細明體"/>
        <family val="1"/>
        <charset val="136"/>
      </rPr>
      <t>侵入性竊盜</t>
    </r>
    <phoneticPr fontId="43" type="noConversion"/>
  </si>
  <si>
    <r>
      <rPr>
        <sz val="12"/>
        <color theme="1"/>
        <rFont val="新細明體"/>
        <family val="1"/>
        <charset val="136"/>
      </rPr>
      <t>小計</t>
    </r>
    <phoneticPr fontId="43" type="noConversion"/>
  </si>
  <si>
    <r>
      <rPr>
        <sz val="12"/>
        <color theme="1"/>
        <rFont val="新細明體"/>
        <family val="1"/>
        <charset val="136"/>
      </rPr>
      <t>非暴力侵入</t>
    </r>
    <phoneticPr fontId="43" type="noConversion"/>
  </si>
  <si>
    <r>
      <rPr>
        <sz val="12"/>
        <color theme="1"/>
        <rFont val="新細明體"/>
        <family val="1"/>
        <charset val="136"/>
      </rPr>
      <t>大搬家</t>
    </r>
    <phoneticPr fontId="43" type="noConversion"/>
  </si>
  <si>
    <r>
      <rPr>
        <sz val="12"/>
        <color theme="1"/>
        <rFont val="新細明體"/>
        <family val="1"/>
        <charset val="136"/>
      </rPr>
      <t>翻箱倒櫃</t>
    </r>
    <phoneticPr fontId="43" type="noConversion"/>
  </si>
  <si>
    <r>
      <rPr>
        <sz val="12"/>
        <color theme="1"/>
        <rFont val="新細明體"/>
        <family val="1"/>
        <charset val="136"/>
      </rPr>
      <t>專挑貴重</t>
    </r>
    <phoneticPr fontId="43" type="noConversion"/>
  </si>
  <si>
    <r>
      <rPr>
        <sz val="12"/>
        <color theme="1"/>
        <rFont val="新細明體"/>
        <family val="1"/>
        <charset val="136"/>
      </rPr>
      <t>順手牽羊</t>
    </r>
    <phoneticPr fontId="43" type="noConversion"/>
  </si>
  <si>
    <r>
      <rPr>
        <sz val="12"/>
        <color theme="1"/>
        <rFont val="新細明體"/>
        <family val="1"/>
        <charset val="136"/>
      </rPr>
      <t>其他</t>
    </r>
    <phoneticPr fontId="43" type="noConversion"/>
  </si>
  <si>
    <r>
      <rPr>
        <sz val="12"/>
        <color theme="1"/>
        <rFont val="新細明體"/>
        <family val="1"/>
        <charset val="136"/>
      </rPr>
      <t>暴力侵入</t>
    </r>
    <phoneticPr fontId="43" type="noConversion"/>
  </si>
  <si>
    <r>
      <rPr>
        <sz val="12"/>
        <color theme="1"/>
        <rFont val="新細明體"/>
        <family val="1"/>
        <charset val="136"/>
      </rPr>
      <t>竊盜保險櫃（含自動提款機）</t>
    </r>
    <phoneticPr fontId="43" type="noConversion"/>
  </si>
  <si>
    <r>
      <rPr>
        <sz val="11"/>
        <color theme="1"/>
        <rFont val="新細明體"/>
        <family val="1"/>
        <charset val="136"/>
      </rPr>
      <t>一般竊盜方法</t>
    </r>
    <phoneticPr fontId="43" type="noConversion"/>
  </si>
  <si>
    <r>
      <rPr>
        <sz val="11"/>
        <color theme="1"/>
        <rFont val="新細明體"/>
        <family val="1"/>
        <charset val="136"/>
      </rPr>
      <t>小計</t>
    </r>
    <phoneticPr fontId="43" type="noConversion"/>
  </si>
  <si>
    <r>
      <rPr>
        <sz val="12"/>
        <color theme="1"/>
        <rFont val="新細明體"/>
        <family val="1"/>
        <charset val="136"/>
      </rPr>
      <t>拆竊車牌</t>
    </r>
    <phoneticPr fontId="43" type="noConversion"/>
  </si>
  <si>
    <r>
      <rPr>
        <sz val="12"/>
        <color theme="1"/>
        <rFont val="新細明體"/>
        <family val="1"/>
        <charset val="136"/>
      </rPr>
      <t>拆竊車輛零件</t>
    </r>
    <phoneticPr fontId="43" type="noConversion"/>
  </si>
  <si>
    <r>
      <rPr>
        <sz val="12"/>
        <color theme="1"/>
        <rFont val="新細明體"/>
        <family val="1"/>
        <charset val="136"/>
      </rPr>
      <t>竊取報廢車輀</t>
    </r>
    <phoneticPr fontId="43" type="noConversion"/>
  </si>
  <si>
    <r>
      <rPr>
        <sz val="12"/>
        <color theme="1"/>
        <rFont val="新細明體"/>
        <family val="1"/>
        <charset val="136"/>
      </rPr>
      <t>竊電</t>
    </r>
    <phoneticPr fontId="43" type="noConversion"/>
  </si>
  <si>
    <r>
      <rPr>
        <sz val="12"/>
        <color theme="1"/>
        <rFont val="新細明體"/>
        <family val="1"/>
        <charset val="136"/>
      </rPr>
      <t>直接拿取</t>
    </r>
    <phoneticPr fontId="43" type="noConversion"/>
  </si>
  <si>
    <r>
      <rPr>
        <sz val="12"/>
        <color theme="1"/>
        <rFont val="新細明體"/>
        <family val="1"/>
        <charset val="136"/>
      </rPr>
      <t>破壞機櫃</t>
    </r>
    <phoneticPr fontId="43" type="noConversion"/>
  </si>
  <si>
    <r>
      <rPr>
        <sz val="12"/>
        <color theme="1"/>
        <rFont val="新細明體"/>
        <family val="1"/>
        <charset val="136"/>
      </rPr>
      <t>汽車竊盜</t>
    </r>
    <phoneticPr fontId="43" type="noConversion"/>
  </si>
  <si>
    <r>
      <rPr>
        <sz val="12"/>
        <color theme="1"/>
        <rFont val="新細明體"/>
        <family val="1"/>
        <charset val="136"/>
      </rPr>
      <t>機車竊盜</t>
    </r>
    <phoneticPr fontId="43" type="noConversion"/>
  </si>
  <si>
    <r>
      <t>105</t>
    </r>
    <r>
      <rPr>
        <sz val="12"/>
        <color theme="1"/>
        <rFont val="新細明體"/>
        <family val="1"/>
        <charset val="136"/>
      </rPr>
      <t>年</t>
    </r>
    <phoneticPr fontId="5" type="noConversion"/>
  </si>
  <si>
    <r>
      <t>106</t>
    </r>
    <r>
      <rPr>
        <sz val="12"/>
        <color theme="1"/>
        <rFont val="新細明體"/>
        <family val="1"/>
        <charset val="136"/>
      </rPr>
      <t>年</t>
    </r>
    <phoneticPr fontId="5" type="noConversion"/>
  </si>
  <si>
    <r>
      <t>107</t>
    </r>
    <r>
      <rPr>
        <sz val="12"/>
        <color theme="1"/>
        <rFont val="新細明體"/>
        <family val="1"/>
        <charset val="136"/>
      </rPr>
      <t>年</t>
    </r>
    <phoneticPr fontId="5" type="noConversion"/>
  </si>
  <si>
    <r>
      <t>108</t>
    </r>
    <r>
      <rPr>
        <sz val="12"/>
        <color theme="1"/>
        <rFont val="新細明體"/>
        <family val="1"/>
        <charset val="136"/>
      </rPr>
      <t>年</t>
    </r>
    <phoneticPr fontId="5" type="noConversion"/>
  </si>
  <si>
    <r>
      <rPr>
        <sz val="10"/>
        <rFont val="新細明體"/>
        <family val="1"/>
        <charset val="136"/>
      </rPr>
      <t>資料來源：內政部警政署刑事警察局</t>
    </r>
    <phoneticPr fontId="4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</si>
  <si>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1-2-2   108</t>
    </r>
    <r>
      <rPr>
        <sz val="15"/>
        <rFont val="新細明體"/>
        <family val="1"/>
        <charset val="136"/>
      </rPr>
      <t>年普通刑法犯罪發生數、犯罪率、破獲數、犯罪嫌疑人數－罪名分類</t>
    </r>
    <phoneticPr fontId="5" type="noConversion"/>
  </si>
  <si>
    <r>
      <rPr>
        <sz val="14"/>
        <color theme="1"/>
        <rFont val="新細明體"/>
        <family val="1"/>
        <charset val="136"/>
      </rPr>
      <t>發生數（件）</t>
    </r>
    <phoneticPr fontId="43" type="noConversion"/>
  </si>
  <si>
    <r>
      <rPr>
        <sz val="14"/>
        <color theme="1"/>
        <rFont val="新細明體"/>
        <family val="1"/>
        <charset val="136"/>
      </rPr>
      <t>犯罪率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件</t>
    </r>
    <r>
      <rPr>
        <sz val="14"/>
        <color theme="1"/>
        <rFont val="Times New Roman"/>
        <family val="1"/>
      </rPr>
      <t>/10</t>
    </r>
    <r>
      <rPr>
        <sz val="14"/>
        <color theme="1"/>
        <rFont val="新細明體"/>
        <family val="1"/>
        <charset val="136"/>
      </rPr>
      <t>萬人口</t>
    </r>
    <r>
      <rPr>
        <sz val="14"/>
        <color theme="1"/>
        <rFont val="Times New Roman"/>
        <family val="1"/>
      </rPr>
      <t>)</t>
    </r>
    <phoneticPr fontId="43" type="noConversion"/>
  </si>
  <si>
    <r>
      <rPr>
        <sz val="14"/>
        <color theme="1"/>
        <rFont val="新細明體"/>
        <family val="1"/>
        <charset val="136"/>
      </rPr>
      <t>破獲數（件）</t>
    </r>
    <phoneticPr fontId="43" type="noConversion"/>
  </si>
  <si>
    <r>
      <rPr>
        <sz val="14"/>
        <color theme="1"/>
        <rFont val="新細明體"/>
        <family val="1"/>
        <charset val="136"/>
      </rPr>
      <t>犯罪嫌疑人數（人）</t>
    </r>
    <phoneticPr fontId="43" type="noConversion"/>
  </si>
  <si>
    <r>
      <rPr>
        <sz val="14"/>
        <color theme="1"/>
        <rFont val="新細明體"/>
        <family val="1"/>
        <charset val="136"/>
      </rPr>
      <t>與</t>
    </r>
    <r>
      <rPr>
        <sz val="14"/>
        <color theme="1"/>
        <rFont val="Times New Roman"/>
        <family val="1"/>
      </rPr>
      <t>107</t>
    </r>
    <r>
      <rPr>
        <sz val="14"/>
        <color theme="1"/>
        <rFont val="新細明體"/>
        <family val="1"/>
        <charset val="136"/>
      </rPr>
      <t>年比</t>
    </r>
    <phoneticPr fontId="5" type="noConversion"/>
  </si>
  <si>
    <r>
      <rPr>
        <sz val="14"/>
        <rFont val="新細明體"/>
        <family val="1"/>
        <charset val="136"/>
      </rPr>
      <t>普通刑法案件總計</t>
    </r>
    <phoneticPr fontId="71" type="noConversion"/>
  </si>
  <si>
    <r>
      <rPr>
        <sz val="11"/>
        <rFont val="新細明體"/>
        <family val="1"/>
        <charset val="136"/>
      </rPr>
      <t>資料來源：內政部警政署刑事警察局。</t>
    </r>
    <phoneticPr fontId="4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</si>
  <si>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1-2-1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年普通刑法犯罪發生數－罪名分別</t>
    </r>
    <phoneticPr fontId="43" type="noConversion"/>
  </si>
  <si>
    <r>
      <rPr>
        <sz val="12"/>
        <color theme="1"/>
        <rFont val="新細明體"/>
        <family val="1"/>
        <charset val="136"/>
      </rPr>
      <t>單位：件、件</t>
    </r>
    <r>
      <rPr>
        <sz val="12"/>
        <color theme="1"/>
        <rFont val="Times New Roman"/>
        <family val="1"/>
      </rPr>
      <t>/10</t>
    </r>
    <r>
      <rPr>
        <sz val="12"/>
        <color theme="1"/>
        <rFont val="新細明體"/>
        <family val="1"/>
        <charset val="136"/>
      </rPr>
      <t>萬人口</t>
    </r>
    <phoneticPr fontId="5" type="noConversion"/>
  </si>
  <si>
    <r>
      <t>99</t>
    </r>
    <r>
      <rPr>
        <sz val="11"/>
        <color theme="1"/>
        <rFont val="新細明體"/>
        <family val="1"/>
        <charset val="136"/>
      </rPr>
      <t>年</t>
    </r>
  </si>
  <si>
    <r>
      <t>100</t>
    </r>
    <r>
      <rPr>
        <sz val="11"/>
        <color theme="1"/>
        <rFont val="新細明體"/>
        <family val="1"/>
        <charset val="136"/>
      </rPr>
      <t>年</t>
    </r>
  </si>
  <si>
    <r>
      <t>101</t>
    </r>
    <r>
      <rPr>
        <sz val="11"/>
        <color theme="1"/>
        <rFont val="新細明體"/>
        <family val="1"/>
        <charset val="136"/>
      </rPr>
      <t>年</t>
    </r>
  </si>
  <si>
    <r>
      <t>102</t>
    </r>
    <r>
      <rPr>
        <sz val="11"/>
        <color theme="1"/>
        <rFont val="新細明體"/>
        <family val="1"/>
        <charset val="136"/>
      </rPr>
      <t>年</t>
    </r>
  </si>
  <si>
    <r>
      <t>103</t>
    </r>
    <r>
      <rPr>
        <sz val="11"/>
        <color theme="1"/>
        <rFont val="新細明體"/>
        <family val="1"/>
        <charset val="136"/>
      </rPr>
      <t>年</t>
    </r>
  </si>
  <si>
    <r>
      <t>104</t>
    </r>
    <r>
      <rPr>
        <sz val="11"/>
        <color theme="1"/>
        <rFont val="新細明體"/>
        <family val="1"/>
        <charset val="136"/>
      </rPr>
      <t>年</t>
    </r>
    <phoneticPr fontId="5" type="noConversion"/>
  </si>
  <si>
    <r>
      <rPr>
        <sz val="11"/>
        <color theme="1"/>
        <rFont val="新細明體"/>
        <family val="1"/>
        <charset val="136"/>
      </rPr>
      <t>發生數</t>
    </r>
    <phoneticPr fontId="43" type="noConversion"/>
  </si>
  <si>
    <r>
      <rPr>
        <sz val="11"/>
        <color theme="1"/>
        <rFont val="新細明體"/>
        <family val="1"/>
        <charset val="136"/>
      </rPr>
      <t>犯罪率</t>
    </r>
    <phoneticPr fontId="43" type="noConversion"/>
  </si>
  <si>
    <r>
      <rPr>
        <sz val="12"/>
        <rFont val="新細明體"/>
        <family val="1"/>
        <charset val="136"/>
      </rPr>
      <t>普通刑法案件總計</t>
    </r>
    <phoneticPr fontId="71" type="noConversion"/>
  </si>
  <si>
    <r>
      <rPr>
        <sz val="11"/>
        <color theme="1"/>
        <rFont val="新細明體"/>
        <family val="1"/>
        <charset val="136"/>
      </rPr>
      <t>公共危險</t>
    </r>
    <phoneticPr fontId="71" type="noConversion"/>
  </si>
  <si>
    <r>
      <rPr>
        <sz val="11"/>
        <color theme="1"/>
        <rFont val="新細明體"/>
        <family val="1"/>
        <charset val="136"/>
      </rPr>
      <t>竊盜</t>
    </r>
    <phoneticPr fontId="71" type="noConversion"/>
  </si>
  <si>
    <r>
      <rPr>
        <sz val="11"/>
        <color theme="1"/>
        <rFont val="新細明體"/>
        <family val="1"/>
        <charset val="136"/>
      </rPr>
      <t>詐欺</t>
    </r>
    <phoneticPr fontId="71" type="noConversion"/>
  </si>
  <si>
    <r>
      <rPr>
        <sz val="11"/>
        <color theme="1"/>
        <rFont val="新細明體"/>
        <family val="1"/>
        <charset val="136"/>
      </rPr>
      <t>一般傷害</t>
    </r>
    <phoneticPr fontId="71" type="noConversion"/>
  </si>
  <si>
    <r>
      <rPr>
        <sz val="12"/>
        <rFont val="新細明體"/>
        <family val="1"/>
        <charset val="136"/>
      </rPr>
      <t>妨害自由</t>
    </r>
  </si>
  <si>
    <r>
      <rPr>
        <sz val="12"/>
        <rFont val="新細明體"/>
        <family val="1"/>
        <charset val="136"/>
      </rPr>
      <t>妨害名譽</t>
    </r>
  </si>
  <si>
    <r>
      <rPr>
        <sz val="12"/>
        <rFont val="新細明體"/>
        <family val="1"/>
        <charset val="136"/>
      </rPr>
      <t>侵占</t>
    </r>
    <phoneticPr fontId="71" type="noConversion"/>
  </si>
  <si>
    <r>
      <rPr>
        <sz val="12"/>
        <rFont val="新細明體"/>
        <family val="1"/>
        <charset val="136"/>
      </rPr>
      <t>毀棄損壞</t>
    </r>
  </si>
  <si>
    <r>
      <rPr>
        <sz val="11"/>
        <color theme="1"/>
        <rFont val="新細明體"/>
        <family val="1"/>
        <charset val="136"/>
      </rPr>
      <t>賭博</t>
    </r>
    <phoneticPr fontId="71" type="noConversion"/>
  </si>
  <si>
    <r>
      <rPr>
        <sz val="12"/>
        <rFont val="新細明體"/>
        <family val="1"/>
        <charset val="136"/>
      </rPr>
      <t>偽造文書印文</t>
    </r>
  </si>
  <si>
    <r>
      <rPr>
        <sz val="11"/>
        <color theme="1"/>
        <rFont val="新細明體"/>
        <family val="1"/>
        <charset val="136"/>
      </rPr>
      <t>性交猥褻</t>
    </r>
    <phoneticPr fontId="71" type="noConversion"/>
  </si>
  <si>
    <r>
      <rPr>
        <sz val="12"/>
        <rFont val="新細明體"/>
        <family val="1"/>
        <charset val="136"/>
      </rPr>
      <t>妨害電腦使用</t>
    </r>
    <phoneticPr fontId="71" type="noConversion"/>
  </si>
  <si>
    <r>
      <rPr>
        <sz val="12"/>
        <rFont val="新細明體"/>
        <family val="1"/>
        <charset val="136"/>
      </rPr>
      <t>妨害公務</t>
    </r>
  </si>
  <si>
    <r>
      <rPr>
        <sz val="12"/>
        <rFont val="新細明體"/>
        <family val="1"/>
        <charset val="136"/>
      </rPr>
      <t>妨害風化</t>
    </r>
  </si>
  <si>
    <r>
      <rPr>
        <sz val="11"/>
        <color theme="1"/>
        <rFont val="新細明體"/>
        <family val="1"/>
        <charset val="136"/>
      </rPr>
      <t>背信</t>
    </r>
    <phoneticPr fontId="71" type="noConversion"/>
  </si>
  <si>
    <r>
      <rPr>
        <sz val="11"/>
        <color theme="1"/>
        <rFont val="新細明體"/>
        <family val="1"/>
        <charset val="136"/>
      </rPr>
      <t>恐嚇</t>
    </r>
    <phoneticPr fontId="71" type="noConversion"/>
  </si>
  <si>
    <r>
      <rPr>
        <sz val="12"/>
        <rFont val="新細明體"/>
        <family val="1"/>
        <charset val="136"/>
      </rPr>
      <t>妨害秘密</t>
    </r>
  </si>
  <si>
    <r>
      <rPr>
        <sz val="12"/>
        <rFont val="新細明體"/>
        <family val="1"/>
        <charset val="136"/>
      </rPr>
      <t>妨害家庭及婚姻</t>
    </r>
  </si>
  <si>
    <r>
      <rPr>
        <sz val="12"/>
        <rFont val="新細明體"/>
        <family val="1"/>
        <charset val="136"/>
      </rPr>
      <t>竊佔</t>
    </r>
  </si>
  <si>
    <r>
      <rPr>
        <sz val="11"/>
        <color theme="1"/>
        <rFont val="新細明體"/>
        <family val="1"/>
        <charset val="136"/>
      </rPr>
      <t>重利</t>
    </r>
    <phoneticPr fontId="71" type="noConversion"/>
  </si>
  <si>
    <r>
      <rPr>
        <sz val="12"/>
        <rFont val="新細明體"/>
        <family val="1"/>
        <charset val="136"/>
      </rPr>
      <t>誣告</t>
    </r>
  </si>
  <si>
    <r>
      <rPr>
        <sz val="12"/>
        <rFont val="新細明體"/>
        <family val="1"/>
        <charset val="136"/>
      </rPr>
      <t>故意殺人</t>
    </r>
    <phoneticPr fontId="71" type="noConversion"/>
  </si>
  <si>
    <r>
      <rPr>
        <sz val="12"/>
        <rFont val="新細明體"/>
        <family val="1"/>
        <charset val="136"/>
      </rPr>
      <t>妨害秩序</t>
    </r>
  </si>
  <si>
    <r>
      <rPr>
        <sz val="12"/>
        <rFont val="新細明體"/>
        <family val="1"/>
        <charset val="136"/>
      </rPr>
      <t>強制性交</t>
    </r>
    <r>
      <rPr>
        <sz val="12"/>
        <rFont val="Times New Roman"/>
        <family val="1"/>
      </rPr>
      <t xml:space="preserve"> </t>
    </r>
    <phoneticPr fontId="71" type="noConversion"/>
  </si>
  <si>
    <r>
      <rPr>
        <sz val="11"/>
        <color theme="1"/>
        <rFont val="新細明體"/>
        <family val="1"/>
        <charset val="136"/>
      </rPr>
      <t>強盜</t>
    </r>
    <phoneticPr fontId="71" type="noConversion"/>
  </si>
  <si>
    <r>
      <rPr>
        <sz val="11"/>
        <color theme="1"/>
        <rFont val="新細明體"/>
        <family val="1"/>
        <charset val="136"/>
      </rPr>
      <t>搶奪</t>
    </r>
    <phoneticPr fontId="71" type="noConversion"/>
  </si>
  <si>
    <r>
      <rPr>
        <sz val="11"/>
        <color theme="1"/>
        <rFont val="新細明體"/>
        <family val="1"/>
        <charset val="136"/>
      </rPr>
      <t>贓物</t>
    </r>
    <phoneticPr fontId="71" type="noConversion"/>
  </si>
  <si>
    <r>
      <rPr>
        <sz val="11"/>
        <color theme="1"/>
        <rFont val="新細明體"/>
        <family val="1"/>
        <charset val="136"/>
      </rPr>
      <t>對幼性交</t>
    </r>
    <phoneticPr fontId="71" type="noConversion"/>
  </si>
  <si>
    <r>
      <rPr>
        <sz val="12"/>
        <rFont val="新細明體"/>
        <family val="1"/>
        <charset val="136"/>
      </rPr>
      <t>遺棄</t>
    </r>
  </si>
  <si>
    <r>
      <rPr>
        <sz val="11"/>
        <color theme="1"/>
        <rFont val="新細明體"/>
        <family val="1"/>
        <charset val="136"/>
      </rPr>
      <t>重傷害</t>
    </r>
    <phoneticPr fontId="7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</si>
  <si>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1-1-4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年全般刑案犯罪嫌疑人數－性別分類</t>
    </r>
    <phoneticPr fontId="43" type="noConversion"/>
  </si>
  <si>
    <r>
      <rPr>
        <sz val="11"/>
        <rFont val="新細明體"/>
        <family val="1"/>
        <charset val="136"/>
      </rPr>
      <t>單位：人、</t>
    </r>
    <r>
      <rPr>
        <sz val="11"/>
        <rFont val="Times New Roman"/>
        <family val="1"/>
      </rPr>
      <t xml:space="preserve">%   </t>
    </r>
    <phoneticPr fontId="5" type="noConversion"/>
  </si>
  <si>
    <r>
      <t xml:space="preserve">  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中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人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口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數</t>
    </r>
  </si>
  <si>
    <r>
      <rPr>
        <sz val="11"/>
        <rFont val="新細明體"/>
        <family val="1"/>
        <charset val="136"/>
      </rPr>
      <t>犯罪嫌疑人數</t>
    </r>
    <phoneticPr fontId="43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</si>
  <si>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</si>
  <si>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</si>
  <si>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總計</t>
    </r>
    <phoneticPr fontId="43" type="noConversion"/>
  </si>
  <si>
    <r>
      <rPr>
        <sz val="11"/>
        <rFont val="新細明體"/>
        <family val="1"/>
        <charset val="136"/>
      </rPr>
      <t>男</t>
    </r>
    <phoneticPr fontId="43" type="noConversion"/>
  </si>
  <si>
    <r>
      <rPr>
        <sz val="11"/>
        <rFont val="新細明體"/>
        <family val="1"/>
        <charset val="136"/>
      </rPr>
      <t>人</t>
    </r>
  </si>
  <si>
    <r>
      <t>93</t>
    </r>
    <r>
      <rPr>
        <sz val="11"/>
        <color indexed="8"/>
        <rFont val="新細明體"/>
        <family val="1"/>
        <charset val="136"/>
      </rPr>
      <t>年</t>
    </r>
    <phoneticPr fontId="43" type="noConversion"/>
  </si>
  <si>
    <r>
      <t>95</t>
    </r>
    <r>
      <rPr>
        <sz val="11"/>
        <color indexed="8"/>
        <rFont val="新細明體"/>
        <family val="1"/>
        <charset val="136"/>
      </rPr>
      <t>年</t>
    </r>
  </si>
  <si>
    <r>
      <t>102</t>
    </r>
    <r>
      <rPr>
        <sz val="11"/>
        <color indexed="8"/>
        <rFont val="新細明體"/>
        <family val="1"/>
        <charset val="136"/>
      </rPr>
      <t>年</t>
    </r>
  </si>
  <si>
    <r>
      <t>103</t>
    </r>
    <r>
      <rPr>
        <sz val="11"/>
        <color indexed="8"/>
        <rFont val="新細明體"/>
        <family val="1"/>
        <charset val="136"/>
      </rPr>
      <t>年</t>
    </r>
  </si>
  <si>
    <r>
      <t>104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</si>
  <si>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105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</si>
  <si>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106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</si>
  <si>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107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</si>
  <si>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108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</si>
  <si>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1-1-3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年全般刑案犯罪嫌疑人數－年齡分類</t>
    </r>
    <phoneticPr fontId="43" type="noConversion"/>
  </si>
  <si>
    <r>
      <rPr>
        <sz val="11"/>
        <color indexed="8"/>
        <rFont val="新細明體"/>
        <family val="1"/>
        <charset val="136"/>
      </rPr>
      <t>總計</t>
    </r>
    <phoneticPr fontId="43" type="noConversion"/>
  </si>
  <si>
    <r>
      <t>0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</si>
  <si>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6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11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</si>
  <si>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12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17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</si>
  <si>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18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23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</si>
  <si>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24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29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</si>
  <si>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30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39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</si>
  <si>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40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49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</si>
  <si>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50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59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</si>
  <si>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60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64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</si>
  <si>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65</t>
    </r>
    <r>
      <rPr>
        <sz val="11"/>
        <color indexed="8"/>
        <rFont val="新細明體"/>
        <family val="1"/>
        <charset val="136"/>
      </rPr>
      <t>至</t>
    </r>
    <r>
      <rPr>
        <sz val="11"/>
        <color indexed="8"/>
        <rFont val="Times New Roman"/>
        <family val="1"/>
      </rPr>
      <t>69</t>
    </r>
    <r>
      <rPr>
        <sz val="11"/>
        <color indexed="8"/>
        <rFont val="新細明體"/>
        <family val="1"/>
        <charset val="136"/>
      </rPr>
      <t>歲</t>
    </r>
    <phoneticPr fontId="43" type="noConversion"/>
  </si>
  <si>
    <r>
      <t>70</t>
    </r>
    <r>
      <rPr>
        <sz val="11"/>
        <color indexed="8"/>
        <rFont val="新細明體"/>
        <family val="1"/>
        <charset val="136"/>
      </rPr>
      <t>歲以上</t>
    </r>
    <phoneticPr fontId="43" type="noConversion"/>
  </si>
  <si>
    <r>
      <rPr>
        <sz val="11"/>
        <color indexed="8"/>
        <rFont val="新細明體"/>
        <family val="1"/>
        <charset val="136"/>
      </rPr>
      <t>不詳</t>
    </r>
    <phoneticPr fontId="43" type="noConversion"/>
  </si>
  <si>
    <r>
      <rPr>
        <sz val="11"/>
        <color indexed="8"/>
        <rFont val="新細明體"/>
        <family val="1"/>
        <charset val="136"/>
      </rPr>
      <t>男</t>
    </r>
  </si>
  <si>
    <r>
      <rPr>
        <sz val="11"/>
        <color indexed="8"/>
        <rFont val="新細明體"/>
        <family val="1"/>
        <charset val="136"/>
      </rPr>
      <t>女</t>
    </r>
  </si>
  <si>
    <r>
      <t>99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</si>
  <si>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100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</si>
  <si>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101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</si>
  <si>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102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</si>
  <si>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103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</si>
  <si>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104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</si>
  <si>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105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</si>
  <si>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106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</si>
  <si>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107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</si>
  <si>
    <r>
      <t>108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細明體"/>
        <family val="3"/>
        <charset val="136"/>
      </rPr>
      <t/>
    </r>
    <phoneticPr fontId="6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</si>
  <si>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1-1-1   108</t>
    </r>
    <r>
      <rPr>
        <sz val="15"/>
        <rFont val="新細明體"/>
        <family val="1"/>
        <charset val="136"/>
      </rPr>
      <t>年全般刑案概況</t>
    </r>
    <phoneticPr fontId="5" type="noConversion"/>
  </si>
  <si>
    <r>
      <t>108</t>
    </r>
    <r>
      <rPr>
        <sz val="11"/>
        <color indexed="8"/>
        <rFont val="新細明體"/>
        <family val="1"/>
        <charset val="136"/>
      </rPr>
      <t>年全般刑案</t>
    </r>
    <phoneticPr fontId="5" type="noConversion"/>
  </si>
  <si>
    <r>
      <rPr>
        <sz val="11"/>
        <color indexed="8"/>
        <rFont val="新細明體"/>
        <family val="1"/>
        <charset val="136"/>
      </rPr>
      <t>犯罪率（件</t>
    </r>
    <r>
      <rPr>
        <sz val="11"/>
        <color indexed="8"/>
        <rFont val="Times New Roman"/>
        <family val="1"/>
      </rPr>
      <t>/10</t>
    </r>
    <r>
      <rPr>
        <sz val="11"/>
        <color indexed="8"/>
        <rFont val="新細明體"/>
        <family val="1"/>
        <charset val="136"/>
      </rPr>
      <t>萬人口）</t>
    </r>
    <phoneticPr fontId="5" type="noConversion"/>
  </si>
  <si>
    <r>
      <rPr>
        <sz val="11"/>
        <rFont val="新細明體"/>
        <family val="1"/>
        <charset val="136"/>
      </rPr>
      <t>資料來源：內政部警政署刑事警察局</t>
    </r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</si>
  <si>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新細明體"/>
        <family val="1"/>
        <charset val="136"/>
      </rPr>
      <t>本署刑案統計無普通刑法犯罪之分類，改以全般刑案數據代替，以下各表均同。</t>
    </r>
    <phoneticPr fontId="43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</si>
  <si>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4.</t>
    </r>
    <r>
      <rPr>
        <sz val="11"/>
        <rFont val="新細明體"/>
        <family val="1"/>
        <charset val="136"/>
      </rPr>
      <t>發生件數意指全國各級警察機關查獲案件數或受處理案件數，以下各表均同。</t>
    </r>
    <phoneticPr fontId="5" type="noConversion"/>
  </si>
  <si>
    <r>
      <rPr>
        <sz val="11"/>
        <rFont val="新細明體"/>
        <family val="1"/>
        <charset val="136"/>
      </rPr>
      <t>全般刑案</t>
    </r>
    <phoneticPr fontId="43" type="noConversion"/>
  </si>
  <si>
    <r>
      <rPr>
        <sz val="11"/>
        <rFont val="新細明體"/>
        <family val="1"/>
        <charset val="136"/>
      </rPr>
      <t>暴力犯罪</t>
    </r>
    <phoneticPr fontId="43" type="noConversion"/>
  </si>
  <si>
    <r>
      <rPr>
        <sz val="11"/>
        <rFont val="新細明體"/>
        <family val="1"/>
        <charset val="136"/>
      </rPr>
      <t>發生數</t>
    </r>
  </si>
  <si>
    <r>
      <rPr>
        <sz val="11"/>
        <rFont val="新細明體"/>
        <family val="1"/>
        <charset val="136"/>
      </rPr>
      <t>破獲數</t>
    </r>
  </si>
  <si>
    <r>
      <rPr>
        <sz val="11"/>
        <rFont val="新細明體"/>
        <family val="1"/>
        <charset val="136"/>
      </rPr>
      <t>嫌疑人</t>
    </r>
    <phoneticPr fontId="5" type="noConversion"/>
  </si>
  <si>
    <r>
      <rPr>
        <sz val="11"/>
        <rFont val="新細明體"/>
        <family val="1"/>
        <charset val="136"/>
      </rPr>
      <t>犯罪率</t>
    </r>
  </si>
  <si>
    <r>
      <t xml:space="preserve"> </t>
    </r>
    <r>
      <rPr>
        <sz val="11"/>
        <rFont val="新細明體"/>
        <family val="1"/>
        <charset val="136"/>
      </rPr>
      <t>犯罪人口率</t>
    </r>
  </si>
  <si>
    <r>
      <rPr>
        <sz val="11"/>
        <color theme="1"/>
        <rFont val="新細明體"/>
        <family val="1"/>
        <charset val="136"/>
      </rPr>
      <t>犯罪時鐘</t>
    </r>
    <phoneticPr fontId="5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</si>
  <si>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)</t>
    </r>
  </si>
  <si>
    <r>
      <t>(</t>
    </r>
    <r>
      <rPr>
        <sz val="11"/>
        <rFont val="新細明體"/>
        <family val="1"/>
        <charset val="136"/>
      </rPr>
      <t>人</t>
    </r>
    <r>
      <rPr>
        <sz val="11"/>
        <rFont val="Times New Roman"/>
        <family val="1"/>
      </rPr>
      <t>)</t>
    </r>
    <phoneticPr fontId="43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</si>
  <si>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萬人口</t>
    </r>
    <r>
      <rPr>
        <sz val="11"/>
        <rFont val="Times New Roman"/>
        <family val="1"/>
      </rPr>
      <t>)</t>
    </r>
    <phoneticPr fontId="5" type="noConversion"/>
  </si>
  <si>
    <r>
      <t>(</t>
    </r>
    <r>
      <rPr>
        <sz val="11"/>
        <color theme="1"/>
        <rFont val="新細明體"/>
        <family val="1"/>
        <charset val="136"/>
      </rPr>
      <t>人</t>
    </r>
    <r>
      <rPr>
        <sz val="11"/>
        <color theme="1"/>
        <rFont val="Times New Roman"/>
        <family val="1"/>
      </rPr>
      <t>/10</t>
    </r>
    <r>
      <rPr>
        <sz val="11"/>
        <color theme="1"/>
        <rFont val="新細明體"/>
        <family val="1"/>
        <charset val="136"/>
      </rPr>
      <t>萬人口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</si>
  <si>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rFont val="新細明體"/>
        <family val="1"/>
        <charset val="136"/>
      </rPr>
      <t>計</t>
    </r>
    <phoneticPr fontId="43" type="noConversion"/>
  </si>
  <si>
    <r>
      <rPr>
        <sz val="11"/>
        <rFont val="新細明體"/>
        <family val="1"/>
        <charset val="136"/>
      </rPr>
      <t>女</t>
    </r>
    <phoneticPr fontId="43" type="noConversion"/>
  </si>
  <si>
    <r>
      <t>104</t>
    </r>
    <r>
      <rPr>
        <sz val="11"/>
        <color indexed="8"/>
        <rFont val="新細明體"/>
        <family val="1"/>
        <charset val="136"/>
      </rPr>
      <t>年</t>
    </r>
  </si>
  <si>
    <r>
      <t>107</t>
    </r>
    <r>
      <rPr>
        <sz val="11"/>
        <color indexed="8"/>
        <rFont val="新細明體"/>
        <family val="1"/>
        <charset val="136"/>
      </rPr>
      <t>年</t>
    </r>
  </si>
  <si>
    <r>
      <t>2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12</t>
    </r>
    <r>
      <rPr>
        <sz val="11"/>
        <color theme="1"/>
        <rFont val="新細明體"/>
        <family val="1"/>
        <charset val="136"/>
      </rPr>
      <t>秒</t>
    </r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</si>
  <si>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4.</t>
    </r>
    <r>
      <rPr>
        <sz val="11"/>
        <color theme="1"/>
        <rFont val="新細明體"/>
        <family val="1"/>
        <charset val="136"/>
      </rPr>
      <t>犯罪時鐘係指每隔多少分鐘發生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件刑事案件。</t>
    </r>
    <phoneticPr fontId="5" type="noConversion"/>
  </si>
  <si>
    <r>
      <rPr>
        <sz val="20"/>
        <color theme="1"/>
        <rFont val="新細明體"/>
        <family val="1"/>
        <charset val="136"/>
      </rPr>
      <t>表</t>
    </r>
    <r>
      <rPr>
        <sz val="20"/>
        <color theme="1"/>
        <rFont val="Times New Roman"/>
        <family val="1"/>
      </rPr>
      <t>1-2-3</t>
    </r>
    <r>
      <rPr>
        <sz val="20"/>
        <color theme="1"/>
        <rFont val="新細明體"/>
        <family val="1"/>
        <charset val="136"/>
      </rPr>
      <t>　近</t>
    </r>
    <r>
      <rPr>
        <sz val="20"/>
        <color theme="1"/>
        <rFont val="Times New Roman"/>
        <family val="1"/>
      </rPr>
      <t>10</t>
    </r>
    <r>
      <rPr>
        <sz val="20"/>
        <color theme="1"/>
        <rFont val="新細明體"/>
        <family val="1"/>
        <charset val="136"/>
      </rPr>
      <t>年普通刑法犯罪嫌疑人數－罪名分別、性別分類</t>
    </r>
    <phoneticPr fontId="43" type="noConversion"/>
  </si>
  <si>
    <r>
      <rPr>
        <sz val="14"/>
        <color indexed="8"/>
        <rFont val="新細明體"/>
        <family val="1"/>
        <charset val="136"/>
      </rPr>
      <t>單位：人</t>
    </r>
    <phoneticPr fontId="5" type="noConversion"/>
  </si>
  <si>
    <r>
      <t>99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</si>
  <si>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100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</si>
  <si>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101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</si>
  <si>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102</t>
    </r>
    <r>
      <rPr>
        <sz val="14"/>
        <color rgb="FF000000"/>
        <rFont val="新細明體"/>
        <family val="1"/>
        <charset val="136"/>
      </rPr>
      <t>年</t>
    </r>
    <phoneticPr fontId="5" type="noConversion"/>
  </si>
  <si>
    <r>
      <t>103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</si>
  <si>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rPr>
        <sz val="14"/>
        <color indexed="8"/>
        <rFont val="新細明體"/>
        <family val="1"/>
        <charset val="136"/>
      </rPr>
      <t>計</t>
    </r>
    <phoneticPr fontId="43" type="noConversion"/>
  </si>
  <si>
    <r>
      <rPr>
        <sz val="14"/>
        <color indexed="8"/>
        <rFont val="新細明體"/>
        <family val="1"/>
        <charset val="136"/>
      </rPr>
      <t>男</t>
    </r>
    <phoneticPr fontId="43" type="noConversion"/>
  </si>
  <si>
    <r>
      <rPr>
        <sz val="14"/>
        <color indexed="8"/>
        <rFont val="新細明體"/>
        <family val="1"/>
        <charset val="136"/>
      </rPr>
      <t>女</t>
    </r>
    <phoneticPr fontId="43" type="noConversion"/>
  </si>
  <si>
    <r>
      <rPr>
        <sz val="16"/>
        <rFont val="新細明體"/>
        <family val="1"/>
        <charset val="136"/>
      </rPr>
      <t>普通刑法案件總計</t>
    </r>
    <phoneticPr fontId="43" type="noConversion"/>
  </si>
  <si>
    <r>
      <rPr>
        <sz val="16"/>
        <color theme="1"/>
        <rFont val="新細明體"/>
        <family val="1"/>
        <charset val="136"/>
      </rPr>
      <t>公共危險</t>
    </r>
    <phoneticPr fontId="43" type="noConversion"/>
  </si>
  <si>
    <r>
      <rPr>
        <sz val="16"/>
        <color theme="1"/>
        <rFont val="新細明體"/>
        <family val="1"/>
        <charset val="136"/>
      </rPr>
      <t>竊盜</t>
    </r>
    <phoneticPr fontId="43" type="noConversion"/>
  </si>
  <si>
    <r>
      <rPr>
        <sz val="16"/>
        <color theme="1"/>
        <rFont val="新細明體"/>
        <family val="1"/>
        <charset val="136"/>
      </rPr>
      <t>詐欺</t>
    </r>
    <phoneticPr fontId="43" type="noConversion"/>
  </si>
  <si>
    <r>
      <rPr>
        <sz val="16"/>
        <color theme="1"/>
        <rFont val="新細明體"/>
        <family val="1"/>
        <charset val="136"/>
      </rPr>
      <t>一般傷害</t>
    </r>
    <phoneticPr fontId="43" type="noConversion"/>
  </si>
  <si>
    <r>
      <rPr>
        <sz val="16"/>
        <color theme="1"/>
        <rFont val="新細明體"/>
        <family val="1"/>
        <charset val="136"/>
      </rPr>
      <t>賭博</t>
    </r>
    <phoneticPr fontId="43" type="noConversion"/>
  </si>
  <si>
    <r>
      <rPr>
        <sz val="16"/>
        <rFont val="新細明體"/>
        <family val="1"/>
        <charset val="136"/>
      </rPr>
      <t>妨害自由</t>
    </r>
    <phoneticPr fontId="43" type="noConversion"/>
  </si>
  <si>
    <r>
      <rPr>
        <sz val="16"/>
        <rFont val="新細明體"/>
        <family val="1"/>
        <charset val="136"/>
      </rPr>
      <t>妨害名譽</t>
    </r>
    <phoneticPr fontId="43" type="noConversion"/>
  </si>
  <si>
    <r>
      <rPr>
        <sz val="16"/>
        <rFont val="新細明體"/>
        <family val="1"/>
        <charset val="136"/>
      </rPr>
      <t>侵占</t>
    </r>
    <phoneticPr fontId="43" type="noConversion"/>
  </si>
  <si>
    <r>
      <rPr>
        <sz val="16"/>
        <rFont val="新細明體"/>
        <family val="1"/>
        <charset val="136"/>
      </rPr>
      <t>毀棄損壞</t>
    </r>
    <phoneticPr fontId="43" type="noConversion"/>
  </si>
  <si>
    <r>
      <rPr>
        <sz val="16"/>
        <color theme="1"/>
        <rFont val="新細明體"/>
        <family val="1"/>
        <charset val="136"/>
      </rPr>
      <t>性交猥褻</t>
    </r>
    <phoneticPr fontId="43" type="noConversion"/>
  </si>
  <si>
    <r>
      <rPr>
        <sz val="16"/>
        <rFont val="新細明體"/>
        <family val="1"/>
        <charset val="136"/>
      </rPr>
      <t>偽造文書印文</t>
    </r>
    <phoneticPr fontId="43" type="noConversion"/>
  </si>
  <si>
    <r>
      <rPr>
        <sz val="16"/>
        <rFont val="新細明體"/>
        <family val="1"/>
        <charset val="136"/>
      </rPr>
      <t>妨害風化</t>
    </r>
    <phoneticPr fontId="43" type="noConversion"/>
  </si>
  <si>
    <r>
      <rPr>
        <sz val="16"/>
        <rFont val="新細明體"/>
        <family val="1"/>
        <charset val="136"/>
      </rPr>
      <t>妨害公務</t>
    </r>
    <phoneticPr fontId="43" type="noConversion"/>
  </si>
  <si>
    <r>
      <rPr>
        <sz val="16"/>
        <color theme="1"/>
        <rFont val="新細明體"/>
        <family val="1"/>
        <charset val="136"/>
      </rPr>
      <t>恐嚇</t>
    </r>
    <phoneticPr fontId="43" type="noConversion"/>
  </si>
  <si>
    <r>
      <rPr>
        <sz val="16"/>
        <color theme="1"/>
        <rFont val="新細明體"/>
        <family val="1"/>
        <charset val="136"/>
      </rPr>
      <t>背信</t>
    </r>
    <phoneticPr fontId="43" type="noConversion"/>
  </si>
  <si>
    <r>
      <rPr>
        <sz val="16"/>
        <rFont val="新細明體"/>
        <family val="1"/>
        <charset val="136"/>
      </rPr>
      <t>竊佔</t>
    </r>
    <phoneticPr fontId="43" type="noConversion"/>
  </si>
  <si>
    <r>
      <rPr>
        <sz val="16"/>
        <rFont val="新細明體"/>
        <family val="1"/>
        <charset val="136"/>
      </rPr>
      <t>妨害家庭及婚姻</t>
    </r>
    <phoneticPr fontId="43" type="noConversion"/>
  </si>
  <si>
    <r>
      <rPr>
        <sz val="16"/>
        <rFont val="新細明體"/>
        <family val="1"/>
        <charset val="136"/>
      </rPr>
      <t>故意殺人</t>
    </r>
    <phoneticPr fontId="43" type="noConversion"/>
  </si>
  <si>
    <r>
      <rPr>
        <sz val="16"/>
        <rFont val="新細明體"/>
        <family val="1"/>
        <charset val="136"/>
      </rPr>
      <t>妨害秩序</t>
    </r>
    <phoneticPr fontId="43" type="noConversion"/>
  </si>
  <si>
    <r>
      <rPr>
        <sz val="16"/>
        <color theme="1"/>
        <rFont val="新細明體"/>
        <family val="1"/>
        <charset val="136"/>
      </rPr>
      <t>重利</t>
    </r>
    <phoneticPr fontId="43" type="noConversion"/>
  </si>
  <si>
    <r>
      <rPr>
        <sz val="16"/>
        <rFont val="新細明體"/>
        <family val="1"/>
        <charset val="136"/>
      </rPr>
      <t>妨害秘密</t>
    </r>
    <phoneticPr fontId="43" type="noConversion"/>
  </si>
  <si>
    <r>
      <rPr>
        <sz val="16"/>
        <rFont val="新細明體"/>
        <family val="1"/>
        <charset val="136"/>
      </rPr>
      <t>誣告</t>
    </r>
    <phoneticPr fontId="43" type="noConversion"/>
  </si>
  <si>
    <r>
      <rPr>
        <sz val="16"/>
        <rFont val="新細明體"/>
        <family val="1"/>
        <charset val="136"/>
      </rPr>
      <t>妨害電腦使用</t>
    </r>
    <phoneticPr fontId="43" type="noConversion"/>
  </si>
  <si>
    <r>
      <rPr>
        <sz val="16"/>
        <color theme="1"/>
        <rFont val="新細明體"/>
        <family val="1"/>
        <charset val="136"/>
      </rPr>
      <t>強盜</t>
    </r>
    <phoneticPr fontId="43" type="noConversion"/>
  </si>
  <si>
    <r>
      <rPr>
        <sz val="16"/>
        <color theme="1"/>
        <rFont val="新細明體"/>
        <family val="1"/>
        <charset val="136"/>
      </rPr>
      <t>強制性交</t>
    </r>
    <phoneticPr fontId="43" type="noConversion"/>
  </si>
  <si>
    <r>
      <rPr>
        <sz val="16"/>
        <color theme="1"/>
        <rFont val="新細明體"/>
        <family val="1"/>
        <charset val="136"/>
      </rPr>
      <t>搶奪</t>
    </r>
    <phoneticPr fontId="43" type="noConversion"/>
  </si>
  <si>
    <r>
      <rPr>
        <sz val="16"/>
        <color theme="1"/>
        <rFont val="新細明體"/>
        <family val="1"/>
        <charset val="136"/>
      </rPr>
      <t>對幼性交</t>
    </r>
    <phoneticPr fontId="43" type="noConversion"/>
  </si>
  <si>
    <r>
      <rPr>
        <sz val="16"/>
        <color theme="1"/>
        <rFont val="新細明體"/>
        <family val="1"/>
        <charset val="136"/>
      </rPr>
      <t>贓物</t>
    </r>
    <phoneticPr fontId="43" type="noConversion"/>
  </si>
  <si>
    <r>
      <rPr>
        <sz val="16"/>
        <rFont val="新細明體"/>
        <family val="1"/>
        <charset val="136"/>
      </rPr>
      <t>遺棄</t>
    </r>
    <phoneticPr fontId="43" type="noConversion"/>
  </si>
  <si>
    <r>
      <rPr>
        <sz val="16"/>
        <color theme="1"/>
        <rFont val="新細明體"/>
        <family val="1"/>
        <charset val="136"/>
      </rPr>
      <t>重傷害</t>
    </r>
    <phoneticPr fontId="43" type="noConversion"/>
  </si>
  <si>
    <r>
      <rPr>
        <sz val="20"/>
        <color theme="1"/>
        <rFont val="新細明體"/>
        <family val="1"/>
        <charset val="136"/>
      </rPr>
      <t>表</t>
    </r>
    <r>
      <rPr>
        <sz val="20"/>
        <color theme="1"/>
        <rFont val="Times New Roman"/>
        <family val="1"/>
      </rPr>
      <t>1-2-3</t>
    </r>
    <r>
      <rPr>
        <sz val="20"/>
        <color theme="1"/>
        <rFont val="新細明體"/>
        <family val="1"/>
        <charset val="136"/>
      </rPr>
      <t>　近</t>
    </r>
    <r>
      <rPr>
        <sz val="20"/>
        <color theme="1"/>
        <rFont val="Times New Roman"/>
        <family val="1"/>
      </rPr>
      <t>10</t>
    </r>
    <r>
      <rPr>
        <sz val="20"/>
        <color theme="1"/>
        <rFont val="新細明體"/>
        <family val="1"/>
        <charset val="136"/>
      </rPr>
      <t>年普通刑法犯罪嫌疑人數－罪名分別、性別分類</t>
    </r>
    <r>
      <rPr>
        <sz val="20"/>
        <color theme="1"/>
        <rFont val="Times New Roman"/>
        <family val="1"/>
      </rPr>
      <t xml:space="preserve"> (</t>
    </r>
    <r>
      <rPr>
        <sz val="20"/>
        <color theme="1"/>
        <rFont val="新細明體"/>
        <family val="1"/>
        <charset val="136"/>
      </rPr>
      <t>續</t>
    </r>
    <r>
      <rPr>
        <sz val="20"/>
        <color theme="1"/>
        <rFont val="Times New Roman"/>
        <family val="1"/>
      </rPr>
      <t>)</t>
    </r>
    <phoneticPr fontId="43" type="noConversion"/>
  </si>
  <si>
    <r>
      <t>104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</si>
  <si>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105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</si>
  <si>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106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</si>
  <si>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107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</si>
  <si>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t>108</t>
    </r>
    <r>
      <rPr>
        <sz val="14"/>
        <color indexed="8"/>
        <rFont val="新細明體"/>
        <family val="1"/>
        <charset val="136"/>
      </rPr>
      <t>年</t>
    </r>
    <phoneticPr fontId="5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</si>
  <si>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1-3-1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</t>
    </r>
    <r>
      <rPr>
        <sz val="15"/>
        <color theme="1"/>
        <rFont val="新細明體"/>
        <family val="1"/>
        <charset val="136"/>
      </rPr>
      <t>特別刑法統計指標</t>
    </r>
    <phoneticPr fontId="43" type="noConversion"/>
  </si>
  <si>
    <r>
      <rPr>
        <sz val="11"/>
        <rFont val="新細明體"/>
        <family val="1"/>
        <charset val="136"/>
      </rPr>
      <t>違反毒品危害防制條例</t>
    </r>
  </si>
  <si>
    <r>
      <rPr>
        <sz val="11"/>
        <rFont val="新細明體"/>
        <family val="1"/>
        <charset val="136"/>
      </rPr>
      <t>違反組織犯罪防制條例</t>
    </r>
    <r>
      <rPr>
        <sz val="11"/>
        <rFont val="Times New Roman"/>
        <family val="1"/>
      </rPr>
      <t xml:space="preserve"> </t>
    </r>
    <phoneticPr fontId="43" type="noConversion"/>
  </si>
  <si>
    <r>
      <rPr>
        <sz val="11"/>
        <rFont val="新細明體"/>
        <family val="1"/>
        <charset val="136"/>
      </rPr>
      <t>違反貪污治罪條例</t>
    </r>
    <phoneticPr fontId="43" type="noConversion"/>
  </si>
  <si>
    <r>
      <rPr>
        <sz val="11"/>
        <rFont val="新細明體"/>
        <family val="1"/>
        <charset val="136"/>
      </rPr>
      <t>移送案件數</t>
    </r>
    <phoneticPr fontId="43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</si>
  <si>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)</t>
    </r>
    <phoneticPr fontId="5" type="noConversion"/>
  </si>
  <si>
    <r>
      <rPr>
        <sz val="11"/>
        <rFont val="新細明體"/>
        <family val="1"/>
        <charset val="136"/>
      </rPr>
      <t>計</t>
    </r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</si>
  <si>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萬人口</t>
    </r>
    <r>
      <rPr>
        <sz val="11"/>
        <rFont val="Times New Roman"/>
        <family val="1"/>
      </rPr>
      <t>)</t>
    </r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</si>
  <si>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萬人口</t>
    </r>
    <r>
      <rPr>
        <sz val="11"/>
        <rFont val="Times New Roman"/>
        <family val="1"/>
      </rPr>
      <t xml:space="preserve">) </t>
    </r>
  </si>
  <si>
    <r>
      <t xml:space="preserve"> (</t>
    </r>
    <r>
      <rPr>
        <sz val="11"/>
        <rFont val="新細明體"/>
        <family val="1"/>
        <charset val="136"/>
      </rPr>
      <t>人</t>
    </r>
    <r>
      <rPr>
        <sz val="11"/>
        <rFont val="Times New Roman"/>
        <family val="1"/>
      </rPr>
      <t>)</t>
    </r>
  </si>
  <si>
    <r>
      <t>102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</si>
  <si>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103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</si>
  <si>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rPr>
        <sz val="11"/>
        <rFont val="新細明體"/>
        <family val="1"/>
        <charset val="136"/>
      </rPr>
      <t>違反槍砲彈藥刀械管制條例</t>
    </r>
    <r>
      <rPr>
        <sz val="11"/>
        <rFont val="Times New Roman"/>
        <family val="1"/>
      </rPr>
      <t xml:space="preserve"> </t>
    </r>
    <phoneticPr fontId="5" type="noConversion"/>
  </si>
  <si>
    <r>
      <rPr>
        <sz val="11"/>
        <rFont val="新細明體"/>
        <family val="1"/>
        <charset val="136"/>
      </rPr>
      <t>違反家庭暴力防治法</t>
    </r>
    <phoneticPr fontId="5" type="noConversion"/>
  </si>
  <si>
    <r>
      <rPr>
        <sz val="11"/>
        <rFont val="新細明體"/>
        <family val="1"/>
        <charset val="136"/>
      </rPr>
      <t>違反性侵害犯罪防治法</t>
    </r>
    <phoneticPr fontId="5" type="noConversion"/>
  </si>
  <si>
    <r>
      <rPr>
        <sz val="11"/>
        <rFont val="新細明體"/>
        <family val="1"/>
        <charset val="136"/>
      </rPr>
      <t>疑似通報件數</t>
    </r>
  </si>
  <si>
    <r>
      <rPr>
        <sz val="11"/>
        <rFont val="新細明體"/>
        <family val="1"/>
        <charset val="136"/>
      </rPr>
      <t>資料來源：</t>
    </r>
    <phoneticPr fontId="43" type="noConversion"/>
  </si>
  <si>
    <r>
      <rPr>
        <sz val="11"/>
        <color theme="1"/>
        <rFont val="新細明體"/>
        <family val="1"/>
        <charset val="136"/>
      </rPr>
      <t>內政部警政署刑事警察局、法務部調查局、法務部廉政署、衛生福利部保護服務司</t>
    </r>
    <phoneticPr fontId="5" type="noConversion"/>
  </si>
  <si>
    <r>
      <rPr>
        <sz val="11"/>
        <color theme="1"/>
        <rFont val="新細明體"/>
        <family val="1"/>
        <charset val="136"/>
      </rPr>
      <t>說　　明：</t>
    </r>
    <phoneticPr fontId="43" type="noConversion"/>
  </si>
  <si>
    <r>
      <t>1.</t>
    </r>
    <r>
      <rPr>
        <sz val="11"/>
        <color theme="1"/>
        <rFont val="新細明體"/>
        <family val="1"/>
        <charset val="136"/>
      </rPr>
      <t>違反毒品危害防制條例案件發生數即為破獲數</t>
    </r>
    <phoneticPr fontId="5" type="noConversion"/>
  </si>
  <si>
    <r>
      <t>3.</t>
    </r>
    <r>
      <rPr>
        <sz val="11"/>
        <color theme="1"/>
        <rFont val="新細明體"/>
        <family val="1"/>
        <charset val="136"/>
      </rPr>
      <t>違反貪污治罪條例的資料由法務部調查局與法務部廉政署提供、違反家庭暴力防治法與違反性侵害犯罪防治法由衛生福利部提供</t>
    </r>
    <phoneticPr fontId="5" type="noConversion"/>
  </si>
  <si>
    <r>
      <t>4.</t>
    </r>
    <r>
      <rPr>
        <sz val="11"/>
        <rFont val="新細明體"/>
        <family val="1"/>
        <charset val="136"/>
      </rPr>
      <t>違反家庭暴力防治法與違反性侵害犯罪防治法的各通報來源</t>
    </r>
    <r>
      <rPr>
        <sz val="11"/>
        <rFont val="Times New Roman"/>
        <family val="1"/>
      </rPr>
      <t>:</t>
    </r>
    <phoneticPr fontId="5" type="noConversion"/>
  </si>
  <si>
    <r>
      <t xml:space="preserve">   </t>
    </r>
    <r>
      <rPr>
        <sz val="11"/>
        <rFont val="新細明體"/>
        <family val="1"/>
        <charset val="136"/>
      </rPr>
      <t>違反家庭暴力防治法</t>
    </r>
    <r>
      <rPr>
        <sz val="11"/>
        <rFont val="Times New Roman"/>
        <family val="1"/>
      </rPr>
      <t>:113</t>
    </r>
    <r>
      <rPr>
        <sz val="11"/>
        <rFont val="新細明體"/>
        <family val="1"/>
        <charset val="136"/>
      </rPr>
      <t>保護專線、防治中心、社政、勞政、教育、警政、司法、衛政、診所、醫院、移民業務機關等。</t>
    </r>
    <phoneticPr fontId="5" type="noConversion"/>
  </si>
  <si>
    <r>
      <t xml:space="preserve">   </t>
    </r>
    <r>
      <rPr>
        <sz val="11"/>
        <rFont val="新細明體"/>
        <family val="1"/>
        <charset val="136"/>
      </rPr>
      <t>違反性侵害犯罪防治法</t>
    </r>
    <r>
      <rPr>
        <sz val="11"/>
        <rFont val="Times New Roman"/>
        <family val="1"/>
      </rPr>
      <t>:113</t>
    </r>
    <r>
      <rPr>
        <sz val="11"/>
        <rFont val="新細明體"/>
        <family val="1"/>
        <charset val="136"/>
      </rPr>
      <t>保護專線、防治中心、社政、教育、警政、司法、衛政、診所、醫院、勞政、憲兵隊等。</t>
    </r>
    <phoneticPr fontId="5" type="noConversion"/>
  </si>
  <si>
    <r>
      <t>99</t>
    </r>
    <r>
      <rPr>
        <sz val="11"/>
        <rFont val="新細明體"/>
        <family val="1"/>
        <charset val="136"/>
      </rPr>
      <t>年</t>
    </r>
    <phoneticPr fontId="60" type="noConversion"/>
  </si>
  <si>
    <r>
      <t>100</t>
    </r>
    <r>
      <rPr>
        <sz val="11"/>
        <rFont val="新細明體"/>
        <family val="1"/>
        <charset val="136"/>
      </rPr>
      <t>年</t>
    </r>
    <phoneticPr fontId="60" type="noConversion"/>
  </si>
  <si>
    <r>
      <t>101</t>
    </r>
    <r>
      <rPr>
        <sz val="11"/>
        <rFont val="新細明體"/>
        <family val="1"/>
        <charset val="136"/>
      </rPr>
      <t>年</t>
    </r>
    <phoneticPr fontId="60" type="noConversion"/>
  </si>
  <si>
    <r>
      <t>102</t>
    </r>
    <r>
      <rPr>
        <sz val="11"/>
        <rFont val="新細明體"/>
        <family val="1"/>
        <charset val="136"/>
      </rPr>
      <t>年</t>
    </r>
    <phoneticPr fontId="60" type="noConversion"/>
  </si>
  <si>
    <r>
      <t>103</t>
    </r>
    <r>
      <rPr>
        <sz val="11"/>
        <rFont val="新細明體"/>
        <family val="1"/>
        <charset val="136"/>
      </rPr>
      <t>年</t>
    </r>
    <phoneticPr fontId="60" type="noConversion"/>
  </si>
  <si>
    <r>
      <rPr>
        <sz val="11"/>
        <rFont val="新細明體"/>
        <family val="1"/>
        <charset val="136"/>
      </rPr>
      <t>第一級毒品</t>
    </r>
    <phoneticPr fontId="43" type="noConversion"/>
  </si>
  <si>
    <r>
      <rPr>
        <sz val="11"/>
        <color indexed="8"/>
        <rFont val="新細明體"/>
        <family val="1"/>
        <charset val="136"/>
      </rPr>
      <t>小計</t>
    </r>
  </si>
  <si>
    <r>
      <rPr>
        <sz val="11"/>
        <color indexed="8"/>
        <rFont val="新細明體"/>
        <family val="1"/>
        <charset val="136"/>
      </rPr>
      <t>製造</t>
    </r>
  </si>
  <si>
    <r>
      <rPr>
        <sz val="11"/>
        <color indexed="8"/>
        <rFont val="新細明體"/>
        <family val="1"/>
        <charset val="136"/>
      </rPr>
      <t>運輸</t>
    </r>
  </si>
  <si>
    <r>
      <rPr>
        <sz val="11"/>
        <color indexed="8"/>
        <rFont val="新細明體"/>
        <family val="1"/>
        <charset val="136"/>
      </rPr>
      <t>販賣</t>
    </r>
  </si>
  <si>
    <r>
      <rPr>
        <sz val="11"/>
        <color indexed="8"/>
        <rFont val="新細明體"/>
        <family val="1"/>
        <charset val="136"/>
      </rPr>
      <t>意圖販賣</t>
    </r>
  </si>
  <si>
    <r>
      <rPr>
        <sz val="11"/>
        <color indexed="8"/>
        <rFont val="新細明體"/>
        <family val="1"/>
        <charset val="136"/>
      </rPr>
      <t>強暴、脅迫等非法使用人施用</t>
    </r>
  </si>
  <si>
    <r>
      <rPr>
        <sz val="11"/>
        <color indexed="8"/>
        <rFont val="新細明體"/>
        <family val="1"/>
        <charset val="136"/>
      </rPr>
      <t>引誘他人施用</t>
    </r>
  </si>
  <si>
    <r>
      <rPr>
        <sz val="11"/>
        <color indexed="8"/>
        <rFont val="新細明體"/>
        <family val="1"/>
        <charset val="136"/>
      </rPr>
      <t>轉讓</t>
    </r>
  </si>
  <si>
    <r>
      <rPr>
        <sz val="11"/>
        <color indexed="8"/>
        <rFont val="新細明體"/>
        <family val="1"/>
        <charset val="136"/>
      </rPr>
      <t>施用</t>
    </r>
  </si>
  <si>
    <r>
      <rPr>
        <sz val="11"/>
        <color indexed="8"/>
        <rFont val="新細明體"/>
        <family val="1"/>
        <charset val="136"/>
      </rPr>
      <t>持有</t>
    </r>
  </si>
  <si>
    <r>
      <rPr>
        <sz val="11"/>
        <color indexed="8"/>
        <rFont val="新細明體"/>
        <family val="1"/>
        <charset val="136"/>
      </rPr>
      <t>其他</t>
    </r>
  </si>
  <si>
    <r>
      <rPr>
        <sz val="11"/>
        <rFont val="新細明體"/>
        <family val="1"/>
        <charset val="136"/>
      </rPr>
      <t>第二級毒品</t>
    </r>
    <phoneticPr fontId="43" type="noConversion"/>
  </si>
  <si>
    <r>
      <rPr>
        <sz val="11"/>
        <color indexed="8"/>
        <rFont val="新細明體"/>
        <family val="1"/>
        <charset val="136"/>
      </rPr>
      <t>製造或栽種</t>
    </r>
  </si>
  <si>
    <r>
      <rPr>
        <sz val="11"/>
        <color indexed="8"/>
        <rFont val="新細明體"/>
        <family val="1"/>
        <charset val="136"/>
      </rPr>
      <t>第三級毒品</t>
    </r>
    <phoneticPr fontId="43" type="noConversion"/>
  </si>
  <si>
    <r>
      <rPr>
        <sz val="11"/>
        <color indexed="8"/>
        <rFont val="新細明體"/>
        <family val="1"/>
        <charset val="136"/>
      </rPr>
      <t>第四級毒品</t>
    </r>
    <phoneticPr fontId="43" type="noConversion"/>
  </si>
  <si>
    <r>
      <rPr>
        <sz val="11"/>
        <color indexed="8"/>
        <rFont val="新細明體"/>
        <family val="1"/>
        <charset val="136"/>
      </rPr>
      <t>其他</t>
    </r>
    <phoneticPr fontId="43" type="noConversion"/>
  </si>
  <si>
    <r>
      <rPr>
        <sz val="11"/>
        <color indexed="8"/>
        <rFont val="新細明體"/>
        <family val="1"/>
        <charset val="136"/>
      </rPr>
      <t>非四級其他</t>
    </r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</si>
  <si>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年第一級毒品案件販賣、施用嫌疑人數</t>
    </r>
    <phoneticPr fontId="5" type="noConversion"/>
  </si>
  <si>
    <r>
      <rPr>
        <sz val="11"/>
        <rFont val="新細明體"/>
        <family val="1"/>
        <charset val="136"/>
      </rPr>
      <t>販賣</t>
    </r>
    <phoneticPr fontId="43" type="noConversion"/>
  </si>
  <si>
    <r>
      <rPr>
        <sz val="11"/>
        <rFont val="新細明體"/>
        <family val="1"/>
        <charset val="136"/>
      </rPr>
      <t>施用</t>
    </r>
    <phoneticPr fontId="43" type="noConversion"/>
  </si>
  <si>
    <r>
      <rPr>
        <sz val="11"/>
        <rFont val="新細明體"/>
        <family val="1"/>
        <charset val="136"/>
      </rPr>
      <t>總</t>
    </r>
    <r>
      <rPr>
        <sz val="11"/>
        <rFont val="Times New Roman"/>
        <family val="1"/>
      </rPr>
      <t xml:space="preserve">         </t>
    </r>
    <r>
      <rPr>
        <sz val="11"/>
        <rFont val="新細明體"/>
        <family val="1"/>
        <charset val="136"/>
      </rPr>
      <t>計</t>
    </r>
    <phoneticPr fontId="43" type="noConversion"/>
  </si>
  <si>
    <r>
      <t>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</t>
    </r>
    <r>
      <rPr>
        <sz val="11"/>
        <rFont val="新細明體"/>
        <family val="1"/>
        <charset val="136"/>
      </rPr>
      <t>歲</t>
    </r>
    <phoneticPr fontId="43" type="noConversion"/>
  </si>
  <si>
    <r>
      <t>6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11</t>
    </r>
    <r>
      <rPr>
        <sz val="11"/>
        <rFont val="新細明體"/>
        <family val="1"/>
        <charset val="136"/>
      </rPr>
      <t>歲</t>
    </r>
    <phoneticPr fontId="43" type="noConversion"/>
  </si>
  <si>
    <r>
      <t>12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17</t>
    </r>
    <r>
      <rPr>
        <sz val="11"/>
        <rFont val="新細明體"/>
        <family val="1"/>
        <charset val="136"/>
      </rPr>
      <t>歲</t>
    </r>
    <phoneticPr fontId="43" type="noConversion"/>
  </si>
  <si>
    <r>
      <t>18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23</t>
    </r>
    <r>
      <rPr>
        <sz val="11"/>
        <rFont val="新細明體"/>
        <family val="1"/>
        <charset val="136"/>
      </rPr>
      <t>歲</t>
    </r>
    <phoneticPr fontId="43" type="noConversion"/>
  </si>
  <si>
    <r>
      <t>24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29</t>
    </r>
    <r>
      <rPr>
        <sz val="11"/>
        <rFont val="新細明體"/>
        <family val="1"/>
        <charset val="136"/>
      </rPr>
      <t>歲</t>
    </r>
    <phoneticPr fontId="43" type="noConversion"/>
  </si>
  <si>
    <r>
      <t>30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39</t>
    </r>
    <r>
      <rPr>
        <sz val="11"/>
        <rFont val="新細明體"/>
        <family val="1"/>
        <charset val="136"/>
      </rPr>
      <t>歲</t>
    </r>
    <phoneticPr fontId="43" type="noConversion"/>
  </si>
  <si>
    <r>
      <t>40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49</t>
    </r>
    <r>
      <rPr>
        <sz val="11"/>
        <rFont val="新細明體"/>
        <family val="1"/>
        <charset val="136"/>
      </rPr>
      <t>歲</t>
    </r>
    <phoneticPr fontId="43" type="noConversion"/>
  </si>
  <si>
    <r>
      <t>50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59</t>
    </r>
    <r>
      <rPr>
        <sz val="11"/>
        <rFont val="新細明體"/>
        <family val="1"/>
        <charset val="136"/>
      </rPr>
      <t>歲</t>
    </r>
    <phoneticPr fontId="43" type="noConversion"/>
  </si>
  <si>
    <r>
      <t>60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64</t>
    </r>
    <r>
      <rPr>
        <sz val="11"/>
        <rFont val="新細明體"/>
        <family val="1"/>
        <charset val="136"/>
      </rPr>
      <t>歲</t>
    </r>
    <phoneticPr fontId="43" type="noConversion"/>
  </si>
  <si>
    <r>
      <t>65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69</t>
    </r>
    <r>
      <rPr>
        <sz val="11"/>
        <rFont val="新細明體"/>
        <family val="1"/>
        <charset val="136"/>
      </rPr>
      <t>歲</t>
    </r>
    <phoneticPr fontId="43" type="noConversion"/>
  </si>
  <si>
    <r>
      <t xml:space="preserve">70  </t>
    </r>
    <r>
      <rPr>
        <sz val="11"/>
        <rFont val="新細明體"/>
        <family val="1"/>
        <charset val="136"/>
      </rPr>
      <t>歲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以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上</t>
    </r>
    <phoneticPr fontId="43" type="noConversion"/>
  </si>
  <si>
    <r>
      <rPr>
        <sz val="11"/>
        <rFont val="新細明體"/>
        <family val="1"/>
        <charset val="136"/>
      </rPr>
      <t>不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詳</t>
    </r>
    <phoneticPr fontId="43" type="noConversion"/>
  </si>
  <si>
    <r>
      <rPr>
        <sz val="11"/>
        <rFont val="新細明體"/>
        <family val="1"/>
        <charset val="136"/>
      </rPr>
      <t>資料來源：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內政部警政署刑事警察局</t>
    </r>
    <phoneticPr fontId="4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</si>
  <si>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1-3-4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年第二級毒品案件販賣、施用嫌疑人數</t>
    </r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</si>
  <si>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年查獲毒品數量－按當期鑑定之純質淨重</t>
    </r>
    <phoneticPr fontId="43" type="noConversion"/>
  </si>
  <si>
    <r>
      <rPr>
        <sz val="11"/>
        <rFont val="新細明體"/>
        <family val="1"/>
        <charset val="136"/>
      </rPr>
      <t>單位：公斤</t>
    </r>
  </si>
  <si>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別</t>
    </r>
  </si>
  <si>
    <r>
      <rPr>
        <sz val="12"/>
        <rFont val="新細明體"/>
        <family val="1"/>
        <charset val="136"/>
      </rPr>
      <t>總計</t>
    </r>
  </si>
  <si>
    <r>
      <rPr>
        <sz val="12"/>
        <rFont val="新細明體"/>
        <family val="1"/>
        <charset val="136"/>
      </rPr>
      <t>第一級毒品</t>
    </r>
  </si>
  <si>
    <r>
      <rPr>
        <sz val="12"/>
        <rFont val="新細明體"/>
        <family val="1"/>
        <charset val="136"/>
      </rPr>
      <t>第二級毒品</t>
    </r>
  </si>
  <si>
    <r>
      <rPr>
        <sz val="12"/>
        <rFont val="新細明體"/>
        <family val="1"/>
        <charset val="136"/>
      </rPr>
      <t>第三級毒品</t>
    </r>
  </si>
  <si>
    <r>
      <rPr>
        <sz val="12"/>
        <rFont val="新細明體"/>
        <family val="1"/>
        <charset val="136"/>
      </rPr>
      <t>第四級毒品</t>
    </r>
  </si>
  <si>
    <r>
      <t>95</t>
    </r>
    <r>
      <rPr>
        <sz val="12"/>
        <rFont val="新細明體"/>
        <family val="1"/>
        <charset val="136"/>
      </rPr>
      <t>年</t>
    </r>
    <phoneticPr fontId="43" type="noConversion"/>
  </si>
  <si>
    <r>
      <t>99</t>
    </r>
    <r>
      <rPr>
        <sz val="12"/>
        <rFont val="新細明體"/>
        <family val="1"/>
        <charset val="136"/>
      </rPr>
      <t>年</t>
    </r>
  </si>
  <si>
    <r>
      <t>100</t>
    </r>
    <r>
      <rPr>
        <sz val="12"/>
        <rFont val="新細明體"/>
        <family val="1"/>
        <charset val="136"/>
      </rPr>
      <t>年</t>
    </r>
  </si>
  <si>
    <r>
      <t>101</t>
    </r>
    <r>
      <rPr>
        <sz val="12"/>
        <rFont val="新細明體"/>
        <family val="1"/>
        <charset val="136"/>
      </rPr>
      <t>年</t>
    </r>
  </si>
  <si>
    <r>
      <t>102</t>
    </r>
    <r>
      <rPr>
        <sz val="12"/>
        <rFont val="新細明體"/>
        <family val="1"/>
        <charset val="136"/>
      </rPr>
      <t>年</t>
    </r>
  </si>
  <si>
    <r>
      <t>103</t>
    </r>
    <r>
      <rPr>
        <sz val="12"/>
        <rFont val="新細明體"/>
        <family val="1"/>
        <charset val="136"/>
      </rPr>
      <t>年</t>
    </r>
  </si>
  <si>
    <r>
      <t>104</t>
    </r>
    <r>
      <rPr>
        <sz val="12"/>
        <rFont val="新細明體"/>
        <family val="1"/>
        <charset val="136"/>
      </rPr>
      <t>年</t>
    </r>
  </si>
  <si>
    <r>
      <t>105</t>
    </r>
    <r>
      <rPr>
        <sz val="12"/>
        <rFont val="新細明體"/>
        <family val="1"/>
        <charset val="136"/>
      </rPr>
      <t>年</t>
    </r>
  </si>
  <si>
    <r>
      <t>106</t>
    </r>
    <r>
      <rPr>
        <sz val="12"/>
        <rFont val="新細明體"/>
        <family val="1"/>
        <charset val="136"/>
      </rPr>
      <t>年</t>
    </r>
  </si>
  <si>
    <r>
      <t>107</t>
    </r>
    <r>
      <rPr>
        <sz val="12"/>
        <rFont val="新細明體"/>
        <family val="1"/>
        <charset val="136"/>
      </rPr>
      <t>年</t>
    </r>
  </si>
  <si>
    <r>
      <t>108</t>
    </r>
    <r>
      <rPr>
        <sz val="12"/>
        <rFont val="新細明體"/>
        <family val="1"/>
        <charset val="136"/>
      </rPr>
      <t>年</t>
    </r>
    <phoneticPr fontId="43" type="noConversion"/>
  </si>
  <si>
    <r>
      <rPr>
        <sz val="10"/>
        <rFont val="新細明體"/>
        <family val="1"/>
        <charset val="136"/>
      </rPr>
      <t>資料來源：法務部調查局、內政部警政署刑事警察局、國防部憲兵指揮部、行政院海岸巡防署及財政部關務署。</t>
    </r>
    <phoneticPr fontId="5" type="noConversion"/>
  </si>
  <si>
    <r>
      <rPr>
        <sz val="10"/>
        <rFont val="新細明體"/>
        <family val="1"/>
        <charset val="136"/>
      </rPr>
      <t>資料提供：法務部統計處。</t>
    </r>
    <phoneticPr fontId="43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</si>
  <si>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>1.</t>
    </r>
    <r>
      <rPr>
        <sz val="10"/>
        <rFont val="新細明體"/>
        <family val="1"/>
        <charset val="136"/>
      </rPr>
      <t>本表數字均以公克整理計算，再採四捨五入法進位為公斤陳示，故細數之和與相關總數間偶有些微差異。</t>
    </r>
    <phoneticPr fontId="43" type="noConversion"/>
  </si>
  <si>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  2.</t>
    </r>
    <r>
      <rPr>
        <sz val="10"/>
        <rFont val="新細明體"/>
        <family val="1"/>
        <charset val="136"/>
      </rPr>
      <t>為求彙編數據正確性，聯合數單位查緝毒品案件，其緝獲毒品數量不予重複登載。</t>
    </r>
    <r>
      <rPr>
        <sz val="10"/>
        <rFont val="Times New Roman"/>
        <family val="1"/>
      </rPr>
      <t xml:space="preserve">   </t>
    </r>
    <phoneticPr fontId="43" type="noConversion"/>
  </si>
  <si>
    <r>
      <rPr>
        <sz val="7.5"/>
        <rFont val="新細明體"/>
        <family val="1"/>
        <charset val="136"/>
      </rPr>
      <t>　　　　</t>
    </r>
    <phoneticPr fontId="43" type="noConversion"/>
  </si>
  <si>
    <r>
      <rPr>
        <sz val="7.5"/>
        <color indexed="8"/>
        <rFont val="新細明體"/>
        <family val="1"/>
        <charset val="136"/>
      </rPr>
      <t>　　　</t>
    </r>
    <phoneticPr fontId="43" type="noConversion"/>
  </si>
  <si>
    <r>
      <rPr>
        <sz val="11"/>
        <color indexed="8"/>
        <rFont val="新細明體"/>
        <family val="1"/>
        <charset val="136"/>
      </rPr>
      <t>日本</t>
    </r>
  </si>
  <si>
    <r>
      <rPr>
        <sz val="11"/>
        <color indexed="8"/>
        <rFont val="新細明體"/>
        <family val="1"/>
        <charset val="136"/>
      </rPr>
      <t>美國</t>
    </r>
  </si>
  <si>
    <r>
      <rPr>
        <sz val="11"/>
        <color indexed="8"/>
        <rFont val="新細明體"/>
        <family val="1"/>
        <charset val="136"/>
      </rPr>
      <t>資料來源：</t>
    </r>
    <phoneticPr fontId="43" type="noConversion"/>
  </si>
  <si>
    <r>
      <rPr>
        <sz val="12"/>
        <rFont val="新細明體"/>
        <family val="1"/>
        <charset val="136"/>
      </rPr>
      <t>總計</t>
    </r>
    <phoneticPr fontId="43" type="noConversion"/>
  </si>
  <si>
    <r>
      <rPr>
        <sz val="12"/>
        <rFont val="新細明體"/>
        <family val="1"/>
        <charset val="136"/>
      </rPr>
      <t>公司法</t>
    </r>
    <phoneticPr fontId="43" type="noConversion"/>
  </si>
  <si>
    <r>
      <rPr>
        <sz val="12"/>
        <rFont val="新細明體"/>
        <family val="1"/>
        <charset val="136"/>
      </rPr>
      <t>銀行法</t>
    </r>
    <r>
      <rPr>
        <sz val="12"/>
        <rFont val="Times New Roman"/>
        <family val="1"/>
      </rPr>
      <t xml:space="preserve">  (125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, 125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2, 125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3, 127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項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</si>
  <si>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背信罪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342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</si>
  <si>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稅捐稽徵法</t>
    </r>
    <r>
      <rPr>
        <sz val="12"/>
        <rFont val="Times New Roman"/>
        <family val="1"/>
      </rPr>
      <t xml:space="preserve">  (41, 42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</si>
  <si>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懲治走私條例</t>
    </r>
    <r>
      <rPr>
        <sz val="12"/>
        <rFont val="Times New Roman"/>
        <family val="1"/>
      </rPr>
      <t xml:space="preserve">  (2</t>
    </r>
    <r>
      <rPr>
        <sz val="12"/>
        <rFont val="新細明體"/>
        <family val="1"/>
        <charset val="136"/>
      </rPr>
      <t>至</t>
    </r>
    <r>
      <rPr>
        <sz val="12"/>
        <rFont val="Times New Roman"/>
        <family val="1"/>
      </rPr>
      <t>6, 8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</si>
  <si>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違反商業會計法</t>
    </r>
    <phoneticPr fontId="43" type="noConversion"/>
  </si>
  <si>
    <t>其他/不詳</t>
    <phoneticPr fontId="5" type="noConversion"/>
  </si>
  <si>
    <t>其他/不詳</t>
    <phoneticPr fontId="5" type="noConversion"/>
  </si>
  <si>
    <t>計</t>
    <phoneticPr fontId="5" type="noConversion"/>
  </si>
  <si>
    <t>其他</t>
    <phoneticPr fontId="71" type="noConversion"/>
  </si>
  <si>
    <r>
      <rPr>
        <sz val="11"/>
        <rFont val="新細明體"/>
        <family val="1"/>
        <charset val="136"/>
      </rPr>
      <t>　　　　　</t>
    </r>
    <r>
      <rPr>
        <sz val="11"/>
        <rFont val="Times New Roman"/>
        <family val="1"/>
      </rPr>
      <t/>
    </r>
    <phoneticPr fontId="5" type="noConversion"/>
  </si>
  <si>
    <r>
      <rPr>
        <sz val="11"/>
        <rFont val="新細明體"/>
        <family val="1"/>
        <charset val="136"/>
      </rPr>
      <t>　　　　　</t>
    </r>
    <r>
      <rPr>
        <sz val="11"/>
        <rFont val="Times New Roman"/>
        <family val="1"/>
      </rPr>
      <t/>
    </r>
    <phoneticPr fontId="5" type="noConversion"/>
  </si>
  <si>
    <r>
      <rPr>
        <sz val="11"/>
        <rFont val="新細明體"/>
        <family val="1"/>
        <charset val="136"/>
      </rPr>
      <t>　　　　　</t>
    </r>
    <r>
      <rPr>
        <sz val="12"/>
        <color theme="1"/>
        <rFont val="標楷體"/>
        <family val="4"/>
        <charset val="136"/>
      </rPr>
      <t/>
    </r>
    <phoneticPr fontId="71" type="noConversion"/>
  </si>
  <si>
    <t>說　　明：1. 公共危險罪章係指放火、失火、決水、妨害交通、危險物品、妨害公共衛生、不能安全駕駛及其他公共危險等犯罪行為在內，本篇以下各表皆同。
　　　　　2. 強制性交含共同強制性交項，本篇以下各表皆同。
　　　　　3. 表中「發生」與「破獲」數係指警察機關受(處)理數。</t>
    <phoneticPr fontId="5" type="noConversion"/>
  </si>
  <si>
    <r>
      <rPr>
        <sz val="14"/>
        <rFont val="新細明體"/>
        <family val="1"/>
        <charset val="136"/>
      </rPr>
      <t>資料來源：內政部警政署刑事警察局。</t>
    </r>
    <phoneticPr fontId="43" type="noConversion"/>
  </si>
  <si>
    <t>其他</t>
    <phoneticPr fontId="5" type="noConversion"/>
  </si>
  <si>
    <r>
      <rPr>
        <sz val="14"/>
        <rFont val="新細明體"/>
        <family val="1"/>
        <charset val="136"/>
      </rPr>
      <t>資料來源：內政部警政署刑事警察局。</t>
    </r>
    <phoneticPr fontId="43" type="noConversion"/>
  </si>
  <si>
    <t>其他</t>
    <phoneticPr fontId="60" type="noConversion"/>
  </si>
  <si>
    <t>說　　明：1. 本表其他項（不含侵入性竊盜類）含竊電、竊車牌、竊車輛零件等。
　　　　　2. 108年4月1日新增拆竊車牌、拆竊車輛零件、竊電等項目。
　　　　　3. 108年8月28日新增直接拿取、破壞機櫃等項目。</t>
    <phoneticPr fontId="43" type="noConversion"/>
  </si>
  <si>
    <r>
      <t>104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</si>
  <si>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105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</si>
  <si>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106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</si>
  <si>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107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</si>
  <si>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r>
      <t>108</t>
    </r>
    <r>
      <rPr>
        <sz val="12"/>
        <color theme="1"/>
        <rFont val="新細明體"/>
        <family val="1"/>
        <charset val="136"/>
      </rPr>
      <t>年</t>
    </r>
    <phoneticPr fontId="43" type="noConversion"/>
  </si>
  <si>
    <t>人</t>
    <phoneticPr fontId="43" type="noConversion"/>
  </si>
  <si>
    <t>%</t>
    <phoneticPr fontId="43" type="noConversion"/>
  </si>
  <si>
    <t>小計</t>
    <phoneticPr fontId="43" type="noConversion"/>
  </si>
  <si>
    <r>
      <t>99</t>
    </r>
    <r>
      <rPr>
        <sz val="11"/>
        <color theme="1"/>
        <rFont val="細明體"/>
        <family val="3"/>
        <charset val="136"/>
      </rPr>
      <t>年</t>
    </r>
    <phoneticPr fontId="5" type="noConversion"/>
  </si>
  <si>
    <r>
      <t>100年</t>
    </r>
    <r>
      <rPr>
        <sz val="11"/>
        <color theme="1"/>
        <rFont val="細明體"/>
        <family val="3"/>
        <charset val="136"/>
      </rPr>
      <t/>
    </r>
  </si>
  <si>
    <r>
      <t>101年</t>
    </r>
    <r>
      <rPr>
        <sz val="11"/>
        <color theme="1"/>
        <rFont val="細明體"/>
        <family val="3"/>
        <charset val="136"/>
      </rPr>
      <t/>
    </r>
  </si>
  <si>
    <r>
      <t>102年</t>
    </r>
    <r>
      <rPr>
        <sz val="11"/>
        <color theme="1"/>
        <rFont val="細明體"/>
        <family val="3"/>
        <charset val="136"/>
      </rPr>
      <t/>
    </r>
  </si>
  <si>
    <r>
      <t>103年</t>
    </r>
    <r>
      <rPr>
        <sz val="11"/>
        <color theme="1"/>
        <rFont val="細明體"/>
        <family val="3"/>
        <charset val="136"/>
      </rPr>
      <t/>
    </r>
  </si>
  <si>
    <r>
      <t>104年</t>
    </r>
    <r>
      <rPr>
        <sz val="11"/>
        <color theme="1"/>
        <rFont val="細明體"/>
        <family val="3"/>
        <charset val="136"/>
      </rPr>
      <t/>
    </r>
  </si>
  <si>
    <r>
      <t>105年</t>
    </r>
    <r>
      <rPr>
        <sz val="11"/>
        <color theme="1"/>
        <rFont val="細明體"/>
        <family val="3"/>
        <charset val="136"/>
      </rPr>
      <t/>
    </r>
  </si>
  <si>
    <r>
      <t>106年</t>
    </r>
    <r>
      <rPr>
        <sz val="11"/>
        <color theme="1"/>
        <rFont val="細明體"/>
        <family val="3"/>
        <charset val="136"/>
      </rPr>
      <t/>
    </r>
  </si>
  <si>
    <r>
      <t>107年</t>
    </r>
    <r>
      <rPr>
        <sz val="11"/>
        <color theme="1"/>
        <rFont val="細明體"/>
        <family val="3"/>
        <charset val="136"/>
      </rPr>
      <t/>
    </r>
  </si>
  <si>
    <r>
      <t>108年</t>
    </r>
    <r>
      <rPr>
        <sz val="11"/>
        <color theme="1"/>
        <rFont val="細明體"/>
        <family val="3"/>
        <charset val="136"/>
      </rPr>
      <t/>
    </r>
  </si>
  <si>
    <r>
      <t>99</t>
    </r>
    <r>
      <rPr>
        <sz val="12"/>
        <color theme="1"/>
        <rFont val="細明體"/>
        <family val="3"/>
        <charset val="136"/>
      </rPr>
      <t>年</t>
    </r>
    <phoneticPr fontId="5" type="noConversion"/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</si>
  <si>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計</t>
    </r>
    <phoneticPr fontId="43" type="noConversion"/>
  </si>
  <si>
    <r>
      <rPr>
        <sz val="12"/>
        <rFont val="新細明體"/>
        <family val="1"/>
        <charset val="136"/>
      </rPr>
      <t>酒後駕車</t>
    </r>
    <phoneticPr fontId="43" type="noConversion"/>
  </si>
  <si>
    <r>
      <rPr>
        <sz val="12"/>
        <rFont val="新細明體"/>
        <family val="1"/>
        <charset val="136"/>
      </rPr>
      <t>肇事逃逸</t>
    </r>
    <phoneticPr fontId="43" type="noConversion"/>
  </si>
  <si>
    <r>
      <rPr>
        <sz val="12"/>
        <rFont val="新細明體"/>
        <family val="1"/>
        <charset val="136"/>
      </rPr>
      <t>失火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玩火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</si>
  <si>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縱火</t>
    </r>
    <phoneticPr fontId="43" type="noConversion"/>
  </si>
  <si>
    <r>
      <rPr>
        <sz val="12"/>
        <rFont val="新細明體"/>
        <family val="1"/>
        <charset val="136"/>
      </rPr>
      <t>服毒品駕駛</t>
    </r>
    <phoneticPr fontId="43" type="noConversion"/>
  </si>
  <si>
    <r>
      <rPr>
        <sz val="12"/>
        <rFont val="新細明體"/>
        <family val="1"/>
        <charset val="136"/>
      </rPr>
      <t>飆車</t>
    </r>
    <phoneticPr fontId="43" type="noConversion"/>
  </si>
  <si>
    <r>
      <rPr>
        <sz val="12"/>
        <rFont val="新細明體"/>
        <family val="1"/>
        <charset val="136"/>
      </rPr>
      <t>危害舟車航空</t>
    </r>
    <phoneticPr fontId="43" type="noConversion"/>
  </si>
  <si>
    <r>
      <rPr>
        <sz val="12"/>
        <rFont val="新細明體"/>
        <family val="1"/>
        <charset val="136"/>
      </rPr>
      <t>煙蒂燃燭冥紙起火</t>
    </r>
    <phoneticPr fontId="43" type="noConversion"/>
  </si>
  <si>
    <r>
      <rPr>
        <sz val="12"/>
        <rFont val="新細明體"/>
        <family val="1"/>
        <charset val="136"/>
      </rPr>
      <t>漏逸或間隔各種氣體</t>
    </r>
    <phoneticPr fontId="5" type="noConversion"/>
  </si>
  <si>
    <r>
      <rPr>
        <sz val="12"/>
        <rFont val="新細明體"/>
        <family val="1"/>
        <charset val="136"/>
      </rPr>
      <t>使用爆裂物
致公共危險</t>
    </r>
  </si>
  <si>
    <r>
      <rPr>
        <sz val="12"/>
        <rFont val="新細明體"/>
        <family val="1"/>
        <charset val="136"/>
      </rPr>
      <t>傾覆或破壞
交通工具</t>
    </r>
  </si>
  <si>
    <r>
      <rPr>
        <sz val="12"/>
        <rFont val="新細明體"/>
        <family val="1"/>
        <charset val="136"/>
      </rPr>
      <t>各式爆裂物爆炸</t>
    </r>
    <phoneticPr fontId="5" type="noConversion"/>
  </si>
  <si>
    <r>
      <rPr>
        <sz val="12"/>
        <rFont val="新細明體"/>
        <family val="1"/>
        <charset val="136"/>
      </rPr>
      <t>過失致爆裂物
爆炸而生危險</t>
    </r>
  </si>
  <si>
    <r>
      <rPr>
        <sz val="12"/>
        <rFont val="新細明體"/>
        <family val="1"/>
        <charset val="136"/>
      </rPr>
      <t>投放毒物（妨害公眾飲水）</t>
    </r>
    <phoneticPr fontId="5" type="noConversion"/>
  </si>
  <si>
    <r>
      <rPr>
        <sz val="12"/>
        <rFont val="新細明體"/>
        <family val="1"/>
        <charset val="136"/>
      </rPr>
      <t>妨害公用事業</t>
    </r>
    <phoneticPr fontId="5" type="noConversion"/>
  </si>
  <si>
    <r>
      <rPr>
        <sz val="12"/>
        <rFont val="新細明體"/>
        <family val="1"/>
        <charset val="136"/>
      </rPr>
      <t>投擲引爆</t>
    </r>
    <phoneticPr fontId="5" type="noConversion"/>
  </si>
  <si>
    <r>
      <rPr>
        <sz val="12"/>
        <rFont val="新細明體"/>
        <family val="1"/>
        <charset val="136"/>
      </rPr>
      <t>破壞水管油管</t>
    </r>
    <phoneticPr fontId="5" type="noConversion"/>
  </si>
  <si>
    <r>
      <rPr>
        <sz val="12"/>
        <rFont val="新細明體"/>
        <family val="1"/>
        <charset val="136"/>
      </rPr>
      <t xml:space="preserve">破壞防
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蓄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水設備</t>
    </r>
  </si>
  <si>
    <r>
      <rPr>
        <sz val="12"/>
        <rFont val="新細明體"/>
        <family val="1"/>
        <charset val="136"/>
      </rPr>
      <t>製售陳列妨害衛生物品</t>
    </r>
    <phoneticPr fontId="5" type="noConversion"/>
  </si>
  <si>
    <r>
      <rPr>
        <sz val="12"/>
        <rFont val="新細明體"/>
        <family val="1"/>
        <charset val="136"/>
      </rPr>
      <t>破壞電訊</t>
    </r>
    <phoneticPr fontId="5" type="noConversion"/>
  </si>
  <si>
    <r>
      <rPr>
        <sz val="12"/>
        <rFont val="新細明體"/>
        <family val="1"/>
        <charset val="136"/>
      </rPr>
      <t>其他</t>
    </r>
    <phoneticPr fontId="43" type="noConversion"/>
  </si>
  <si>
    <t>資料來源：內政部警政署刑事警察局</t>
    <phoneticPr fontId="5" type="noConversion"/>
  </si>
  <si>
    <t>資料來源：內政部警政署刑事警察局</t>
    <phoneticPr fontId="5" type="noConversion"/>
  </si>
  <si>
    <r>
      <t>表</t>
    </r>
    <r>
      <rPr>
        <sz val="15"/>
        <color theme="1"/>
        <rFont val="Times New Roman"/>
        <family val="1"/>
      </rPr>
      <t xml:space="preserve">1-2-6   </t>
    </r>
    <r>
      <rPr>
        <sz val="15"/>
        <color theme="1"/>
        <rFont val="細明體"/>
        <family val="3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細明體"/>
        <family val="3"/>
        <charset val="136"/>
      </rPr>
      <t>年公共危險罪主要犯罪發生件數－罪名分別</t>
    </r>
    <phoneticPr fontId="5" type="noConversion"/>
  </si>
  <si>
    <t>表1-2-7   近10年公共危險罪主要犯罪嫌疑人數－罪名分別</t>
    <phoneticPr fontId="60" type="noConversion"/>
  </si>
  <si>
    <t>其他</t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</si>
  <si>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年各級毒品案件之破獲件數及嫌疑人數</t>
    </r>
    <phoneticPr fontId="60" type="noConversion"/>
  </si>
  <si>
    <t>件</t>
    <phoneticPr fontId="43" type="noConversion"/>
  </si>
  <si>
    <t>人</t>
    <phoneticPr fontId="43" type="noConversion"/>
  </si>
  <si>
    <r>
      <t>100年</t>
    </r>
    <r>
      <rPr>
        <sz val="11"/>
        <rFont val="新細明體"/>
        <family val="1"/>
        <charset val="136"/>
      </rPr>
      <t/>
    </r>
  </si>
  <si>
    <r>
      <t>101年</t>
    </r>
    <r>
      <rPr>
        <sz val="11"/>
        <rFont val="新細明體"/>
        <family val="1"/>
        <charset val="136"/>
      </rPr>
      <t/>
    </r>
  </si>
  <si>
    <r>
      <t>102年</t>
    </r>
    <r>
      <rPr>
        <sz val="11"/>
        <rFont val="新細明體"/>
        <family val="1"/>
        <charset val="136"/>
      </rPr>
      <t/>
    </r>
  </si>
  <si>
    <r>
      <t>103年</t>
    </r>
    <r>
      <rPr>
        <sz val="11"/>
        <rFont val="新細明體"/>
        <family val="1"/>
        <charset val="136"/>
      </rPr>
      <t/>
    </r>
  </si>
  <si>
    <r>
      <t>104年</t>
    </r>
    <r>
      <rPr>
        <sz val="11"/>
        <rFont val="新細明體"/>
        <family val="1"/>
        <charset val="136"/>
      </rPr>
      <t/>
    </r>
  </si>
  <si>
    <r>
      <t>105年</t>
    </r>
    <r>
      <rPr>
        <sz val="11"/>
        <rFont val="新細明體"/>
        <family val="1"/>
        <charset val="136"/>
      </rPr>
      <t/>
    </r>
  </si>
  <si>
    <r>
      <t>106年</t>
    </r>
    <r>
      <rPr>
        <sz val="11"/>
        <rFont val="新細明體"/>
        <family val="1"/>
        <charset val="136"/>
      </rPr>
      <t/>
    </r>
  </si>
  <si>
    <r>
      <t>107年</t>
    </r>
    <r>
      <rPr>
        <sz val="11"/>
        <rFont val="新細明體"/>
        <family val="1"/>
        <charset val="136"/>
      </rPr>
      <t/>
    </r>
  </si>
  <si>
    <r>
      <t>108年</t>
    </r>
    <r>
      <rPr>
        <sz val="11"/>
        <rFont val="新細明體"/>
        <family val="1"/>
        <charset val="136"/>
      </rPr>
      <t/>
    </r>
  </si>
  <si>
    <r>
      <t>表</t>
    </r>
    <r>
      <rPr>
        <sz val="15"/>
        <rFont val="Times New Roman"/>
        <family val="1"/>
      </rPr>
      <t>1-3-7</t>
    </r>
    <r>
      <rPr>
        <sz val="15"/>
        <rFont val="細明體"/>
        <family val="3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細明體"/>
        <family val="3"/>
        <charset val="136"/>
      </rPr>
      <t>年調查局經濟犯罪案件嫌疑人數</t>
    </r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</si>
  <si>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年調查局經濟犯罪案件破獲件數</t>
    </r>
    <phoneticPr fontId="60" type="noConversion"/>
  </si>
  <si>
    <r>
      <rPr>
        <sz val="10"/>
        <rFont val="新細明體"/>
        <family val="1"/>
        <charset val="136"/>
      </rPr>
      <t>資料來源：法務部調查局</t>
    </r>
    <phoneticPr fontId="43" type="noConversion"/>
  </si>
  <si>
    <r>
      <rPr>
        <sz val="10"/>
        <rFont val="新細明體"/>
        <family val="1"/>
        <charset val="136"/>
      </rPr>
      <t>資料來源：法務部調查局</t>
    </r>
    <phoneticPr fontId="43" type="noConversion"/>
  </si>
  <si>
    <r>
      <rPr>
        <sz val="12"/>
        <rFont val="新細明體"/>
        <family val="1"/>
        <charset val="136"/>
      </rPr>
      <t>詐欺罪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339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, 339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3, 340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</si>
  <si>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銀行法</t>
    </r>
    <r>
      <rPr>
        <sz val="12"/>
        <rFont val="Times New Roman"/>
        <family val="1"/>
      </rPr>
      <t xml:space="preserve">  (125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, 125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2, 125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3, 127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項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</si>
  <si>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證券交易法</t>
    </r>
    <r>
      <rPr>
        <sz val="12"/>
        <rFont val="Times New Roman"/>
        <family val="1"/>
      </rPr>
      <t xml:space="preserve">  (171, 174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</si>
  <si>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侵占罪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336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項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</si>
  <si>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期貨交易法</t>
    </r>
    <r>
      <rPr>
        <sz val="12"/>
        <rFont val="Times New Roman"/>
        <family val="1"/>
      </rPr>
      <t xml:space="preserve">  (112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</si>
  <si>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營業秘密法</t>
    </r>
    <phoneticPr fontId="43" type="noConversion"/>
  </si>
  <si>
    <r>
      <rPr>
        <sz val="12"/>
        <rFont val="新細明體"/>
        <family val="1"/>
        <charset val="136"/>
      </rPr>
      <t>證券投資信託及顧問法</t>
    </r>
    <r>
      <rPr>
        <sz val="12"/>
        <rFont val="Times New Roman"/>
        <family val="1"/>
      </rPr>
      <t xml:space="preserve">  (105</t>
    </r>
    <r>
      <rPr>
        <sz val="12"/>
        <rFont val="新細明體"/>
        <family val="1"/>
        <charset val="136"/>
      </rPr>
      <t>至</t>
    </r>
    <r>
      <rPr>
        <sz val="12"/>
        <rFont val="Times New Roman"/>
        <family val="1"/>
      </rPr>
      <t>108, 110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</si>
  <si>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違反多層次傳銷管理法</t>
    </r>
    <phoneticPr fontId="43" type="noConversion"/>
  </si>
  <si>
    <r>
      <rPr>
        <sz val="12"/>
        <rFont val="新細明體"/>
        <family val="1"/>
        <charset val="136"/>
      </rPr>
      <t>侵害智慧財產權</t>
    </r>
    <phoneticPr fontId="43" type="noConversion"/>
  </si>
  <si>
    <r>
      <rPr>
        <sz val="12"/>
        <rFont val="新細明體"/>
        <family val="1"/>
        <charset val="136"/>
      </rPr>
      <t>妨害農工商罪</t>
    </r>
    <phoneticPr fontId="43" type="noConversion"/>
  </si>
  <si>
    <r>
      <rPr>
        <sz val="12"/>
        <rFont val="新細明體"/>
        <family val="1"/>
        <charset val="136"/>
      </rPr>
      <t>違反菸酒管理法</t>
    </r>
    <phoneticPr fontId="43" type="noConversion"/>
  </si>
  <si>
    <r>
      <rPr>
        <sz val="12"/>
        <rFont val="新細明體"/>
        <family val="1"/>
        <charset val="136"/>
      </rPr>
      <t>保險法</t>
    </r>
    <r>
      <rPr>
        <sz val="12"/>
        <rFont val="Times New Roman"/>
        <family val="1"/>
      </rPr>
      <t xml:space="preserve">  (167, 168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2, 172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1)</t>
    </r>
    <phoneticPr fontId="43" type="noConversion"/>
  </si>
  <si>
    <r>
      <rPr>
        <sz val="12"/>
        <rFont val="新細明體"/>
        <family val="1"/>
        <charset val="136"/>
      </rPr>
      <t>違反公平交易法</t>
    </r>
    <phoneticPr fontId="43" type="noConversion"/>
  </si>
  <si>
    <r>
      <rPr>
        <sz val="12"/>
        <rFont val="新細明體"/>
        <family val="1"/>
        <charset val="136"/>
      </rPr>
      <t>偽造有價證券罪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201, 201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1)</t>
    </r>
    <phoneticPr fontId="43" type="noConversion"/>
  </si>
  <si>
    <r>
      <rPr>
        <sz val="12"/>
        <rFont val="新細明體"/>
        <family val="1"/>
        <charset val="136"/>
      </rPr>
      <t>偽造貨幣罪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195, 196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</si>
  <si>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妨害電腦使用罪</t>
    </r>
    <phoneticPr fontId="43" type="noConversion"/>
  </si>
  <si>
    <r>
      <rPr>
        <sz val="12"/>
        <rFont val="新細明體"/>
        <family val="1"/>
        <charset val="136"/>
      </rPr>
      <t>證券交易法</t>
    </r>
    <r>
      <rPr>
        <sz val="12"/>
        <rFont val="Times New Roman"/>
        <family val="1"/>
      </rPr>
      <t xml:space="preserve">  (171, 174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</si>
  <si>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侵占罪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336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項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</si>
  <si>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稅捐稽徵法</t>
    </r>
    <r>
      <rPr>
        <sz val="12"/>
        <rFont val="Times New Roman"/>
        <family val="1"/>
      </rPr>
      <t xml:space="preserve">  (41, 42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</si>
  <si>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期貨交易法</t>
    </r>
    <r>
      <rPr>
        <sz val="12"/>
        <rFont val="Times New Roman"/>
        <family val="1"/>
      </rPr>
      <t xml:space="preserve">  (112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</si>
  <si>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營業秘密法</t>
    </r>
    <phoneticPr fontId="43" type="noConversion"/>
  </si>
  <si>
    <r>
      <rPr>
        <sz val="12"/>
        <rFont val="新細明體"/>
        <family val="1"/>
        <charset val="136"/>
      </rPr>
      <t>證券投資信託及顧問法</t>
    </r>
    <r>
      <rPr>
        <sz val="12"/>
        <rFont val="Times New Roman"/>
        <family val="1"/>
      </rPr>
      <t xml:space="preserve">  (105</t>
    </r>
    <r>
      <rPr>
        <sz val="12"/>
        <rFont val="新細明體"/>
        <family val="1"/>
        <charset val="136"/>
      </rPr>
      <t>至</t>
    </r>
    <r>
      <rPr>
        <sz val="12"/>
        <rFont val="Times New Roman"/>
        <family val="1"/>
      </rPr>
      <t>108, 110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</si>
  <si>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2"/>
        <rFont val="新細明體"/>
        <family val="1"/>
        <charset val="136"/>
      </rPr>
      <t>違反商業會計法</t>
    </r>
    <phoneticPr fontId="43" type="noConversion"/>
  </si>
  <si>
    <r>
      <rPr>
        <sz val="12"/>
        <rFont val="新細明體"/>
        <family val="1"/>
        <charset val="136"/>
      </rPr>
      <t>違反菸酒管理法</t>
    </r>
    <phoneticPr fontId="43" type="noConversion"/>
  </si>
  <si>
    <r>
      <rPr>
        <sz val="12"/>
        <rFont val="新細明體"/>
        <family val="1"/>
        <charset val="136"/>
      </rPr>
      <t>保險法</t>
    </r>
    <r>
      <rPr>
        <sz val="12"/>
        <rFont val="Times New Roman"/>
        <family val="1"/>
      </rPr>
      <t xml:space="preserve">  (167, 168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2, 172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1)</t>
    </r>
    <phoneticPr fontId="43" type="noConversion"/>
  </si>
  <si>
    <r>
      <rPr>
        <sz val="12"/>
        <rFont val="新細明體"/>
        <family val="1"/>
        <charset val="136"/>
      </rPr>
      <t>違反公平交易法</t>
    </r>
    <phoneticPr fontId="43" type="noConversion"/>
  </si>
  <si>
    <r>
      <rPr>
        <sz val="12"/>
        <rFont val="新細明體"/>
        <family val="1"/>
        <charset val="136"/>
      </rPr>
      <t>偽造有價證券罪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201, 201</t>
    </r>
    <r>
      <rPr>
        <sz val="12"/>
        <rFont val="新細明體"/>
        <family val="1"/>
        <charset val="136"/>
      </rPr>
      <t>條之</t>
    </r>
    <r>
      <rPr>
        <sz val="12"/>
        <rFont val="Times New Roman"/>
        <family val="1"/>
      </rPr>
      <t>1)</t>
    </r>
    <phoneticPr fontId="43" type="noConversion"/>
  </si>
  <si>
    <r>
      <rPr>
        <sz val="12"/>
        <rFont val="新細明體"/>
        <family val="1"/>
        <charset val="136"/>
      </rPr>
      <t>偽造貨幣罪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195, 196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43" type="noConversion"/>
  </si>
  <si>
    <r>
      <rPr>
        <sz val="16"/>
        <color theme="1"/>
        <rFont val="新細明體"/>
        <family val="1"/>
        <charset val="136"/>
      </rPr>
      <t>一般傷害</t>
    </r>
  </si>
  <si>
    <r>
      <rPr>
        <sz val="16"/>
        <rFont val="新細明體"/>
        <family val="1"/>
        <charset val="136"/>
      </rPr>
      <t>妨害自由</t>
    </r>
  </si>
  <si>
    <r>
      <rPr>
        <sz val="16"/>
        <rFont val="新細明體"/>
        <family val="1"/>
        <charset val="136"/>
      </rPr>
      <t>妨害名譽</t>
    </r>
  </si>
  <si>
    <r>
      <rPr>
        <sz val="16"/>
        <rFont val="新細明體"/>
        <family val="1"/>
        <charset val="136"/>
      </rPr>
      <t>侵占</t>
    </r>
  </si>
  <si>
    <r>
      <rPr>
        <sz val="16"/>
        <color theme="1"/>
        <rFont val="新細明體"/>
        <family val="1"/>
        <charset val="136"/>
      </rPr>
      <t>賭博</t>
    </r>
  </si>
  <si>
    <r>
      <rPr>
        <sz val="16"/>
        <color theme="1"/>
        <rFont val="新細明體"/>
        <family val="1"/>
        <charset val="136"/>
      </rPr>
      <t>重利</t>
    </r>
  </si>
  <si>
    <r>
      <rPr>
        <sz val="16"/>
        <color theme="1"/>
        <rFont val="新細明體"/>
        <family val="1"/>
        <charset val="136"/>
      </rPr>
      <t>詐欺</t>
    </r>
  </si>
  <si>
    <r>
      <rPr>
        <sz val="16"/>
        <color theme="1"/>
        <rFont val="新細明體"/>
        <family val="1"/>
        <charset val="136"/>
      </rPr>
      <t>性交猥褻</t>
    </r>
  </si>
  <si>
    <r>
      <rPr>
        <sz val="16"/>
        <rFont val="新細明體"/>
        <family val="1"/>
        <charset val="136"/>
      </rPr>
      <t>妨害秘密</t>
    </r>
  </si>
  <si>
    <r>
      <rPr>
        <sz val="16"/>
        <rFont val="新細明體"/>
        <family val="1"/>
        <charset val="136"/>
      </rPr>
      <t>妨害家庭及婚姻</t>
    </r>
  </si>
  <si>
    <r>
      <rPr>
        <sz val="16"/>
        <rFont val="新細明體"/>
        <family val="1"/>
        <charset val="136"/>
      </rPr>
      <t>妨害秩序</t>
    </r>
  </si>
  <si>
    <r>
      <rPr>
        <sz val="16"/>
        <rFont val="新細明體"/>
        <family val="1"/>
        <charset val="136"/>
      </rPr>
      <t>誣告</t>
    </r>
  </si>
  <si>
    <r>
      <rPr>
        <sz val="16"/>
        <rFont val="新細明體"/>
        <family val="1"/>
        <charset val="136"/>
      </rPr>
      <t>遺棄</t>
    </r>
  </si>
  <si>
    <r>
      <rPr>
        <sz val="16"/>
        <color theme="1"/>
        <rFont val="新細明體"/>
        <family val="1"/>
        <charset val="136"/>
      </rPr>
      <t>重傷害</t>
    </r>
  </si>
  <si>
    <r>
      <rPr>
        <sz val="16"/>
        <color theme="1"/>
        <rFont val="新細明體"/>
        <family val="1"/>
        <charset val="136"/>
      </rPr>
      <t>強盜</t>
    </r>
  </si>
  <si>
    <r>
      <rPr>
        <sz val="16"/>
        <color theme="1"/>
        <rFont val="新細明體"/>
        <family val="1"/>
        <charset val="136"/>
      </rPr>
      <t>對幼性交</t>
    </r>
  </si>
  <si>
    <r>
      <rPr>
        <sz val="16"/>
        <rFont val="新細明體"/>
        <family val="1"/>
        <charset val="136"/>
      </rPr>
      <t>故意殺人</t>
    </r>
  </si>
  <si>
    <r>
      <rPr>
        <sz val="16"/>
        <color theme="1"/>
        <rFont val="新細明體"/>
        <family val="1"/>
        <charset val="136"/>
      </rPr>
      <t>強制性交</t>
    </r>
  </si>
  <si>
    <r>
      <rPr>
        <sz val="16"/>
        <rFont val="新細明體"/>
        <family val="1"/>
        <charset val="136"/>
      </rPr>
      <t>毀棄損壞</t>
    </r>
  </si>
  <si>
    <r>
      <rPr>
        <sz val="16"/>
        <rFont val="新細明體"/>
        <family val="1"/>
        <charset val="136"/>
      </rPr>
      <t>竊佔</t>
    </r>
  </si>
  <si>
    <r>
      <rPr>
        <sz val="16"/>
        <rFont val="新細明體"/>
        <family val="1"/>
        <charset val="136"/>
      </rPr>
      <t>妨害公務</t>
    </r>
  </si>
  <si>
    <r>
      <rPr>
        <sz val="16"/>
        <color theme="1"/>
        <rFont val="新細明體"/>
        <family val="1"/>
        <charset val="136"/>
      </rPr>
      <t>搶奪</t>
    </r>
  </si>
  <si>
    <r>
      <rPr>
        <sz val="16"/>
        <color theme="1"/>
        <rFont val="新細明體"/>
        <family val="1"/>
        <charset val="136"/>
      </rPr>
      <t>贓物</t>
    </r>
  </si>
  <si>
    <r>
      <rPr>
        <sz val="16"/>
        <rFont val="新細明體"/>
        <family val="1"/>
        <charset val="136"/>
      </rPr>
      <t>妨害電腦使用</t>
    </r>
  </si>
  <si>
    <r>
      <rPr>
        <sz val="16"/>
        <color theme="1"/>
        <rFont val="新細明體"/>
        <family val="1"/>
        <charset val="136"/>
      </rPr>
      <t>恐嚇</t>
    </r>
  </si>
  <si>
    <r>
      <rPr>
        <sz val="16"/>
        <color theme="1"/>
        <rFont val="新細明體"/>
        <family val="1"/>
        <charset val="136"/>
      </rPr>
      <t>背信</t>
    </r>
  </si>
  <si>
    <r>
      <rPr>
        <sz val="16"/>
        <rFont val="新細明體"/>
        <family val="1"/>
        <charset val="136"/>
      </rPr>
      <t>偽造文書印文</t>
    </r>
  </si>
  <si>
    <r>
      <rPr>
        <sz val="16"/>
        <rFont val="新細明體"/>
        <family val="1"/>
        <charset val="136"/>
      </rPr>
      <t>妨害風化</t>
    </r>
  </si>
  <si>
    <r>
      <rPr>
        <sz val="16"/>
        <color theme="1"/>
        <rFont val="新細明體"/>
        <family val="1"/>
        <charset val="136"/>
      </rPr>
      <t>公共危險</t>
    </r>
  </si>
  <si>
    <r>
      <rPr>
        <sz val="16"/>
        <color theme="1"/>
        <rFont val="新細明體"/>
        <family val="1"/>
        <charset val="136"/>
      </rPr>
      <t>竊盜</t>
    </r>
  </si>
  <si>
    <t>其他</t>
    <phoneticPr fontId="5" type="noConversion"/>
  </si>
  <si>
    <r>
      <t>2.</t>
    </r>
    <r>
      <rPr>
        <sz val="11"/>
        <color theme="1"/>
        <rFont val="新細明體"/>
        <family val="1"/>
        <charset val="136"/>
      </rPr>
      <t>違反毒品危害防制條例、組織犯罪防制條例之</t>
    </r>
    <r>
      <rPr>
        <sz val="11"/>
        <color theme="1"/>
        <rFont val="Times New Roman"/>
        <family val="1"/>
      </rPr>
      <t>107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108</t>
    </r>
    <r>
      <rPr>
        <sz val="11"/>
        <color theme="1"/>
        <rFont val="新細明體"/>
        <family val="1"/>
        <charset val="136"/>
      </rPr>
      <t>年資料，由警政署與法務部調查局提供。</t>
    </r>
    <phoneticPr fontId="5" type="noConversion"/>
  </si>
  <si>
    <r>
      <t>5.</t>
    </r>
    <r>
      <rPr>
        <sz val="11"/>
        <rFont val="新細明體"/>
        <family val="1"/>
        <charset val="136"/>
      </rPr>
      <t>「違反貪污治罪條例」廉政署提供資料之來源：臺灣高等檢察署統計室</t>
    </r>
    <r>
      <rPr>
        <sz val="11"/>
        <rFont val="Times New Roman"/>
        <family val="1"/>
      </rPr>
      <t>;</t>
    </r>
    <r>
      <rPr>
        <sz val="11"/>
        <rFont val="新細明體"/>
        <family val="1"/>
        <charset val="136"/>
      </rPr>
      <t>另</t>
    </r>
    <r>
      <rPr>
        <sz val="11"/>
        <rFont val="Times New Roman"/>
        <family val="1"/>
      </rPr>
      <t>100</t>
    </r>
    <r>
      <rPr>
        <sz val="11"/>
        <rFont val="新細明體"/>
        <family val="1"/>
        <charset val="136"/>
      </rPr>
      <t>年提供件數及人數統計時間自</t>
    </r>
    <r>
      <rPr>
        <sz val="11"/>
        <rFont val="Times New Roman"/>
        <family val="1"/>
      </rPr>
      <t>100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7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20</t>
    </r>
    <r>
      <rPr>
        <sz val="11"/>
        <rFont val="新細明體"/>
        <family val="1"/>
        <charset val="136"/>
      </rPr>
      <t>日成立至同年</t>
    </r>
    <r>
      <rPr>
        <sz val="11"/>
        <rFont val="Times New Roman"/>
        <family val="1"/>
      </rPr>
      <t>12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31</t>
    </r>
    <r>
      <rPr>
        <sz val="11"/>
        <rFont val="新細明體"/>
        <family val="1"/>
        <charset val="136"/>
      </rPr>
      <t xml:space="preserve">日止。
</t>
    </r>
    <r>
      <rPr>
        <sz val="11"/>
        <rFont val="Times New Roman"/>
        <family val="1"/>
      </rPr>
      <t xml:space="preserve">6. </t>
    </r>
    <r>
      <rPr>
        <sz val="11"/>
        <rFont val="新細明體"/>
        <family val="1"/>
        <charset val="136"/>
      </rPr>
      <t>槍砲彈藥刀械管制條例於</t>
    </r>
    <r>
      <rPr>
        <sz val="11"/>
        <rFont val="Times New Roman"/>
        <family val="1"/>
      </rPr>
      <t>104</t>
    </r>
    <r>
      <rPr>
        <sz val="11"/>
        <rFont val="新細明體"/>
        <family val="1"/>
        <charset val="136"/>
      </rPr>
      <t>年至</t>
    </r>
    <r>
      <rPr>
        <sz val="11"/>
        <rFont val="Times New Roman"/>
        <family val="1"/>
      </rPr>
      <t>108</t>
    </r>
    <r>
      <rPr>
        <sz val="11"/>
        <rFont val="新細明體"/>
        <family val="1"/>
        <charset val="136"/>
      </rPr>
      <t>年破獲數，由警政署與法務部調查局提供。</t>
    </r>
    <phoneticPr fontId="5" type="noConversion"/>
  </si>
  <si>
    <t>破獲/偵辦數</t>
    <phoneticPr fontId="43" type="noConversion"/>
  </si>
  <si>
    <t>發生/偵辦數</t>
    <phoneticPr fontId="43" type="noConversion"/>
  </si>
  <si>
    <t>破獲/偵辦數</t>
    <phoneticPr fontId="5" type="noConversion"/>
  </si>
  <si>
    <r>
      <rPr>
        <sz val="11"/>
        <color indexed="8"/>
        <rFont val="新細明體"/>
        <family val="1"/>
        <charset val="136"/>
      </rPr>
      <t>與</t>
    </r>
    <r>
      <rPr>
        <sz val="11"/>
        <color indexed="8"/>
        <rFont val="Times New Roman"/>
        <family val="1"/>
      </rPr>
      <t>107</t>
    </r>
    <r>
      <rPr>
        <sz val="11"/>
        <color indexed="8"/>
        <rFont val="新細明體"/>
        <family val="1"/>
        <charset val="136"/>
      </rPr>
      <t>年比較（增減數量，增減百分比）</t>
    </r>
    <phoneticPr fontId="5" type="noConversion"/>
  </si>
  <si>
    <r>
      <rPr>
        <sz val="11"/>
        <color indexed="8"/>
        <rFont val="新細明體"/>
        <family val="1"/>
        <charset val="136"/>
      </rPr>
      <t>與</t>
    </r>
    <r>
      <rPr>
        <sz val="11"/>
        <color indexed="8"/>
        <rFont val="Times New Roman"/>
        <family val="1"/>
      </rPr>
      <t>99</t>
    </r>
    <r>
      <rPr>
        <sz val="11"/>
        <color indexed="8"/>
        <rFont val="新細明體"/>
        <family val="1"/>
        <charset val="136"/>
      </rPr>
      <t>年比較（增減百分比）</t>
    </r>
    <phoneticPr fontId="5" type="noConversion"/>
  </si>
  <si>
    <r>
      <rPr>
        <sz val="11"/>
        <color indexed="8"/>
        <rFont val="新細明體"/>
        <family val="1"/>
        <charset val="136"/>
      </rPr>
      <t>發生件數（件）</t>
    </r>
    <phoneticPr fontId="43" type="noConversion"/>
  </si>
  <si>
    <r>
      <rPr>
        <sz val="11"/>
        <color indexed="8"/>
        <rFont val="新細明體"/>
        <family val="1"/>
        <charset val="136"/>
      </rPr>
      <t>破獲件數（件）</t>
    </r>
    <phoneticPr fontId="43" type="noConversion"/>
  </si>
  <si>
    <r>
      <rPr>
        <sz val="11"/>
        <color indexed="8"/>
        <rFont val="新細明體"/>
        <family val="1"/>
        <charset val="136"/>
      </rPr>
      <t>犯罪嫌疑人數（人）</t>
    </r>
    <phoneticPr fontId="43" type="noConversion"/>
  </si>
  <si>
    <t>-13,957 (-4.79%)</t>
    <phoneticPr fontId="5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</si>
  <si>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2.</t>
    </r>
    <r>
      <rPr>
        <sz val="11"/>
        <color theme="1"/>
        <rFont val="新細明體"/>
        <family val="1"/>
        <charset val="136"/>
      </rPr>
      <t>增減數量表示以</t>
    </r>
    <r>
      <rPr>
        <sz val="11"/>
        <color theme="1"/>
        <rFont val="Times New Roman"/>
        <family val="1"/>
      </rPr>
      <t>(108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-107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</t>
    </r>
    <phoneticPr fontId="5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</si>
  <si>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3.</t>
    </r>
    <r>
      <rPr>
        <sz val="11"/>
        <color theme="1"/>
        <rFont val="新細明體"/>
        <family val="1"/>
        <charset val="136"/>
      </rPr>
      <t>增減百分比表示以</t>
    </r>
    <r>
      <rPr>
        <sz val="11"/>
        <color theme="1"/>
        <rFont val="Times New Roman"/>
        <family val="1"/>
      </rPr>
      <t>(108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-107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)/107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*100%</t>
    </r>
    <r>
      <rPr>
        <sz val="11"/>
        <color theme="1"/>
        <rFont val="新細明體"/>
        <family val="1"/>
        <charset val="136"/>
      </rPr>
      <t>。</t>
    </r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</si>
  <si>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1-1-2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年全般刑案統計指標</t>
    </r>
    <phoneticPr fontId="43" type="noConversion"/>
  </si>
  <si>
    <r>
      <rPr>
        <sz val="11"/>
        <rFont val="新細明體"/>
        <family val="1"/>
        <charset val="136"/>
      </rPr>
      <t>財產犯罪</t>
    </r>
    <phoneticPr fontId="43" type="noConversion"/>
  </si>
  <si>
    <t>破獲數</t>
    <phoneticPr fontId="5" type="noConversion"/>
  </si>
  <si>
    <r>
      <t>(</t>
    </r>
    <r>
      <rPr>
        <sz val="11"/>
        <color theme="1"/>
        <rFont val="新細明體"/>
        <family val="1"/>
        <charset val="136"/>
      </rPr>
      <t>分鐘</t>
    </r>
    <r>
      <rPr>
        <sz val="11"/>
        <color theme="1"/>
        <rFont val="Times New Roman"/>
        <family val="1"/>
      </rPr>
      <t>)</t>
    </r>
    <phoneticPr fontId="5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</si>
  <si>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)</t>
    </r>
    <phoneticPr fontId="43" type="noConversion"/>
  </si>
  <si>
    <r>
      <rPr>
        <sz val="11"/>
        <rFont val="新細明體"/>
        <family val="1"/>
        <charset val="136"/>
      </rPr>
      <t>計</t>
    </r>
    <phoneticPr fontId="43" type="noConversion"/>
  </si>
  <si>
    <r>
      <rPr>
        <sz val="11"/>
        <rFont val="新細明體"/>
        <family val="1"/>
        <charset val="136"/>
      </rPr>
      <t>男</t>
    </r>
    <phoneticPr fontId="43" type="noConversion"/>
  </si>
  <si>
    <r>
      <rPr>
        <sz val="11"/>
        <rFont val="新細明體"/>
        <family val="1"/>
        <charset val="136"/>
      </rPr>
      <t>女</t>
    </r>
    <phoneticPr fontId="43" type="noConversion"/>
  </si>
  <si>
    <r>
      <rPr>
        <sz val="11"/>
        <rFont val="新細明體"/>
        <family val="1"/>
        <charset val="136"/>
      </rPr>
      <t>男</t>
    </r>
    <phoneticPr fontId="43" type="noConversion"/>
  </si>
  <si>
    <r>
      <t>1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35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</si>
  <si>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1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43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</si>
  <si>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1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53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</si>
  <si>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2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</si>
  <si>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1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58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</si>
  <si>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105</t>
    </r>
    <r>
      <rPr>
        <sz val="11"/>
        <color indexed="8"/>
        <rFont val="新細明體"/>
        <family val="1"/>
        <charset val="136"/>
      </rPr>
      <t>年</t>
    </r>
    <phoneticPr fontId="5" type="noConversion"/>
  </si>
  <si>
    <r>
      <t>2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</si>
  <si>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2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5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</si>
  <si>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t>2</t>
    </r>
    <r>
      <rPr>
        <sz val="11"/>
        <color theme="1"/>
        <rFont val="新細明體"/>
        <family val="1"/>
        <charset val="136"/>
      </rPr>
      <t>分</t>
    </r>
    <r>
      <rPr>
        <sz val="11"/>
        <color theme="1"/>
        <rFont val="Times New Roman"/>
        <family val="1"/>
      </rPr>
      <t>21</t>
    </r>
    <r>
      <rPr>
        <sz val="11"/>
        <color theme="1"/>
        <rFont val="新細明體"/>
        <family val="1"/>
        <charset val="136"/>
      </rPr>
      <t>秒</t>
    </r>
    <phoneticPr fontId="5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</si>
  <si>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新細明體"/>
        <family val="1"/>
        <charset val="136"/>
      </rPr>
      <t>暴力犯罪包含強盜罪、搶奪罪、重大恐嚇取財罪、擄人勒贖罪、殺人罪（不含過失致死）、重傷罪、強制性交罪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含強制性交、共同強制性交、對幼性交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，以下各表均同。</t>
    </r>
    <phoneticPr fontId="43" type="noConversion"/>
  </si>
  <si>
    <r>
      <rPr>
        <sz val="11"/>
        <rFont val="新細明體"/>
        <family val="1"/>
        <charset val="136"/>
      </rPr>
      <t>　　　　　</t>
    </r>
    <r>
      <rPr>
        <sz val="11"/>
        <rFont val="Times New Roman"/>
        <family val="1"/>
      </rPr>
      <t>2.</t>
    </r>
    <r>
      <rPr>
        <sz val="11"/>
        <rFont val="新細明體"/>
        <family val="1"/>
        <charset val="136"/>
      </rPr>
      <t>自</t>
    </r>
    <r>
      <rPr>
        <sz val="11"/>
        <rFont val="Times New Roman"/>
        <family val="1"/>
      </rPr>
      <t>106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新細明體"/>
        <family val="1"/>
        <charset val="136"/>
      </rPr>
      <t>月起暴力犯罪項下「強制性交」統計項排除「對幼性交」。</t>
    </r>
    <phoneticPr fontId="5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</si>
  <si>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3.</t>
    </r>
    <r>
      <rPr>
        <sz val="11"/>
        <color theme="1"/>
        <rFont val="新細明體"/>
        <family val="1"/>
        <charset val="136"/>
      </rPr>
      <t>財產犯罪包含竊盜罪、詐欺罪、背信罪、重利罪、贓物罪，以下各表均同。</t>
    </r>
    <phoneticPr fontId="5" type="noConversion"/>
  </si>
  <si>
    <t>資料來源：內政部警政署刑事警察局。
說　　明：所謂其他項，係指經記載的毒品項目與犯罪種類，和實際毒品犯罪種類不一致，無法歸類之意。</t>
    <phoneticPr fontId="43" type="noConversion"/>
  </si>
  <si>
    <r>
      <rPr>
        <sz val="15"/>
        <color indexed="8"/>
        <rFont val="新細明體"/>
        <family val="1"/>
        <charset val="136"/>
      </rPr>
      <t>表</t>
    </r>
    <r>
      <rPr>
        <sz val="15"/>
        <color indexed="8"/>
        <rFont val="Times New Roman"/>
        <family val="1"/>
      </rPr>
      <t xml:space="preserve">1-4-7   </t>
    </r>
    <r>
      <rPr>
        <sz val="15"/>
        <color indexed="8"/>
        <rFont val="新細明體"/>
        <family val="1"/>
        <charset val="136"/>
      </rPr>
      <t>近</t>
    </r>
    <r>
      <rPr>
        <sz val="15"/>
        <color indexed="8"/>
        <rFont val="Times New Roman"/>
        <family val="1"/>
      </rPr>
      <t>10</t>
    </r>
    <r>
      <rPr>
        <sz val="15"/>
        <color indexed="8"/>
        <rFont val="新細明體"/>
        <family val="1"/>
        <charset val="136"/>
      </rPr>
      <t>年各國監禁率趨勢</t>
    </r>
    <phoneticPr fontId="60" type="noConversion"/>
  </si>
  <si>
    <r>
      <rPr>
        <sz val="11"/>
        <color indexed="8"/>
        <rFont val="新細明體"/>
        <family val="1"/>
        <charset val="136"/>
      </rPr>
      <t>單位</t>
    </r>
    <r>
      <rPr>
        <sz val="11"/>
        <color indexed="8"/>
        <rFont val="Times New Roman"/>
        <family val="1"/>
      </rPr>
      <t>:</t>
    </r>
    <r>
      <rPr>
        <sz val="11"/>
        <color indexed="8"/>
        <rFont val="新細明體"/>
        <family val="1"/>
        <charset val="136"/>
      </rPr>
      <t>人</t>
    </r>
    <r>
      <rPr>
        <sz val="11"/>
        <color indexed="8"/>
        <rFont val="Times New Roman"/>
        <family val="1"/>
      </rPr>
      <t>/10</t>
    </r>
    <r>
      <rPr>
        <sz val="11"/>
        <color indexed="8"/>
        <rFont val="新細明體"/>
        <family val="1"/>
        <charset val="136"/>
      </rPr>
      <t>萬人口</t>
    </r>
    <phoneticPr fontId="5" type="noConversion"/>
  </si>
  <si>
    <r>
      <rPr>
        <sz val="11"/>
        <rFont val="新細明體"/>
        <family val="1"/>
        <charset val="136"/>
      </rPr>
      <t>臺灣</t>
    </r>
    <phoneticPr fontId="43" type="noConversion"/>
  </si>
  <si>
    <r>
      <rPr>
        <sz val="11"/>
        <rFont val="新細明體"/>
        <family val="1"/>
        <charset val="136"/>
      </rPr>
      <t>英國</t>
    </r>
  </si>
  <si>
    <r>
      <rPr>
        <sz val="11"/>
        <color indexed="8"/>
        <rFont val="新細明體"/>
        <family val="1"/>
        <charset val="136"/>
      </rPr>
      <t>瑞典</t>
    </r>
    <phoneticPr fontId="60" type="noConversion"/>
  </si>
  <si>
    <r>
      <t>99</t>
    </r>
    <r>
      <rPr>
        <sz val="11"/>
        <color indexed="8"/>
        <rFont val="新細明體"/>
        <family val="1"/>
        <charset val="136"/>
      </rPr>
      <t>年</t>
    </r>
    <phoneticPr fontId="43" type="noConversion"/>
  </si>
  <si>
    <r>
      <t>100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</si>
  <si>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101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</si>
  <si>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102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</si>
  <si>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103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</si>
  <si>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104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</si>
  <si>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105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</si>
  <si>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106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</si>
  <si>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t>107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</si>
  <si>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rPr>
        <sz val="11"/>
        <rFont val="新細明體"/>
        <family val="1"/>
        <charset val="136"/>
      </rPr>
      <t>未釋出</t>
    </r>
    <phoneticPr fontId="60" type="noConversion"/>
  </si>
  <si>
    <r>
      <t>108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標楷體"/>
        <family val="4"/>
        <charset val="136"/>
      </rPr>
      <t/>
    </r>
  </si>
  <si>
    <r>
      <rPr>
        <sz val="11"/>
        <rFont val="新細明體"/>
        <family val="1"/>
        <charset val="136"/>
      </rPr>
      <t>未釋出</t>
    </r>
    <phoneticPr fontId="60" type="noConversion"/>
  </si>
  <si>
    <r>
      <rPr>
        <sz val="11"/>
        <rFont val="新細明體"/>
        <family val="1"/>
        <charset val="136"/>
      </rPr>
      <t>未釋出</t>
    </r>
    <phoneticPr fontId="60" type="noConversion"/>
  </si>
  <si>
    <r>
      <rPr>
        <sz val="11"/>
        <color indexed="8"/>
        <rFont val="新細明體"/>
        <family val="1"/>
        <charset val="136"/>
      </rPr>
      <t>臺灣</t>
    </r>
    <r>
      <rPr>
        <sz val="11"/>
        <color indexed="8"/>
        <rFont val="Times New Roman"/>
        <family val="1"/>
      </rPr>
      <t xml:space="preserve">  99-109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法務部統計處、內政部戶政司</t>
    </r>
    <r>
      <rPr>
        <sz val="11"/>
        <color indexed="8"/>
        <rFont val="Times New Roman"/>
        <family val="1"/>
      </rPr>
      <t xml:space="preserve"> </t>
    </r>
    <phoneticPr fontId="60" type="noConversion"/>
  </si>
  <si>
    <r>
      <rPr>
        <sz val="11"/>
        <color indexed="8"/>
        <rFont val="新細明體"/>
        <family val="1"/>
        <charset val="136"/>
      </rPr>
      <t>日本</t>
    </r>
    <r>
      <rPr>
        <sz val="11"/>
        <color indexed="8"/>
        <rFont val="Times New Roman"/>
        <family val="1"/>
      </rPr>
      <t xml:space="preserve">  99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101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103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105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107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108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Japanese government statistics bureau figures. http://prisonstudies.org/country/japan (retrieved on 2020/08/05)</t>
    </r>
    <r>
      <rPr>
        <sz val="11"/>
        <color indexed="8"/>
        <rFont val="新細明體"/>
        <family val="1"/>
        <charset val="136"/>
      </rPr>
      <t>；</t>
    </r>
    <r>
      <rPr>
        <sz val="11"/>
        <color indexed="8"/>
        <rFont val="Times New Roman"/>
        <family val="1"/>
      </rPr>
      <t>100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102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106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UNODC</t>
    </r>
    <r>
      <rPr>
        <sz val="11"/>
        <color indexed="8"/>
        <rFont val="新細明體"/>
        <family val="1"/>
        <charset val="136"/>
      </rPr>
      <t>資料庫。</t>
    </r>
    <r>
      <rPr>
        <sz val="11"/>
        <color indexed="8"/>
        <rFont val="Times New Roman"/>
        <family val="1"/>
      </rPr>
      <t>https://dataunodc.un.org/ (retrieved on 2020/08/05)</t>
    </r>
    <phoneticPr fontId="60" type="noConversion"/>
  </si>
  <si>
    <r>
      <rPr>
        <sz val="11"/>
        <color indexed="8"/>
        <rFont val="新細明體"/>
        <family val="1"/>
        <charset val="136"/>
      </rPr>
      <t>英國</t>
    </r>
    <r>
      <rPr>
        <sz val="11"/>
        <color indexed="8"/>
        <rFont val="Times New Roman"/>
        <family val="1"/>
      </rPr>
      <t xml:space="preserve">  99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101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103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105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107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108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Office for National Statistics figures. http://prisonstudies.org/country/united-kingdom-england-wales (retrieved on 2020/08/05)</t>
    </r>
    <r>
      <rPr>
        <sz val="11"/>
        <color indexed="8"/>
        <rFont val="新細明體"/>
        <family val="1"/>
        <charset val="136"/>
      </rPr>
      <t>；</t>
    </r>
    <r>
      <rPr>
        <sz val="11"/>
        <color indexed="8"/>
        <rFont val="Times New Roman"/>
        <family val="1"/>
      </rPr>
      <t>100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102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106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UNODC</t>
    </r>
    <r>
      <rPr>
        <sz val="11"/>
        <color indexed="8"/>
        <rFont val="新細明體"/>
        <family val="1"/>
        <charset val="136"/>
      </rPr>
      <t>資料庫。</t>
    </r>
    <r>
      <rPr>
        <sz val="11"/>
        <color indexed="8"/>
        <rFont val="Times New Roman"/>
        <family val="1"/>
      </rPr>
      <t>https://dataunodc.un.org/ (retrieved on 2020/08/05)</t>
    </r>
    <phoneticPr fontId="60" type="noConversion"/>
  </si>
  <si>
    <r>
      <rPr>
        <sz val="11"/>
        <color indexed="8"/>
        <rFont val="新細明體"/>
        <family val="1"/>
        <charset val="136"/>
      </rPr>
      <t>美國</t>
    </r>
    <r>
      <rPr>
        <sz val="11"/>
        <color indexed="8"/>
        <rFont val="Times New Roman"/>
        <family val="1"/>
      </rPr>
      <t xml:space="preserve">  99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101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103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105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U.S. Census Bureau. http://prisonstudies.org/country/united-states-america (retrieved on 2020/08/05)</t>
    </r>
    <r>
      <rPr>
        <sz val="11"/>
        <color indexed="8"/>
        <rFont val="新細明體"/>
        <family val="1"/>
        <charset val="136"/>
      </rPr>
      <t>；</t>
    </r>
    <r>
      <rPr>
        <sz val="11"/>
        <color indexed="8"/>
        <rFont val="Times New Roman"/>
        <family val="1"/>
      </rPr>
      <t>100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102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106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UNODC</t>
    </r>
    <r>
      <rPr>
        <sz val="11"/>
        <color indexed="8"/>
        <rFont val="新細明體"/>
        <family val="1"/>
        <charset val="136"/>
      </rPr>
      <t>資料庫。</t>
    </r>
    <r>
      <rPr>
        <sz val="11"/>
        <color indexed="8"/>
        <rFont val="Times New Roman"/>
        <family val="1"/>
      </rPr>
      <t>https://dataunodc.un.org/ (retrieved on 2020/08/05)</t>
    </r>
    <phoneticPr fontId="60" type="noConversion"/>
  </si>
  <si>
    <r>
      <rPr>
        <sz val="11"/>
        <color indexed="8"/>
        <rFont val="新細明體"/>
        <family val="1"/>
        <charset val="136"/>
      </rPr>
      <t>瑞典</t>
    </r>
    <r>
      <rPr>
        <sz val="11"/>
        <color indexed="8"/>
        <rFont val="Times New Roman"/>
        <family val="1"/>
      </rPr>
      <t xml:space="preserve">  99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101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103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105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106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Eurostat figures. http://www.prisonstudies.org/country/sweden(retrieved on 2020/08/05)</t>
    </r>
    <r>
      <rPr>
        <sz val="11"/>
        <color indexed="8"/>
        <rFont val="新細明體"/>
        <family val="1"/>
        <charset val="136"/>
      </rPr>
      <t>；</t>
    </r>
    <r>
      <rPr>
        <sz val="11"/>
        <color indexed="8"/>
        <rFont val="Times New Roman"/>
        <family val="1"/>
      </rPr>
      <t>100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102</t>
    </r>
    <r>
      <rPr>
        <sz val="11"/>
        <color indexed="8"/>
        <rFont val="新細明體"/>
        <family val="1"/>
        <charset val="136"/>
      </rPr>
      <t>、</t>
    </r>
    <r>
      <rPr>
        <sz val="11"/>
        <color indexed="8"/>
        <rFont val="Times New Roman"/>
        <family val="1"/>
      </rPr>
      <t>106</t>
    </r>
    <r>
      <rPr>
        <sz val="11"/>
        <color indexed="8"/>
        <rFont val="新細明體"/>
        <family val="1"/>
        <charset val="136"/>
      </rPr>
      <t>年數據：</t>
    </r>
    <r>
      <rPr>
        <sz val="11"/>
        <color indexed="8"/>
        <rFont val="Times New Roman"/>
        <family val="1"/>
      </rPr>
      <t>UNODC</t>
    </r>
    <r>
      <rPr>
        <sz val="11"/>
        <color indexed="8"/>
        <rFont val="新細明體"/>
        <family val="1"/>
        <charset val="136"/>
      </rPr>
      <t>資料庫，</t>
    </r>
    <r>
      <rPr>
        <sz val="11"/>
        <color indexed="8"/>
        <rFont val="Times New Roman"/>
        <family val="1"/>
      </rPr>
      <t>https://dataunodc.un.org/(retrieved on 2020/08/05)</t>
    </r>
    <phoneticPr fontId="60" type="noConversion"/>
  </si>
  <si>
    <r>
      <rPr>
        <sz val="11"/>
        <color indexed="8"/>
        <rFont val="新細明體"/>
        <family val="1"/>
        <charset val="136"/>
      </rPr>
      <t>說　　明：</t>
    </r>
    <phoneticPr fontId="43" type="noConversion"/>
  </si>
  <si>
    <r>
      <t xml:space="preserve">1. </t>
    </r>
    <r>
      <rPr>
        <sz val="11"/>
        <color indexed="8"/>
        <rFont val="新細明體"/>
        <family val="1"/>
        <charset val="136"/>
      </rPr>
      <t>監禁率＝｛總收容人數／年底總人口數｝</t>
    </r>
    <r>
      <rPr>
        <sz val="11"/>
        <color indexed="8"/>
        <rFont val="Times New Roman"/>
        <family val="1"/>
      </rPr>
      <t>×100,000</t>
    </r>
    <phoneticPr fontId="43" type="noConversion"/>
  </si>
  <si>
    <r>
      <t xml:space="preserve">2. </t>
    </r>
    <r>
      <rPr>
        <sz val="11"/>
        <color indexed="8"/>
        <rFont val="新細明體"/>
        <family val="1"/>
        <charset val="136"/>
      </rPr>
      <t>美國監禁率最新資料只釋出至</t>
    </r>
    <r>
      <rPr>
        <sz val="11"/>
        <color indexed="8"/>
        <rFont val="Times New Roman"/>
        <family val="1"/>
      </rPr>
      <t>106</t>
    </r>
    <r>
      <rPr>
        <sz val="11"/>
        <color indexed="8"/>
        <rFont val="新細明體"/>
        <family val="1"/>
        <charset val="136"/>
      </rPr>
      <t>年底；瑞典則僅釋出至</t>
    </r>
    <r>
      <rPr>
        <sz val="11"/>
        <color indexed="8"/>
        <rFont val="Times New Roman"/>
        <family val="1"/>
      </rPr>
      <t>107</t>
    </r>
    <r>
      <rPr>
        <sz val="11"/>
        <color indexed="8"/>
        <rFont val="新細明體"/>
        <family val="1"/>
        <charset val="136"/>
      </rPr>
      <t>年底。</t>
    </r>
    <phoneticPr fontId="5" type="noConversion"/>
  </si>
  <si>
    <r>
      <t xml:space="preserve">3. </t>
    </r>
    <r>
      <rPr>
        <sz val="11"/>
        <color indexed="8"/>
        <rFont val="新細明體"/>
        <family val="1"/>
        <charset val="136"/>
      </rPr>
      <t>英國人口統計為年中統計而非年底統計，故英國監禁率之計算公式＝｛總收容人數／年中總人口數｝</t>
    </r>
    <r>
      <rPr>
        <sz val="11"/>
        <color indexed="8"/>
        <rFont val="Times New Roman"/>
        <family val="1"/>
      </rPr>
      <t>×100,000</t>
    </r>
    <phoneticPr fontId="5" type="noConversion"/>
  </si>
  <si>
    <r>
      <t xml:space="preserve">4. </t>
    </r>
    <r>
      <rPr>
        <sz val="11"/>
        <color indexed="8"/>
        <rFont val="細明體"/>
        <family val="3"/>
        <charset val="136"/>
      </rPr>
      <t>本表監禁率為無條件進位至個位數。</t>
    </r>
    <phoneticPr fontId="60" type="noConversion"/>
  </si>
  <si>
    <t>-103,585 (-27.85%)</t>
    <phoneticPr fontId="60" type="noConversion"/>
  </si>
  <si>
    <t>-37,794 (-12.75%)</t>
    <phoneticPr fontId="60" type="noConversion"/>
  </si>
  <si>
    <t>8,324 (3.09%)</t>
    <phoneticPr fontId="60" type="noConversion"/>
  </si>
  <si>
    <t>-469.99 (-29.24%)</t>
    <phoneticPr fontId="5" type="noConversion"/>
  </si>
  <si>
    <r>
      <rPr>
        <sz val="11"/>
        <color theme="1"/>
        <rFont val="新細明體"/>
        <family val="1"/>
        <charset val="136"/>
      </rPr>
      <t>單位</t>
    </r>
    <r>
      <rPr>
        <sz val="11"/>
        <color theme="1"/>
        <rFont val="Times New Roman"/>
        <family val="1"/>
      </rPr>
      <t>:</t>
    </r>
    <r>
      <rPr>
        <sz val="11"/>
        <color theme="1"/>
        <rFont val="新細明體"/>
        <family val="1"/>
        <charset val="136"/>
      </rPr>
      <t>件</t>
    </r>
    <r>
      <rPr>
        <sz val="11"/>
        <color theme="1"/>
        <rFont val="Times New Roman"/>
        <family val="1"/>
      </rPr>
      <t>/10</t>
    </r>
    <r>
      <rPr>
        <sz val="11"/>
        <color theme="1"/>
        <rFont val="新細明體"/>
        <family val="1"/>
        <charset val="136"/>
      </rPr>
      <t>萬人口</t>
    </r>
  </si>
  <si>
    <r>
      <rPr>
        <sz val="11"/>
        <color theme="1"/>
        <rFont val="新細明體"/>
        <family val="1"/>
        <charset val="136"/>
      </rPr>
      <t>日本</t>
    </r>
  </si>
  <si>
    <r>
      <rPr>
        <sz val="11"/>
        <color theme="1"/>
        <rFont val="新細明體"/>
        <family val="1"/>
        <charset val="136"/>
      </rPr>
      <t>英國</t>
    </r>
  </si>
  <si>
    <r>
      <rPr>
        <sz val="11"/>
        <color theme="1"/>
        <rFont val="新細明體"/>
        <family val="1"/>
        <charset val="136"/>
      </rPr>
      <t>美國</t>
    </r>
  </si>
  <si>
    <r>
      <t>100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</si>
  <si>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101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</si>
  <si>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102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</si>
  <si>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103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</si>
  <si>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104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</si>
  <si>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105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</si>
  <si>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106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</si>
  <si>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107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</si>
  <si>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t>108</t>
    </r>
    <r>
      <rPr>
        <sz val="11"/>
        <rFont val="新細明體"/>
        <family val="1"/>
        <charset val="136"/>
      </rPr>
      <t>年</t>
    </r>
    <r>
      <rPr>
        <sz val="11"/>
        <rFont val="標楷體"/>
        <family val="4"/>
        <charset val="136"/>
      </rPr>
      <t/>
    </r>
  </si>
  <si>
    <r>
      <rPr>
        <sz val="11"/>
        <rFont val="新細明體"/>
        <family val="1"/>
        <charset val="136"/>
      </rPr>
      <t>資料來源：</t>
    </r>
  </si>
  <si>
    <t>2. 英國數據時間列序為99年4月-100年3月、100年4月-101年3月...102年4月-103年3月，後則為
103年1月-103年12月...108年1月-108年12月（本表其後皆同）。</t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</si>
  <si>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年各國竊盜犯罪之犯罪率趨勢</t>
    </r>
    <phoneticPr fontId="60" type="noConversion"/>
  </si>
  <si>
    <r>
      <rPr>
        <sz val="11"/>
        <rFont val="新細明體"/>
        <family val="1"/>
        <charset val="136"/>
      </rPr>
      <t>臺灣</t>
    </r>
    <phoneticPr fontId="5" type="noConversion"/>
  </si>
  <si>
    <r>
      <rPr>
        <sz val="11"/>
        <color theme="1"/>
        <rFont val="新細明體"/>
        <family val="1"/>
        <charset val="136"/>
      </rPr>
      <t>瑞典</t>
    </r>
    <phoneticPr fontId="60" type="noConversion"/>
  </si>
  <si>
    <r>
      <t>92</t>
    </r>
    <r>
      <rPr>
        <sz val="11"/>
        <color theme="1"/>
        <rFont val="新細明體"/>
        <family val="1"/>
        <charset val="136"/>
      </rPr>
      <t>年</t>
    </r>
  </si>
  <si>
    <r>
      <t>93</t>
    </r>
    <r>
      <rPr>
        <sz val="11"/>
        <color theme="1"/>
        <rFont val="新細明體"/>
        <family val="1"/>
        <charset val="136"/>
      </rPr>
      <t>年</t>
    </r>
  </si>
  <si>
    <r>
      <t>104</t>
    </r>
    <r>
      <rPr>
        <sz val="11"/>
        <color theme="1"/>
        <rFont val="新細明體"/>
        <family val="1"/>
        <charset val="136"/>
      </rPr>
      <t>年</t>
    </r>
  </si>
  <si>
    <r>
      <rPr>
        <sz val="11"/>
        <color theme="1"/>
        <rFont val="新細明體"/>
        <family val="1"/>
        <charset val="136"/>
      </rPr>
      <t>資料來源：</t>
    </r>
    <phoneticPr fontId="5" type="noConversion"/>
  </si>
  <si>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中華民國刑案統計</t>
    </r>
    <phoneticPr fontId="5" type="noConversion"/>
  </si>
  <si>
    <r>
      <rPr>
        <sz val="11"/>
        <rFont val="新細明體"/>
        <family val="1"/>
        <charset val="136"/>
      </rPr>
      <t>日本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年：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本書自行依下列資料計算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 xml:space="preserve">
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令和元年の刑法犯に関する統計資料。</t>
    </r>
    <r>
      <rPr>
        <sz val="11"/>
        <rFont val="Times New Roman"/>
        <family val="1"/>
      </rPr>
      <t xml:space="preserve">https://www.npa.go.jp/toukei/seianki/R01/r01keihouhantoukeisiryou.pdf
    (retrieved on 2020/10/12)
2. </t>
    </r>
    <r>
      <rPr>
        <sz val="11"/>
        <rFont val="新細明體"/>
        <family val="1"/>
        <charset val="136"/>
      </rPr>
      <t>人口推計。</t>
    </r>
    <r>
      <rPr>
        <sz val="11"/>
        <rFont val="Times New Roman"/>
        <family val="1"/>
      </rPr>
      <t>https://www.e-stat.go.jp/stat-search/files?page=1&amp;layout=datalist&amp;toukei=00200524&amp;tstat=000000090001&amp;cycle=1&amp;tclass1=000001011678 (retrieved on 2020/10/12)</t>
    </r>
    <phoneticPr fontId="5" type="noConversion"/>
  </si>
  <si>
    <r>
      <rPr>
        <sz val="11"/>
        <rFont val="新細明體"/>
        <family val="1"/>
        <charset val="136"/>
      </rPr>
      <t>英國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Crime in England &amp; Wales, year ending December 2019 - Appendix tables. https://www.ons.gov.uk/peoplepopulationandcommunity/crimeandjustice/datasets/crimeinenglandandwalesappendixtables (retrieved on 2020/08/05)</t>
    </r>
    <phoneticPr fontId="5" type="noConversion"/>
  </si>
  <si>
    <r>
      <rPr>
        <sz val="11"/>
        <rFont val="新細明體"/>
        <family val="1"/>
        <charset val="136"/>
      </rPr>
      <t>美國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2019 Crime in the United States.https://ucr.fbi.gov/crime-in-the-u.s/2019/crime-in-the-u.s.-2019/topic-pages/tables/table-1 (retrieved on 2020/10/05)</t>
    </r>
    <phoneticPr fontId="5" type="noConversion"/>
  </si>
  <si>
    <r>
      <rPr>
        <sz val="11"/>
        <rFont val="新細明體"/>
        <family val="1"/>
        <charset val="136"/>
      </rPr>
      <t>瑞典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Reported offences, 1950-2019. https://www.bra.se/bra-in-english/home/crime-and-statistics/crime-statistics.html (retrieved on2020/08/05)</t>
    </r>
    <phoneticPr fontId="60" type="noConversion"/>
  </si>
  <si>
    <r>
      <rPr>
        <sz val="11"/>
        <color theme="1"/>
        <rFont val="新細明體"/>
        <family val="1"/>
        <charset val="136"/>
      </rPr>
      <t>說　　明：</t>
    </r>
    <phoneticPr fontId="5" type="noConversion"/>
  </si>
  <si>
    <r>
      <t xml:space="preserve">1. </t>
    </r>
    <r>
      <rPr>
        <sz val="11"/>
        <color theme="1"/>
        <rFont val="新細明體"/>
        <family val="1"/>
        <charset val="136"/>
      </rPr>
      <t>竊盜犯罪各國定義如下所示：</t>
    </r>
    <phoneticPr fontId="5" type="noConversion"/>
  </si>
  <si>
    <r>
      <t xml:space="preserve"> </t>
    </r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一般竊盜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含汽機車竊盜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</t>
    </r>
    <phoneticPr fontId="5" type="noConversion"/>
  </si>
  <si>
    <r>
      <t xml:space="preserve"> </t>
    </r>
    <r>
      <rPr>
        <sz val="11"/>
        <color theme="1"/>
        <rFont val="新細明體"/>
        <family val="1"/>
        <charset val="136"/>
      </rPr>
      <t>日本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一般竊盜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含汽機車竊盜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</t>
    </r>
    <phoneticPr fontId="5" type="noConversion"/>
  </si>
  <si>
    <r>
      <t xml:space="preserve"> </t>
    </r>
    <r>
      <rPr>
        <sz val="11"/>
        <color theme="1"/>
        <rFont val="新細明體"/>
        <family val="1"/>
        <charset val="136"/>
      </rPr>
      <t>英國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建物內竊盜（</t>
    </r>
    <r>
      <rPr>
        <sz val="11"/>
        <color theme="1"/>
        <rFont val="Times New Roman"/>
        <family val="1"/>
      </rPr>
      <t>burglary</t>
    </r>
    <r>
      <rPr>
        <sz val="11"/>
        <color theme="1"/>
        <rFont val="新細明體"/>
        <family val="1"/>
        <charset val="136"/>
      </rPr>
      <t>）、車輛竊盜（</t>
    </r>
    <r>
      <rPr>
        <sz val="11"/>
        <color theme="1"/>
        <rFont val="Times New Roman"/>
        <family val="1"/>
      </rPr>
      <t>vehicle offences</t>
    </r>
    <r>
      <rPr>
        <sz val="11"/>
        <color theme="1"/>
        <rFont val="新細明體"/>
        <family val="1"/>
        <charset val="136"/>
      </rPr>
      <t>）、一般竊盜（</t>
    </r>
    <r>
      <rPr>
        <sz val="11"/>
        <color theme="1"/>
        <rFont val="Times New Roman"/>
        <family val="1"/>
      </rPr>
      <t>theft from the person</t>
    </r>
    <r>
      <rPr>
        <sz val="11"/>
        <color theme="1"/>
        <rFont val="新細明體"/>
        <family val="1"/>
        <charset val="136"/>
      </rPr>
      <t>）、</t>
    </r>
    <phoneticPr fontId="5" type="noConversion"/>
  </si>
  <si>
    <r>
      <rPr>
        <sz val="11"/>
        <color theme="1"/>
        <rFont val="新細明體"/>
        <family val="1"/>
        <charset val="136"/>
      </rPr>
      <t>　　　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順手牽羊（</t>
    </r>
    <r>
      <rPr>
        <sz val="11"/>
        <color theme="1"/>
        <rFont val="Times New Roman"/>
        <family val="1"/>
      </rPr>
      <t>shoplifting</t>
    </r>
    <r>
      <rPr>
        <sz val="11"/>
        <color theme="1"/>
        <rFont val="新細明體"/>
        <family val="1"/>
        <charset val="136"/>
      </rPr>
      <t>）。</t>
    </r>
    <phoneticPr fontId="60" type="noConversion"/>
  </si>
  <si>
    <r>
      <t xml:space="preserve"> </t>
    </r>
    <r>
      <rPr>
        <sz val="11"/>
        <color theme="1"/>
        <rFont val="新細明體"/>
        <family val="1"/>
        <charset val="136"/>
      </rPr>
      <t>美國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一般竊盜</t>
    </r>
    <r>
      <rPr>
        <sz val="11"/>
        <color theme="1"/>
        <rFont val="Times New Roman"/>
        <family val="1"/>
      </rPr>
      <t>(larceny theft)</t>
    </r>
    <r>
      <rPr>
        <sz val="11"/>
        <color theme="1"/>
        <rFont val="新細明體"/>
        <family val="1"/>
        <charset val="136"/>
      </rPr>
      <t>、住宅竊盜（</t>
    </r>
    <r>
      <rPr>
        <sz val="11"/>
        <color theme="1"/>
        <rFont val="Times New Roman"/>
        <family val="1"/>
      </rPr>
      <t>burglary</t>
    </r>
    <r>
      <rPr>
        <sz val="11"/>
        <color theme="1"/>
        <rFont val="新細明體"/>
        <family val="1"/>
        <charset val="136"/>
      </rPr>
      <t>）、動力車輛竊盜（</t>
    </r>
    <r>
      <rPr>
        <sz val="11"/>
        <color theme="1"/>
        <rFont val="Times New Roman"/>
        <family val="1"/>
      </rPr>
      <t>motor vehicle theft</t>
    </r>
    <r>
      <rPr>
        <sz val="11"/>
        <color theme="1"/>
        <rFont val="新細明體"/>
        <family val="1"/>
        <charset val="136"/>
      </rPr>
      <t>）。</t>
    </r>
    <phoneticPr fontId="5" type="noConversion"/>
  </si>
  <si>
    <r>
      <t xml:space="preserve"> </t>
    </r>
    <r>
      <rPr>
        <sz val="11"/>
        <color theme="1"/>
        <rFont val="新細明體"/>
        <family val="1"/>
        <charset val="136"/>
      </rPr>
      <t>瑞典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刑法第八章中的竊盜行為</t>
    </r>
    <r>
      <rPr>
        <sz val="11"/>
        <color theme="1"/>
        <rFont val="Times New Roman"/>
        <family val="1"/>
      </rPr>
      <t xml:space="preserve"> (theft, crimes of stealing)</t>
    </r>
    <r>
      <rPr>
        <sz val="11"/>
        <color theme="1"/>
        <rFont val="新細明體"/>
        <family val="1"/>
        <charset val="136"/>
      </rPr>
      <t>。</t>
    </r>
    <phoneticPr fontId="60" type="noConversion"/>
  </si>
  <si>
    <r>
      <t xml:space="preserve"> </t>
    </r>
    <r>
      <rPr>
        <sz val="11"/>
        <color theme="1"/>
        <rFont val="新細明體"/>
        <family val="1"/>
        <charset val="136"/>
      </rPr>
      <t>英國與美國因就</t>
    </r>
    <r>
      <rPr>
        <sz val="11"/>
        <color theme="1"/>
        <rFont val="Times New Roman"/>
        <family val="1"/>
      </rPr>
      <t>bulgary</t>
    </r>
    <r>
      <rPr>
        <sz val="11"/>
        <color theme="1"/>
        <rFont val="新細明體"/>
        <family val="1"/>
        <charset val="136"/>
      </rPr>
      <t>一項有不同認定範圍，因此翻譯上也進行前述調整。</t>
    </r>
    <phoneticPr fontId="60" type="noConversion"/>
  </si>
  <si>
    <r>
      <t xml:space="preserve">2. </t>
    </r>
    <r>
      <rPr>
        <sz val="11"/>
        <color theme="1"/>
        <rFont val="新細明體"/>
        <family val="1"/>
        <charset val="136"/>
      </rPr>
      <t>英國</t>
    </r>
    <r>
      <rPr>
        <sz val="11"/>
        <color theme="1"/>
        <rFont val="Times New Roman"/>
        <family val="1"/>
      </rPr>
      <t>107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-108</t>
    </r>
    <r>
      <rPr>
        <sz val="11"/>
        <color theme="1"/>
        <rFont val="新細明體"/>
        <family val="1"/>
        <charset val="136"/>
      </rPr>
      <t>年數據不含曼徹斯特地區。</t>
    </r>
    <phoneticPr fontId="6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</si>
  <si>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年各國詐欺犯罪之犯罪率趨勢</t>
    </r>
    <phoneticPr fontId="60" type="noConversion"/>
  </si>
  <si>
    <r>
      <rPr>
        <sz val="11"/>
        <color theme="1"/>
        <rFont val="新細明體"/>
        <family val="1"/>
        <charset val="136"/>
      </rPr>
      <t>臺灣</t>
    </r>
    <phoneticPr fontId="5" type="noConversion"/>
  </si>
  <si>
    <r>
      <rPr>
        <sz val="11"/>
        <color theme="1"/>
        <rFont val="新細明體"/>
        <family val="1"/>
        <charset val="136"/>
      </rPr>
      <t>日本</t>
    </r>
    <phoneticPr fontId="5" type="noConversion"/>
  </si>
  <si>
    <r>
      <rPr>
        <sz val="11"/>
        <color theme="1"/>
        <rFont val="新細明體"/>
        <family val="1"/>
        <charset val="136"/>
      </rPr>
      <t>英國</t>
    </r>
    <phoneticPr fontId="5" type="noConversion"/>
  </si>
  <si>
    <t>美國</t>
    <phoneticPr fontId="60" type="noConversion"/>
  </si>
  <si>
    <r>
      <rPr>
        <sz val="11"/>
        <color theme="1"/>
        <rFont val="新細明體"/>
        <family val="1"/>
        <charset val="136"/>
      </rPr>
      <t>瑞典</t>
    </r>
    <phoneticPr fontId="5" type="noConversion"/>
  </si>
  <si>
    <r>
      <t>99</t>
    </r>
    <r>
      <rPr>
        <sz val="11"/>
        <color theme="1"/>
        <rFont val="新細明體"/>
        <family val="1"/>
        <charset val="136"/>
      </rPr>
      <t>年</t>
    </r>
    <phoneticPr fontId="60" type="noConversion"/>
  </si>
  <si>
    <r>
      <t>100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</si>
  <si>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101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</si>
  <si>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102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</si>
  <si>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103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</si>
  <si>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104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</si>
  <si>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105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</si>
  <si>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106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</si>
  <si>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107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</si>
  <si>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t>108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標楷體"/>
        <family val="4"/>
        <charset val="136"/>
      </rPr>
      <t/>
    </r>
  </si>
  <si>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中華民國刑案統計</t>
    </r>
    <phoneticPr fontId="5" type="noConversion"/>
  </si>
  <si>
    <r>
      <rPr>
        <sz val="11"/>
        <rFont val="新細明體"/>
        <family val="1"/>
        <charset val="136"/>
      </rPr>
      <t>日本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年：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本書自行依下列資料計算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 xml:space="preserve">
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令和元年の刑法犯に関する統計資料。</t>
    </r>
    <r>
      <rPr>
        <sz val="11"/>
        <rFont val="Times New Roman"/>
        <family val="1"/>
      </rPr>
      <t xml:space="preserve">https://www.npa.go.jp/toukei/seianki/R01/r01keihouhantoukeisiryou.pdf
    (retrieved on 2020/10/12)
2. </t>
    </r>
    <r>
      <rPr>
        <sz val="11"/>
        <rFont val="新細明體"/>
        <family val="1"/>
        <charset val="136"/>
      </rPr>
      <t>人口推計。</t>
    </r>
    <r>
      <rPr>
        <sz val="11"/>
        <rFont val="Times New Roman"/>
        <family val="1"/>
      </rPr>
      <t>https://www.e-stat.go.jp/stat-search/files?page=1&amp;layout=datalist&amp;toukei=00200524&amp;tstat=000000090001&amp;cycle=1&amp;tclass1=000001011678 (retrieved on 2020/10/12)</t>
    </r>
    <phoneticPr fontId="5" type="noConversion"/>
  </si>
  <si>
    <r>
      <rPr>
        <sz val="11"/>
        <rFont val="新細明體"/>
        <family val="1"/>
        <charset val="136"/>
      </rPr>
      <t>英國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Crime in England &amp; Wales, year ending December 2018 - Appendix tables. https://www.ons.gov.uk/peoplepopulationandcommunity/crimeandjustice/datasets/crimeinenglandandwalesappendixtables (retrieved on 2020/08/05)</t>
    </r>
    <phoneticPr fontId="5" type="noConversion"/>
  </si>
  <si>
    <r>
      <rPr>
        <sz val="11"/>
        <rFont val="新細明體"/>
        <family val="1"/>
        <charset val="136"/>
      </rPr>
      <t>瑞典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Reported offences, 1950-2019. https://www.bra.se/bra-in-english/home/crime-and-statistics/crime-statistics.html (retrieved on2020/08/05)</t>
    </r>
    <phoneticPr fontId="60" type="noConversion"/>
  </si>
  <si>
    <r>
      <rPr>
        <sz val="11"/>
        <rFont val="新細明體"/>
        <family val="1"/>
        <charset val="136"/>
      </rPr>
      <t xml:space="preserve">美國：
</t>
    </r>
    <r>
      <rPr>
        <sz val="11"/>
        <rFont val="Times New Roman"/>
        <family val="1"/>
      </rPr>
      <t>1.(99</t>
    </r>
    <r>
      <rPr>
        <sz val="11"/>
        <rFont val="新細明體"/>
        <family val="1"/>
        <charset val="136"/>
      </rPr>
      <t>年至</t>
    </r>
    <r>
      <rPr>
        <sz val="11"/>
        <rFont val="Times New Roman"/>
        <family val="1"/>
      </rPr>
      <t>101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)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Federal bureau of investigation crime data explorer. https://crime-data-explorer.fr.cloud.gov/explorer/national/united-states/arrest (retrieved on 2020/08/05)
2.(102</t>
    </r>
    <r>
      <rPr>
        <sz val="11"/>
        <rFont val="新細明體"/>
        <family val="1"/>
        <charset val="136"/>
      </rPr>
      <t>年至</t>
    </r>
    <r>
      <rPr>
        <sz val="11"/>
        <rFont val="Times New Roman"/>
        <family val="1"/>
      </rPr>
      <t>108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)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UNODC</t>
    </r>
    <r>
      <rPr>
        <sz val="11"/>
        <rFont val="新細明體"/>
        <family val="1"/>
        <charset val="136"/>
      </rPr>
      <t>資料庫。</t>
    </r>
    <r>
      <rPr>
        <sz val="11"/>
        <rFont val="Times New Roman"/>
        <family val="1"/>
      </rPr>
      <t>https://dataunodc.un.org/ (retrieved on 2020/08/05)</t>
    </r>
    <phoneticPr fontId="60" type="noConversion"/>
  </si>
  <si>
    <r>
      <rPr>
        <sz val="11"/>
        <color theme="1"/>
        <rFont val="新細明體"/>
        <family val="1"/>
        <charset val="136"/>
      </rPr>
      <t>說　　明：</t>
    </r>
    <phoneticPr fontId="5" type="noConversion"/>
  </si>
  <si>
    <r>
      <t xml:space="preserve">1. </t>
    </r>
    <r>
      <rPr>
        <sz val="11"/>
        <color theme="1"/>
        <rFont val="新細明體"/>
        <family val="1"/>
        <charset val="136"/>
      </rPr>
      <t>英國</t>
    </r>
    <r>
      <rPr>
        <sz val="11"/>
        <color theme="1"/>
        <rFont val="Times New Roman"/>
        <family val="1"/>
      </rPr>
      <t>107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-108</t>
    </r>
    <r>
      <rPr>
        <sz val="11"/>
        <color theme="1"/>
        <rFont val="新細明體"/>
        <family val="1"/>
        <charset val="136"/>
      </rPr>
      <t>年數據不含曼徹斯特地區。</t>
    </r>
    <phoneticPr fontId="60" type="noConversion"/>
  </si>
  <si>
    <r>
      <t xml:space="preserve">2. </t>
    </r>
    <r>
      <rPr>
        <sz val="11"/>
        <color theme="1"/>
        <rFont val="新細明體"/>
        <family val="1"/>
        <charset val="136"/>
      </rPr>
      <t>美國</t>
    </r>
    <r>
      <rPr>
        <sz val="11"/>
        <color theme="1"/>
        <rFont val="Times New Roman"/>
        <family val="1"/>
      </rPr>
      <t>99</t>
    </r>
    <r>
      <rPr>
        <sz val="11"/>
        <color theme="1"/>
        <rFont val="新細明體"/>
        <family val="1"/>
        <charset val="136"/>
      </rPr>
      <t>年至</t>
    </r>
    <r>
      <rPr>
        <sz val="11"/>
        <color theme="1"/>
        <rFont val="Times New Roman"/>
        <family val="1"/>
      </rPr>
      <t>101</t>
    </r>
    <r>
      <rPr>
        <sz val="11"/>
        <color theme="1"/>
        <rFont val="新細明體"/>
        <family val="1"/>
        <charset val="136"/>
      </rPr>
      <t>年犯罪率數據為本表自行計算所得，計算方式為先於聯邦調查局資料庫取得案件數，再於美國普查局</t>
    </r>
    <r>
      <rPr>
        <sz val="11"/>
        <color theme="1"/>
        <rFont val="Times New Roman"/>
        <family val="1"/>
      </rPr>
      <t xml:space="preserve"> (U.S. Census Bureau) </t>
    </r>
    <r>
      <rPr>
        <sz val="11"/>
        <color theme="1"/>
        <rFont val="新細明體"/>
        <family val="1"/>
        <charset val="136"/>
      </rPr>
      <t>取得每年度人口資料，以該年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日之人口數計算。</t>
    </r>
    <phoneticPr fontId="6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</si>
  <si>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1-4-4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年各國故意殺人犯罪之犯罪率趨勢</t>
    </r>
    <phoneticPr fontId="60" type="noConversion"/>
  </si>
  <si>
    <r>
      <rPr>
        <sz val="11"/>
        <color theme="1"/>
        <rFont val="新細明體"/>
        <family val="1"/>
        <charset val="136"/>
      </rPr>
      <t>單位</t>
    </r>
    <r>
      <rPr>
        <sz val="11"/>
        <color theme="1"/>
        <rFont val="Times New Roman"/>
        <family val="1"/>
      </rPr>
      <t>:</t>
    </r>
    <r>
      <rPr>
        <sz val="11"/>
        <color theme="1"/>
        <rFont val="新細明體"/>
        <family val="1"/>
        <charset val="136"/>
      </rPr>
      <t>件</t>
    </r>
    <r>
      <rPr>
        <sz val="11"/>
        <color theme="1"/>
        <rFont val="Times New Roman"/>
        <family val="1"/>
      </rPr>
      <t>/10</t>
    </r>
    <r>
      <rPr>
        <sz val="11"/>
        <color theme="1"/>
        <rFont val="新細明體"/>
        <family val="1"/>
        <charset val="136"/>
      </rPr>
      <t>萬人口</t>
    </r>
    <phoneticPr fontId="5" type="noConversion"/>
  </si>
  <si>
    <r>
      <rPr>
        <sz val="11"/>
        <rFont val="新細明體"/>
        <family val="1"/>
        <charset val="136"/>
      </rPr>
      <t>臺灣</t>
    </r>
    <phoneticPr fontId="5" type="noConversion"/>
  </si>
  <si>
    <r>
      <rPr>
        <sz val="11"/>
        <color theme="1"/>
        <rFont val="新細明體"/>
        <family val="1"/>
        <charset val="136"/>
      </rPr>
      <t>瑞典</t>
    </r>
    <phoneticPr fontId="60" type="noConversion"/>
  </si>
  <si>
    <r>
      <t>99</t>
    </r>
    <r>
      <rPr>
        <sz val="11"/>
        <color theme="1"/>
        <rFont val="新細明體"/>
        <family val="1"/>
        <charset val="136"/>
      </rPr>
      <t>年</t>
    </r>
    <phoneticPr fontId="60" type="noConversion"/>
  </si>
  <si>
    <r>
      <t>100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</si>
  <si>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101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</si>
  <si>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102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</si>
  <si>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103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</si>
  <si>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104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</si>
  <si>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105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</si>
  <si>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106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</si>
  <si>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107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</si>
  <si>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t>108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DFKai-SB"/>
        <family val="4"/>
        <charset val="136"/>
      </rPr>
      <t/>
    </r>
  </si>
  <si>
    <r>
      <rPr>
        <sz val="11"/>
        <color theme="1"/>
        <rFont val="新細明體"/>
        <family val="1"/>
        <charset val="136"/>
      </rPr>
      <t>資料來源：</t>
    </r>
    <phoneticPr fontId="5" type="noConversion"/>
  </si>
  <si>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中華民國刑案統計</t>
    </r>
    <phoneticPr fontId="5" type="noConversion"/>
  </si>
  <si>
    <r>
      <rPr>
        <sz val="11"/>
        <rFont val="新細明體"/>
        <family val="1"/>
        <charset val="136"/>
      </rPr>
      <t>美國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2019 Crime in the United States.https://ucr.fbi.gov/crime-in-the-u.s/2019/crime-in-the-u.s.-2019/topic-pages/tables/table-1 (retrieved on 2020/10/05)</t>
    </r>
    <phoneticPr fontId="5" type="noConversion"/>
  </si>
  <si>
    <r>
      <rPr>
        <sz val="11"/>
        <rFont val="新細明體"/>
        <family val="1"/>
        <charset val="136"/>
      </rPr>
      <t>瑞典：</t>
    </r>
    <phoneticPr fontId="60" type="noConversion"/>
  </si>
  <si>
    <r>
      <t>1. (99</t>
    </r>
    <r>
      <rPr>
        <sz val="11"/>
        <color theme="1"/>
        <rFont val="新細明體"/>
        <family val="1"/>
        <charset val="136"/>
      </rPr>
      <t>年至</t>
    </r>
    <r>
      <rPr>
        <sz val="11"/>
        <color theme="1"/>
        <rFont val="Times New Roman"/>
        <family val="1"/>
      </rPr>
      <t>107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)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Statistics on Crime, United Nations Office on Drugs and Crime.https://dataunodc.un.org/content/data/homicide/homicide-rate (retrieved on 2020/08/05)</t>
    </r>
    <phoneticPr fontId="60" type="noConversion"/>
  </si>
  <si>
    <r>
      <t>2. (108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)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Murder and manslaughter, https://www.bra.se/bra-in-english/home/crime-and-statistics/murder-and-manslaughter.html (retrieved on 2020/08/05)</t>
    </r>
    <phoneticPr fontId="60" type="noConversion"/>
  </si>
  <si>
    <r>
      <rPr>
        <sz val="11"/>
        <color theme="1"/>
        <rFont val="新細明體"/>
        <family val="1"/>
        <charset val="136"/>
      </rPr>
      <t>說　　明：</t>
    </r>
    <phoneticPr fontId="60" type="noConversion"/>
  </si>
  <si>
    <r>
      <t xml:space="preserve">1. </t>
    </r>
    <r>
      <rPr>
        <sz val="11"/>
        <color theme="1"/>
        <rFont val="新細明體"/>
        <family val="1"/>
        <charset val="136"/>
      </rPr>
      <t>殺人犯罪各國定義如下所示：</t>
    </r>
    <phoneticPr fontId="5" type="noConversion"/>
  </si>
  <si>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故意殺人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不含過失致死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</si>
  <si>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日本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故意殺人及強盜殺人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包含未遂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</si>
  <si>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英國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）、臨時起意殺人（</t>
    </r>
    <r>
      <rPr>
        <sz val="11"/>
        <color theme="1"/>
        <rFont val="Times New Roman"/>
        <family val="1"/>
      </rPr>
      <t>manslaughter</t>
    </r>
    <r>
      <rPr>
        <sz val="11"/>
        <color theme="1"/>
        <rFont val="新細明體"/>
        <family val="1"/>
        <charset val="136"/>
      </rPr>
      <t>）及殺嬰（</t>
    </r>
    <r>
      <rPr>
        <sz val="11"/>
        <color theme="1"/>
        <rFont val="Times New Roman"/>
        <family val="1"/>
      </rPr>
      <t>infanticide</t>
    </r>
    <r>
      <rPr>
        <sz val="11"/>
        <color theme="1"/>
        <rFont val="新細明體"/>
        <family val="1"/>
        <charset val="136"/>
      </rPr>
      <t>）</t>
    </r>
    <phoneticPr fontId="5" type="noConversion"/>
  </si>
  <si>
    <r>
      <rPr>
        <sz val="11"/>
        <color theme="1"/>
        <rFont val="新細明體"/>
        <family val="1"/>
        <charset val="136"/>
      </rPr>
      <t>美國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）、非預謀故意殺人（</t>
    </r>
    <r>
      <rPr>
        <sz val="11"/>
        <color theme="1"/>
        <rFont val="Times New Roman"/>
        <family val="1"/>
      </rPr>
      <t>nonnegligent manslaughter</t>
    </r>
    <r>
      <rPr>
        <sz val="11"/>
        <color theme="1"/>
        <rFont val="新細明體"/>
        <family val="1"/>
        <charset val="136"/>
      </rPr>
      <t>）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不含未遂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</si>
  <si>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新細明體"/>
        <family val="1"/>
        <charset val="136"/>
      </rPr>
      <t>瑞典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1"/>
        <charset val="136"/>
      </rPr>
      <t>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）、臨時起意殺人（</t>
    </r>
    <r>
      <rPr>
        <sz val="11"/>
        <color theme="1"/>
        <rFont val="Times New Roman"/>
        <family val="1"/>
      </rPr>
      <t>manslaughter</t>
    </r>
    <r>
      <rPr>
        <sz val="11"/>
        <color theme="1"/>
        <rFont val="新細明體"/>
        <family val="1"/>
        <charset val="136"/>
      </rPr>
      <t>）</t>
    </r>
    <phoneticPr fontId="5" type="noConversion"/>
  </si>
  <si>
    <r>
      <t xml:space="preserve">2. </t>
    </r>
    <r>
      <rPr>
        <sz val="11"/>
        <color theme="1"/>
        <rFont val="新細明體"/>
        <family val="1"/>
        <charset val="136"/>
      </rPr>
      <t>瑞典</t>
    </r>
    <r>
      <rPr>
        <sz val="11"/>
        <color theme="1"/>
        <rFont val="Times New Roman"/>
        <family val="1"/>
      </rPr>
      <t>108</t>
    </r>
    <r>
      <rPr>
        <sz val="11"/>
        <color theme="1"/>
        <rFont val="新細明體"/>
        <family val="1"/>
        <charset val="136"/>
      </rPr>
      <t>年數據，依表</t>
    </r>
    <r>
      <rPr>
        <sz val="11"/>
        <color theme="1"/>
        <rFont val="Times New Roman"/>
        <family val="1"/>
      </rPr>
      <t>1-4-4</t>
    </r>
    <r>
      <rPr>
        <sz val="11"/>
        <color theme="1"/>
        <rFont val="新細明體"/>
        <family val="1"/>
        <charset val="136"/>
      </rPr>
      <t>參考資料之故意殺人罪案件數，並依瑞典統計局（</t>
    </r>
    <r>
      <rPr>
        <sz val="11"/>
        <color theme="1"/>
        <rFont val="Times New Roman"/>
        <family val="1"/>
      </rPr>
      <t>Statistics Sweden</t>
    </r>
    <r>
      <rPr>
        <sz val="11"/>
        <color theme="1"/>
        <rFont val="新細明體"/>
        <family val="1"/>
        <charset val="136"/>
      </rPr>
      <t>）所提供之</t>
    </r>
    <r>
      <rPr>
        <sz val="11"/>
        <color theme="1"/>
        <rFont val="Times New Roman"/>
        <family val="1"/>
      </rPr>
      <t>108</t>
    </r>
    <r>
      <rPr>
        <sz val="11"/>
        <color theme="1"/>
        <rFont val="新細明體"/>
        <family val="1"/>
        <charset val="136"/>
      </rPr>
      <t>年期中人口數計算而得。</t>
    </r>
    <r>
      <rPr>
        <sz val="11"/>
        <color theme="1"/>
        <rFont val="Times New Roman"/>
        <family val="1"/>
      </rPr>
      <t>https://www.scb.se/en/finding-statistics/statistics-by-subject-area/population/population-composition/population-statistics/ (retrieved on 2020/08/05)</t>
    </r>
    <phoneticPr fontId="60" type="noConversion"/>
  </si>
  <si>
    <r>
      <t xml:space="preserve">3. </t>
    </r>
    <r>
      <rPr>
        <sz val="12"/>
        <color theme="1"/>
        <rFont val="細明體"/>
        <family val="3"/>
        <charset val="136"/>
      </rPr>
      <t>英國</t>
    </r>
    <r>
      <rPr>
        <sz val="12"/>
        <color theme="1"/>
        <rFont val="Times New Roman"/>
        <family val="1"/>
      </rPr>
      <t>107</t>
    </r>
    <r>
      <rPr>
        <sz val="12"/>
        <color theme="1"/>
        <rFont val="細明體"/>
        <family val="3"/>
        <charset val="136"/>
      </rPr>
      <t>年</t>
    </r>
    <r>
      <rPr>
        <sz val="12"/>
        <color theme="1"/>
        <rFont val="Times New Roman"/>
        <family val="1"/>
      </rPr>
      <t>-108</t>
    </r>
    <r>
      <rPr>
        <sz val="12"/>
        <color theme="1"/>
        <rFont val="細明體"/>
        <family val="3"/>
        <charset val="136"/>
      </rPr>
      <t>年數據不含曼徹斯特地區。</t>
    </r>
    <phoneticPr fontId="6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</si>
  <si>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年各國強盜犯罪之犯罪率趨勢</t>
    </r>
    <phoneticPr fontId="60" type="noConversion"/>
  </si>
  <si>
    <r>
      <rPr>
        <sz val="11"/>
        <color theme="1"/>
        <rFont val="新細明體"/>
        <family val="1"/>
        <charset val="136"/>
      </rPr>
      <t>美國</t>
    </r>
    <phoneticPr fontId="5" type="noConversion"/>
  </si>
  <si>
    <r>
      <rPr>
        <sz val="12"/>
        <color theme="1"/>
        <rFont val="新細明體"/>
        <family val="1"/>
        <charset val="136"/>
      </rPr>
      <t>瑞典</t>
    </r>
    <phoneticPr fontId="60" type="noConversion"/>
  </si>
  <si>
    <r>
      <rPr>
        <sz val="11"/>
        <color theme="1"/>
        <rFont val="新細明體"/>
        <family val="1"/>
        <charset val="136"/>
      </rPr>
      <t>資料來源：</t>
    </r>
    <phoneticPr fontId="5" type="noConversion"/>
  </si>
  <si>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中華民國刑案統計</t>
    </r>
    <phoneticPr fontId="5" type="noConversion"/>
  </si>
  <si>
    <r>
      <rPr>
        <sz val="11"/>
        <rFont val="新細明體"/>
        <family val="1"/>
        <charset val="136"/>
      </rPr>
      <t>日本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年：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本書自行依下列資料計算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 xml:space="preserve">
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令和元年の刑法犯に関する統計資料。</t>
    </r>
    <r>
      <rPr>
        <sz val="11"/>
        <rFont val="Times New Roman"/>
        <family val="1"/>
      </rPr>
      <t xml:space="preserve">https://www.npa.go.jp/toukei/seianki/R01/r01keihouhantoukeisiryou.pdf
    (retrieved on 2020/10/12)
2. </t>
    </r>
    <r>
      <rPr>
        <sz val="11"/>
        <rFont val="新細明體"/>
        <family val="1"/>
        <charset val="136"/>
      </rPr>
      <t>人口推計。</t>
    </r>
    <r>
      <rPr>
        <sz val="11"/>
        <rFont val="Times New Roman"/>
        <family val="1"/>
      </rPr>
      <t>https://www.e-stat.go.jp/stat-search/files?page=1&amp;layout=datalist&amp;toukei=00200524&amp;tstat=000000090001&amp;cycle=1&amp;tclass1=000001011678 (retrieved on 2020/10/12)</t>
    </r>
    <phoneticPr fontId="5" type="noConversion"/>
  </si>
  <si>
    <r>
      <rPr>
        <sz val="11"/>
        <rFont val="新細明體"/>
        <family val="1"/>
        <charset val="136"/>
      </rPr>
      <t>美國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2019 Crime in the United States.https://ucr.fbi.gov/crime-in-the-u.s/2019/crime-in-the-u.s.-2019/topic-pages/tables/table-1 (retrieved on 2020/10/05)</t>
    </r>
    <phoneticPr fontId="5" type="noConversion"/>
  </si>
  <si>
    <r>
      <rPr>
        <sz val="11"/>
        <rFont val="新細明體"/>
        <family val="1"/>
        <charset val="136"/>
      </rPr>
      <t>瑞典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Reported offences, 1950-2019. https://www.bra.se/bra-in-english/home/crime-and-statistics/crime-statistics.html (retrieved on 2020/08/05)</t>
    </r>
    <phoneticPr fontId="60" type="noConversion"/>
  </si>
  <si>
    <t>說明：</t>
    <phoneticPr fontId="60" type="noConversion"/>
  </si>
  <si>
    <r>
      <rPr>
        <sz val="12"/>
        <color theme="1"/>
        <rFont val="新細明體"/>
        <family val="1"/>
        <charset val="136"/>
      </rPr>
      <t>英國</t>
    </r>
    <r>
      <rPr>
        <sz val="12"/>
        <color theme="1"/>
        <rFont val="Times New Roman"/>
        <family val="1"/>
      </rPr>
      <t>107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-108</t>
    </r>
    <r>
      <rPr>
        <sz val="12"/>
        <color theme="1"/>
        <rFont val="新細明體"/>
        <family val="1"/>
        <charset val="136"/>
      </rPr>
      <t>年數據不含曼徹斯特地區。</t>
    </r>
    <phoneticPr fontId="6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</si>
  <si>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年各國強制性交犯罪之犯罪率趨勢</t>
    </r>
    <phoneticPr fontId="60" type="noConversion"/>
  </si>
  <si>
    <r>
      <rPr>
        <sz val="11"/>
        <color theme="1"/>
        <rFont val="新細明體"/>
        <family val="1"/>
        <charset val="136"/>
      </rPr>
      <t>日本</t>
    </r>
    <phoneticPr fontId="5" type="noConversion"/>
  </si>
  <si>
    <r>
      <rPr>
        <sz val="11"/>
        <color theme="1"/>
        <rFont val="新細明體"/>
        <family val="1"/>
        <charset val="136"/>
      </rPr>
      <t>英國</t>
    </r>
    <phoneticPr fontId="5" type="noConversion"/>
  </si>
  <si>
    <r>
      <rPr>
        <sz val="11"/>
        <color theme="1"/>
        <rFont val="新細明體"/>
        <family val="1"/>
        <charset val="136"/>
      </rPr>
      <t>瑞典</t>
    </r>
    <phoneticPr fontId="5" type="noConversion"/>
  </si>
  <si>
    <r>
      <rPr>
        <sz val="11"/>
        <color theme="1"/>
        <rFont val="新細明體"/>
        <family val="1"/>
        <charset val="136"/>
      </rPr>
      <t>瑞典</t>
    </r>
    <phoneticPr fontId="5" type="noConversion"/>
  </si>
  <si>
    <r>
      <t>100年</t>
    </r>
    <r>
      <rPr>
        <sz val="11"/>
        <color theme="1"/>
        <rFont val="新細明體"/>
        <family val="1"/>
        <charset val="136"/>
      </rPr>
      <t/>
    </r>
  </si>
  <si>
    <r>
      <t>101年</t>
    </r>
    <r>
      <rPr>
        <sz val="11"/>
        <color theme="1"/>
        <rFont val="新細明體"/>
        <family val="1"/>
        <charset val="136"/>
      </rPr>
      <t/>
    </r>
  </si>
  <si>
    <r>
      <t>102年</t>
    </r>
    <r>
      <rPr>
        <sz val="11"/>
        <color theme="1"/>
        <rFont val="新細明體"/>
        <family val="1"/>
        <charset val="136"/>
      </rPr>
      <t/>
    </r>
  </si>
  <si>
    <r>
      <t>103年</t>
    </r>
    <r>
      <rPr>
        <sz val="11"/>
        <color theme="1"/>
        <rFont val="新細明體"/>
        <family val="1"/>
        <charset val="136"/>
      </rPr>
      <t/>
    </r>
  </si>
  <si>
    <r>
      <t>104年</t>
    </r>
    <r>
      <rPr>
        <sz val="11"/>
        <color theme="1"/>
        <rFont val="新細明體"/>
        <family val="1"/>
        <charset val="136"/>
      </rPr>
      <t/>
    </r>
  </si>
  <si>
    <r>
      <t>105年</t>
    </r>
    <r>
      <rPr>
        <sz val="11"/>
        <color theme="1"/>
        <rFont val="新細明體"/>
        <family val="1"/>
        <charset val="136"/>
      </rPr>
      <t/>
    </r>
  </si>
  <si>
    <r>
      <t>106年</t>
    </r>
    <r>
      <rPr>
        <sz val="11"/>
        <color theme="1"/>
        <rFont val="新細明體"/>
        <family val="1"/>
        <charset val="136"/>
      </rPr>
      <t/>
    </r>
  </si>
  <si>
    <r>
      <t>107年</t>
    </r>
    <r>
      <rPr>
        <sz val="11"/>
        <color theme="1"/>
        <rFont val="新細明體"/>
        <family val="1"/>
        <charset val="136"/>
      </rPr>
      <t/>
    </r>
  </si>
  <si>
    <r>
      <t>108年</t>
    </r>
    <r>
      <rPr>
        <sz val="11"/>
        <color theme="1"/>
        <rFont val="新細明體"/>
        <family val="1"/>
        <charset val="136"/>
      </rPr>
      <t/>
    </r>
  </si>
  <si>
    <r>
      <rPr>
        <sz val="11"/>
        <color theme="1"/>
        <rFont val="新細明體"/>
        <family val="1"/>
        <charset val="136"/>
      </rPr>
      <t>臺灣</t>
    </r>
    <r>
      <rPr>
        <sz val="11"/>
        <color theme="1"/>
        <rFont val="Times New Roman"/>
        <family val="1"/>
      </rPr>
      <t xml:space="preserve"> 2020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中華民國刑案統計</t>
    </r>
    <phoneticPr fontId="5" type="noConversion"/>
  </si>
  <si>
    <r>
      <rPr>
        <sz val="11"/>
        <rFont val="新細明體"/>
        <family val="1"/>
        <charset val="136"/>
      </rPr>
      <t>日本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年：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本書自行依下列資料計算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 xml:space="preserve">
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令和元年の刑法犯に関する統計資料。</t>
    </r>
    <r>
      <rPr>
        <sz val="11"/>
        <rFont val="Times New Roman"/>
        <family val="1"/>
      </rPr>
      <t xml:space="preserve">https://www.npa.go.jp/toukei/seianki/R01/r01keihouhantoukeisiryou.pdf
    (retrieved on 2020/10/12)
2. </t>
    </r>
    <r>
      <rPr>
        <sz val="11"/>
        <rFont val="新細明體"/>
        <family val="1"/>
        <charset val="136"/>
      </rPr>
      <t>人口推計。</t>
    </r>
    <r>
      <rPr>
        <sz val="11"/>
        <rFont val="Times New Roman"/>
        <family val="1"/>
      </rPr>
      <t>https://www.e-stat.go.jp/stat-search/files?page=1&amp;layout=datalist&amp;toukei=00200524&amp;tstat=000000090001&amp;cycle=1&amp;tclass1=000001011678 (retrieved on 2020/10/12)</t>
    </r>
    <phoneticPr fontId="5" type="noConversion"/>
  </si>
  <si>
    <r>
      <rPr>
        <sz val="11"/>
        <rFont val="新細明體"/>
        <family val="1"/>
        <charset val="136"/>
      </rPr>
      <t>美國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2019 Crime in the United States.https://ucr.fbi.gov/crime-in-the-u.s/2019/crime-in-the-u.s.-2019/topic-pages/tables/table-1 (retrieved on 2020/10/05)</t>
    </r>
    <phoneticPr fontId="5" type="noConversion"/>
  </si>
  <si>
    <r>
      <rPr>
        <sz val="11"/>
        <rFont val="新細明體"/>
        <family val="1"/>
        <charset val="136"/>
      </rPr>
      <t>瑞典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Reported offences, 1950-2019. https://www.bra.se/bra-in-english/home/crime-and-statistics/crime-statistics.html (retrieved on 2020/08/05)</t>
    </r>
    <phoneticPr fontId="60" type="noConversion"/>
  </si>
  <si>
    <t>說明：</t>
    <phoneticPr fontId="60" type="noConversion"/>
  </si>
  <si>
    <r>
      <t xml:space="preserve">1. </t>
    </r>
    <r>
      <rPr>
        <sz val="12"/>
        <color theme="1"/>
        <rFont val="細明體"/>
        <family val="3"/>
        <charset val="136"/>
      </rPr>
      <t>英國</t>
    </r>
    <r>
      <rPr>
        <sz val="12"/>
        <color theme="1"/>
        <rFont val="Times New Roman"/>
        <family val="1"/>
      </rPr>
      <t>107</t>
    </r>
    <r>
      <rPr>
        <sz val="12"/>
        <color theme="1"/>
        <rFont val="細明體"/>
        <family val="3"/>
        <charset val="136"/>
      </rPr>
      <t>年</t>
    </r>
    <r>
      <rPr>
        <sz val="12"/>
        <color theme="1"/>
        <rFont val="Times New Roman"/>
        <family val="1"/>
      </rPr>
      <t>-108</t>
    </r>
    <r>
      <rPr>
        <sz val="12"/>
        <color theme="1"/>
        <rFont val="細明體"/>
        <family val="3"/>
        <charset val="136"/>
      </rPr>
      <t>年數據不含曼徹斯特地區。</t>
    </r>
    <phoneticPr fontId="60" type="noConversion"/>
  </si>
  <si>
    <r>
      <t xml:space="preserve">2. </t>
    </r>
    <r>
      <rPr>
        <sz val="12"/>
        <color theme="1"/>
        <rFont val="細明體"/>
        <family val="3"/>
        <charset val="136"/>
      </rPr>
      <t>美國</t>
    </r>
    <r>
      <rPr>
        <sz val="12"/>
        <color theme="1"/>
        <rFont val="Times New Roman"/>
        <family val="1"/>
      </rPr>
      <t>99</t>
    </r>
    <r>
      <rPr>
        <sz val="12"/>
        <color theme="1"/>
        <rFont val="細明體"/>
        <family val="3"/>
        <charset val="136"/>
      </rPr>
      <t>年至</t>
    </r>
    <r>
      <rPr>
        <sz val="12"/>
        <color theme="1"/>
        <rFont val="Times New Roman"/>
        <family val="1"/>
      </rPr>
      <t>101</t>
    </r>
    <r>
      <rPr>
        <sz val="12"/>
        <color theme="1"/>
        <rFont val="細明體"/>
        <family val="3"/>
        <charset val="136"/>
      </rPr>
      <t>年數據欄位為</t>
    </r>
    <r>
      <rPr>
        <sz val="12"/>
        <color theme="1"/>
        <rFont val="Times New Roman"/>
        <family val="1"/>
      </rPr>
      <t>"Legacy Rape"</t>
    </r>
    <r>
      <rPr>
        <sz val="12"/>
        <color theme="1"/>
        <rFont val="細明體"/>
        <family val="3"/>
        <charset val="136"/>
      </rPr>
      <t>，其後為</t>
    </r>
    <r>
      <rPr>
        <sz val="12"/>
        <color theme="1"/>
        <rFont val="Times New Roman"/>
        <family val="1"/>
      </rPr>
      <t>"Revised Rape"</t>
    </r>
    <r>
      <rPr>
        <sz val="12"/>
        <color theme="1"/>
        <rFont val="細明體"/>
        <family val="3"/>
        <charset val="136"/>
      </rPr>
      <t>。說明詳如：</t>
    </r>
    <r>
      <rPr>
        <sz val="12"/>
        <color theme="1"/>
        <rFont val="Times New Roman"/>
        <family val="1"/>
      </rPr>
      <t>https://www.bjs.gov/ucrdata/offenses.cfm 
    (retrieved on 2020/10/12)</t>
    </r>
    <phoneticPr fontId="60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</si>
  <si>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年各國犯罪率趨勢</t>
    </r>
    <phoneticPr fontId="60" type="noConversion"/>
  </si>
  <si>
    <r>
      <rPr>
        <sz val="11"/>
        <rFont val="新細明體"/>
        <family val="1"/>
        <charset val="136"/>
      </rPr>
      <t>臺灣</t>
    </r>
    <phoneticPr fontId="5" type="noConversion"/>
  </si>
  <si>
    <r>
      <rPr>
        <sz val="11"/>
        <rFont val="新細明體"/>
        <family val="1"/>
        <charset val="136"/>
      </rPr>
      <t>臺灣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中華民國刑案統計</t>
    </r>
    <phoneticPr fontId="5" type="noConversion"/>
  </si>
  <si>
    <r>
      <rPr>
        <sz val="11"/>
        <rFont val="新細明體"/>
        <family val="1"/>
        <charset val="136"/>
      </rPr>
      <t>日本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年：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本書自行依下列資料計算</t>
    </r>
    <r>
      <rPr>
        <sz val="11"/>
        <rFont val="Times New Roman"/>
        <family val="1"/>
      </rPr>
      <t xml:space="preserve">)
1. </t>
    </r>
    <r>
      <rPr>
        <sz val="11"/>
        <rFont val="新細明體"/>
        <family val="1"/>
        <charset val="136"/>
      </rPr>
      <t>令和元年の刑法犯に関する統計資料。</t>
    </r>
    <r>
      <rPr>
        <sz val="11"/>
        <rFont val="Times New Roman"/>
        <family val="1"/>
      </rPr>
      <t xml:space="preserve">https://www.npa.go.jp/toukei/seianki/R01/r01keihouhantoukeisiryou.pdf
    (retrieved on 2020/10/12)
2. </t>
    </r>
    <r>
      <rPr>
        <sz val="11"/>
        <rFont val="新細明體"/>
        <family val="1"/>
        <charset val="136"/>
      </rPr>
      <t>人口推計。</t>
    </r>
    <r>
      <rPr>
        <sz val="11"/>
        <rFont val="Times New Roman"/>
        <family val="1"/>
      </rPr>
      <t>https://www.e-stat.go.jp/stat-search/files?page=1&amp;layout=datalist&amp;toukei=00200524&amp;tstat=000000090001&amp;cycle=1&amp;tclass1=000001011678 (retrieved on 2020/10/12)</t>
    </r>
    <phoneticPr fontId="5" type="noConversion"/>
  </si>
  <si>
    <r>
      <rPr>
        <sz val="11"/>
        <rFont val="新細明體"/>
        <family val="1"/>
        <charset val="136"/>
      </rPr>
      <t>英國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Crime in England &amp; Wales, year ending December 2019 - Appendix tables. https://www.ons.gov.uk/peoplepopulationandcommunity/crimeandjustice/datasets/crimeinenglandandwalesappendixtables (retrieved on 2020/08/05)</t>
    </r>
    <phoneticPr fontId="5" type="noConversion"/>
  </si>
  <si>
    <r>
      <rPr>
        <sz val="11"/>
        <rFont val="新細明體"/>
        <family val="1"/>
        <charset val="136"/>
      </rPr>
      <t>瑞典</t>
    </r>
    <r>
      <rPr>
        <sz val="11"/>
        <rFont val="Times New Roman"/>
        <family val="1"/>
      </rPr>
      <t xml:space="preserve">  2020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 xml:space="preserve"> Reported offences, 1950-2019. https://www.bra.se/bra-in-english/home/crime-and-statistics/crime-statistics.html (retrieved on2020/08/05)</t>
    </r>
    <phoneticPr fontId="60" type="noConversion"/>
  </si>
  <si>
    <r>
      <t xml:space="preserve"> </t>
    </r>
    <r>
      <rPr>
        <sz val="11"/>
        <rFont val="新細明體"/>
        <family val="1"/>
        <charset val="136"/>
      </rPr>
      <t>說　　明：</t>
    </r>
    <phoneticPr fontId="5" type="noConversion"/>
  </si>
  <si>
    <r>
      <t xml:space="preserve">1. </t>
    </r>
    <r>
      <rPr>
        <sz val="11"/>
        <rFont val="新細明體"/>
        <family val="1"/>
        <charset val="136"/>
      </rPr>
      <t>犯罪率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＝（刑案發生數</t>
    </r>
    <r>
      <rPr>
        <sz val="11"/>
        <rFont val="Times New Roman"/>
        <family val="1"/>
      </rPr>
      <t xml:space="preserve">/ </t>
    </r>
    <r>
      <rPr>
        <sz val="11"/>
        <rFont val="新細明體"/>
        <family val="1"/>
        <charset val="136"/>
      </rPr>
      <t>年中人口數）</t>
    </r>
    <r>
      <rPr>
        <sz val="11"/>
        <rFont val="Times New Roman"/>
        <family val="1"/>
      </rPr>
      <t>x 100,000</t>
    </r>
    <phoneticPr fontId="60" type="noConversion"/>
  </si>
  <si>
    <r>
      <t xml:space="preserve">3. </t>
    </r>
    <r>
      <rPr>
        <sz val="11"/>
        <rFont val="新細明體"/>
        <family val="1"/>
        <charset val="136"/>
      </rPr>
      <t>英國計算犯罪率範圍包括人身暴力犯罪</t>
    </r>
    <r>
      <rPr>
        <sz val="11"/>
        <rFont val="Times New Roman"/>
        <family val="1"/>
      </rPr>
      <t>(Violence against the person)</t>
    </r>
    <r>
      <rPr>
        <sz val="11"/>
        <rFont val="新細明體"/>
        <family val="1"/>
        <charset val="136"/>
      </rPr>
      <t>、性侵害</t>
    </r>
    <r>
      <rPr>
        <sz val="11"/>
        <rFont val="Times New Roman"/>
        <family val="1"/>
      </rPr>
      <t>(Sexual Offences)</t>
    </r>
    <r>
      <rPr>
        <sz val="11"/>
        <rFont val="新細明體"/>
        <family val="1"/>
        <charset val="136"/>
      </rPr>
      <t>、竊盜</t>
    </r>
    <r>
      <rPr>
        <sz val="11"/>
        <rFont val="Times New Roman"/>
        <family val="1"/>
      </rPr>
      <t>(Theft offences)</t>
    </r>
    <r>
      <rPr>
        <sz val="11"/>
        <rFont val="新細明體"/>
        <family val="1"/>
        <charset val="136"/>
      </rPr>
      <t>、破壞和縱火</t>
    </r>
    <r>
      <rPr>
        <sz val="11"/>
        <rFont val="Times New Roman"/>
        <family val="1"/>
      </rPr>
      <t>(Criminal damage and arson)</t>
    </r>
    <r>
      <rPr>
        <sz val="11"/>
        <rFont val="新細明體"/>
        <family val="1"/>
        <charset val="136"/>
      </rPr>
      <t>、毒品犯罪</t>
    </r>
    <r>
      <rPr>
        <sz val="11"/>
        <rFont val="Times New Roman"/>
        <family val="1"/>
      </rPr>
      <t>(Drug Offences)</t>
    </r>
    <r>
      <rPr>
        <sz val="11"/>
        <rFont val="新細明體"/>
        <family val="1"/>
        <charset val="136"/>
      </rPr>
      <t>、持有槍械犯罪</t>
    </r>
    <r>
      <rPr>
        <sz val="11"/>
        <rFont val="Times New Roman"/>
        <family val="1"/>
      </rPr>
      <t>(Possession of weapons offences)</t>
    </r>
    <r>
      <rPr>
        <sz val="11"/>
        <rFont val="新細明體"/>
        <family val="1"/>
        <charset val="136"/>
      </rPr>
      <t>、違反社會秩序</t>
    </r>
    <r>
      <rPr>
        <sz val="11"/>
        <rFont val="Times New Roman"/>
        <family val="1"/>
      </rPr>
      <t>(Public order offences)</t>
    </r>
    <r>
      <rPr>
        <sz val="11"/>
        <rFont val="新細明體"/>
        <family val="1"/>
        <charset val="136"/>
      </rPr>
      <t>、其他各類反社會秩序犯罪</t>
    </r>
    <r>
      <rPr>
        <sz val="11"/>
        <rFont val="Times New Roman"/>
        <family val="1"/>
      </rPr>
      <t>(Miscellaneous crimes against society)</t>
    </r>
    <r>
      <rPr>
        <sz val="11"/>
        <rFont val="新細明體"/>
        <family val="1"/>
        <charset val="136"/>
      </rPr>
      <t>。</t>
    </r>
    <phoneticPr fontId="60" type="noConversion"/>
  </si>
  <si>
    <r>
      <t xml:space="preserve">4. </t>
    </r>
    <r>
      <rPr>
        <sz val="11"/>
        <rFont val="新細明體"/>
        <family val="1"/>
        <charset val="136"/>
      </rPr>
      <t>瑞典計算犯罪率範圍為違反刑法的犯罪</t>
    </r>
    <r>
      <rPr>
        <sz val="11"/>
        <rFont val="Times New Roman"/>
        <family val="1"/>
      </rPr>
      <t>(Crimes against Penal Code)</t>
    </r>
    <r>
      <rPr>
        <sz val="11"/>
        <rFont val="新細明體"/>
        <family val="1"/>
        <charset val="136"/>
      </rPr>
      <t>。</t>
    </r>
    <phoneticPr fontId="60" type="noConversion"/>
  </si>
  <si>
    <r>
      <t xml:space="preserve">5. </t>
    </r>
    <r>
      <rPr>
        <sz val="11"/>
        <rFont val="新細明體"/>
        <family val="1"/>
        <charset val="136"/>
      </rPr>
      <t>美國計算犯罪率範圍為暴力犯罪</t>
    </r>
    <r>
      <rPr>
        <sz val="11"/>
        <rFont val="Times New Roman"/>
        <family val="1"/>
      </rPr>
      <t>(violent crimes)</t>
    </r>
    <r>
      <rPr>
        <sz val="11"/>
        <rFont val="新細明體"/>
        <family val="1"/>
        <charset val="136"/>
      </rPr>
      <t>和財產犯罪</t>
    </r>
    <r>
      <rPr>
        <sz val="11"/>
        <rFont val="Times New Roman"/>
        <family val="1"/>
      </rPr>
      <t>(property crimes)</t>
    </r>
    <r>
      <rPr>
        <sz val="11"/>
        <rFont val="新細明體"/>
        <family val="1"/>
        <charset val="136"/>
      </rPr>
      <t>。</t>
    </r>
    <phoneticPr fontId="60" type="noConversion"/>
  </si>
  <si>
    <r>
      <t xml:space="preserve">6. </t>
    </r>
    <r>
      <rPr>
        <sz val="11"/>
        <rFont val="細明體"/>
        <family val="1"/>
        <charset val="136"/>
      </rPr>
      <t>英國</t>
    </r>
    <r>
      <rPr>
        <sz val="11"/>
        <rFont val="Times New Roman"/>
        <family val="1"/>
      </rPr>
      <t>107</t>
    </r>
    <r>
      <rPr>
        <sz val="11"/>
        <rFont val="細明體"/>
        <family val="1"/>
        <charset val="136"/>
      </rPr>
      <t>年</t>
    </r>
    <r>
      <rPr>
        <sz val="11"/>
        <rFont val="新細明體"/>
        <family val="1"/>
        <charset val="136"/>
      </rPr>
      <t>、</t>
    </r>
    <r>
      <rPr>
        <sz val="11"/>
        <rFont val="Times New Roman"/>
        <family val="1"/>
      </rPr>
      <t>108</t>
    </r>
    <r>
      <rPr>
        <sz val="11"/>
        <rFont val="新細明體"/>
        <family val="1"/>
        <charset val="136"/>
      </rPr>
      <t>年犯罪率未含曼徹斯特地區，且是總犯罪率與詐欺犯罪率之總和。</t>
    </r>
    <phoneticPr fontId="60" type="noConversion"/>
  </si>
  <si>
    <r>
      <t>99</t>
    </r>
    <r>
      <rPr>
        <sz val="11"/>
        <color theme="1"/>
        <rFont val="新細明體"/>
        <family val="1"/>
        <charset val="136"/>
      </rPr>
      <t>年</t>
    </r>
    <phoneticPr fontId="60" type="noConversion"/>
  </si>
  <si>
    <t>(14.57%)</t>
    <phoneticPr fontId="71" type="noConversion"/>
  </si>
  <si>
    <t>(59.35%)</t>
  </si>
  <si>
    <t>(15.16%)</t>
  </si>
  <si>
    <t>(58.21%)</t>
  </si>
  <si>
    <t>(15.50%)</t>
  </si>
  <si>
    <t>(52.88%)</t>
  </si>
  <si>
    <t>(17.17%)</t>
  </si>
  <si>
    <t>(56.21%)</t>
  </si>
  <si>
    <t>(18.71%)</t>
  </si>
  <si>
    <t>(52.60%)</t>
  </si>
  <si>
    <t>(18.56%)</t>
  </si>
  <si>
    <t>(55.89%)</t>
  </si>
  <si>
    <t>(17.21%)</t>
  </si>
  <si>
    <t>(55.08%)</t>
  </si>
  <si>
    <t>(17.85%)</t>
  </si>
  <si>
    <t>(53.06%)</t>
  </si>
  <si>
    <t>(18.45%)</t>
  </si>
  <si>
    <t>(58.78%)</t>
  </si>
  <si>
    <t>(19.79%)</t>
  </si>
  <si>
    <t>(54.49%)</t>
  </si>
  <si>
    <t>(23.32%)</t>
  </si>
  <si>
    <t>(57.95%)</t>
  </si>
  <si>
    <t>(17.73%)</t>
  </si>
  <si>
    <t>(54.09%)</t>
  </si>
  <si>
    <t>(20.79%)</t>
  </si>
  <si>
    <t>(59.45%)</t>
  </si>
  <si>
    <t>(16.77%)</t>
  </si>
  <si>
    <t>(54.79%)</t>
  </si>
  <si>
    <t>(20.19%)</t>
  </si>
  <si>
    <t>(57.61%)</t>
  </si>
  <si>
    <t>(20.61%)</t>
  </si>
  <si>
    <t>(58.01%)</t>
  </si>
  <si>
    <t>(20.54%)</t>
  </si>
  <si>
    <t>(56.49%)</t>
  </si>
  <si>
    <t>(23.47%)</t>
  </si>
  <si>
    <t>(55.60%)</t>
  </si>
  <si>
    <t>(25.74%)</t>
  </si>
  <si>
    <t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</si>
  <si>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1-5-1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年持有第一級、第二級毒品罪之偵查終結情形</t>
    </r>
    <phoneticPr fontId="71" type="noConversion"/>
  </si>
  <si>
    <r>
      <rPr>
        <sz val="10"/>
        <rFont val="新細明體"/>
        <family val="1"/>
        <charset val="136"/>
      </rPr>
      <t>單位：人、％</t>
    </r>
    <phoneticPr fontId="71" type="noConversion"/>
  </si>
  <si>
    <r>
      <rPr>
        <sz val="12"/>
        <rFont val="新細明體"/>
        <family val="1"/>
        <charset val="136"/>
      </rPr>
      <t>第一級</t>
    </r>
    <phoneticPr fontId="71" type="noConversion"/>
  </si>
  <si>
    <r>
      <rPr>
        <sz val="12"/>
        <rFont val="新細明體"/>
        <family val="1"/>
        <charset val="136"/>
      </rPr>
      <t>第二級</t>
    </r>
    <phoneticPr fontId="71" type="noConversion"/>
  </si>
  <si>
    <r>
      <rPr>
        <sz val="12"/>
        <rFont val="新細明體"/>
        <family val="1"/>
        <charset val="136"/>
      </rPr>
      <t>總計</t>
    </r>
    <phoneticPr fontId="71" type="noConversion"/>
  </si>
  <si>
    <r>
      <rPr>
        <sz val="12"/>
        <rFont val="新細明體"/>
        <family val="1"/>
        <charset val="136"/>
      </rPr>
      <t>起訴</t>
    </r>
  </si>
  <si>
    <r>
      <rPr>
        <sz val="12"/>
        <rFont val="新細明體"/>
        <family val="1"/>
        <charset val="136"/>
      </rPr>
      <t>不起訴</t>
    </r>
    <phoneticPr fontId="71" type="noConversion"/>
  </si>
  <si>
    <r>
      <rPr>
        <sz val="12"/>
        <rFont val="新細明體"/>
        <family val="1"/>
        <charset val="136"/>
      </rPr>
      <t>總計</t>
    </r>
    <phoneticPr fontId="71" type="noConversion"/>
  </si>
  <si>
    <t>(61.23%)</t>
    <phoneticPr fontId="71" type="noConversion"/>
  </si>
  <si>
    <t>(13.64%)</t>
    <phoneticPr fontId="71" type="noConversion"/>
  </si>
  <si>
    <t>(63.72%)</t>
    <phoneticPr fontId="71" type="noConversion"/>
  </si>
  <si>
    <r>
      <t>108</t>
    </r>
    <r>
      <rPr>
        <sz val="12"/>
        <rFont val="新細明體"/>
        <family val="1"/>
        <charset val="136"/>
      </rPr>
      <t>年</t>
    </r>
  </si>
  <si>
    <r>
      <rPr>
        <sz val="10"/>
        <rFont val="新細明體"/>
        <family val="1"/>
        <charset val="136"/>
      </rPr>
      <t>資料來源：法務部統計處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</si>
</sst>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_(&quot;$&quot;* #,##0_);_(&quot;$&quot;* \(#,##0\);_(&quot;$&quot;* &quot;-&quot;_);_(@_)"/>
    <numFmt numFmtId="178" formatCode="_-* #,##0_-;\-* #,##0_-;_-* &quot;-&quot;??_-;_-@_-"/>
    <numFmt numFmtId="179" formatCode="#,##0_ "/>
    <numFmt numFmtId="180" formatCode="#,##0.00_ "/>
    <numFmt numFmtId="181" formatCode="_-* #,##0.0_-;\-* #,##0.0_-;_-* &quot;-&quot;?_-;_-@_-"/>
    <numFmt numFmtId="182" formatCode="0_ "/>
    <numFmt numFmtId="183" formatCode="_-* #,##0.00_-;\-* #,##0.00_-;_-* &quot;-&quot;_-;_-@_-"/>
    <numFmt numFmtId="184" formatCode="#,##0_ ;[Red]\-#,##0\ "/>
    <numFmt numFmtId="185" formatCode="0.0%"/>
    <numFmt numFmtId="186" formatCode="#,##0_);[Red]\(#,##0\)"/>
    <numFmt numFmtId="187" formatCode="#,##0.0_ "/>
    <numFmt numFmtId="188" formatCode="\(#,##0\)"/>
    <numFmt numFmtId="189" formatCode="0.0_);[Red]\(0.0\)"/>
    <numFmt numFmtId="190" formatCode="0.0"/>
    <numFmt numFmtId="191" formatCode="0.0_ "/>
    <numFmt numFmtId="192" formatCode="#,##0_ ;\ \-#,##0_ ;\ &quot;-&quot;_ ;@_ "/>
  </numFmts>
  <fonts count="11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9"/>
      <name val="標楷體"/>
      <family val="4"/>
      <charset val="136"/>
    </font>
    <font>
      <sz val="12"/>
      <color indexed="60"/>
      <name val="新細明體"/>
      <family val="1"/>
      <charset val="136"/>
    </font>
    <font>
      <sz val="12"/>
      <color indexed="60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b/>
      <sz val="12"/>
      <color indexed="52"/>
      <name val="標楷體"/>
      <family val="4"/>
      <charset val="136"/>
    </font>
    <font>
      <sz val="12"/>
      <color indexed="52"/>
      <name val="新細明體"/>
      <family val="1"/>
      <charset val="136"/>
    </font>
    <font>
      <sz val="12"/>
      <color indexed="52"/>
      <name val="標楷體"/>
      <family val="4"/>
      <charset val="136"/>
    </font>
    <font>
      <u/>
      <sz val="12"/>
      <color theme="10"/>
      <name val="新細明體"/>
      <family val="1"/>
      <charset val="136"/>
      <scheme val="minor"/>
    </font>
    <font>
      <i/>
      <sz val="12"/>
      <color indexed="23"/>
      <name val="新細明體"/>
      <family val="1"/>
      <charset val="136"/>
    </font>
    <font>
      <i/>
      <sz val="12"/>
      <color indexed="23"/>
      <name val="標楷體"/>
      <family val="4"/>
      <charset val="136"/>
    </font>
    <font>
      <b/>
      <sz val="15"/>
      <color indexed="56"/>
      <name val="新細明體"/>
      <family val="1"/>
      <charset val="136"/>
    </font>
    <font>
      <b/>
      <sz val="15"/>
      <color indexed="56"/>
      <name val="標楷體"/>
      <family val="4"/>
      <charset val="136"/>
    </font>
    <font>
      <b/>
      <sz val="13"/>
      <color indexed="56"/>
      <name val="新細明體"/>
      <family val="1"/>
      <charset val="136"/>
    </font>
    <font>
      <b/>
      <sz val="13"/>
      <color indexed="56"/>
      <name val="標楷體"/>
      <family val="4"/>
      <charset val="136"/>
    </font>
    <font>
      <b/>
      <sz val="11"/>
      <color indexed="56"/>
      <name val="新細明體"/>
      <family val="1"/>
      <charset val="136"/>
    </font>
    <font>
      <b/>
      <sz val="11"/>
      <color indexed="56"/>
      <name val="標楷體"/>
      <family val="4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62"/>
      <name val="標楷體"/>
      <family val="4"/>
      <charset val="136"/>
    </font>
    <font>
      <b/>
      <sz val="12"/>
      <color indexed="63"/>
      <name val="新細明體"/>
      <family val="1"/>
      <charset val="136"/>
    </font>
    <font>
      <b/>
      <sz val="12"/>
      <color indexed="63"/>
      <name val="標楷體"/>
      <family val="4"/>
      <charset val="136"/>
    </font>
    <font>
      <b/>
      <sz val="12"/>
      <color indexed="9"/>
      <name val="新細明體"/>
      <family val="1"/>
      <charset val="136"/>
    </font>
    <font>
      <b/>
      <sz val="12"/>
      <color indexed="9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indexed="10"/>
      <name val="標楷體"/>
      <family val="4"/>
      <charset val="136"/>
    </font>
    <font>
      <sz val="9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1"/>
      <color indexed="8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u/>
      <sz val="12"/>
      <color theme="1"/>
      <name val="Times New Roman"/>
      <family val="1"/>
    </font>
    <font>
      <sz val="11"/>
      <name val="明朝"/>
      <family val="1"/>
      <charset val="128"/>
    </font>
    <font>
      <sz val="12"/>
      <color rgb="FFFF0000"/>
      <name val="Times New Roman"/>
      <family val="1"/>
    </font>
    <font>
      <sz val="12"/>
      <name val="Courier"/>
      <family val="3"/>
    </font>
    <font>
      <sz val="10"/>
      <name val="元易中楷體"/>
      <family val="3"/>
      <charset val="136"/>
    </font>
    <font>
      <sz val="11"/>
      <color indexed="8"/>
      <name val="新細明體"/>
      <family val="1"/>
      <charset val="136"/>
    </font>
    <font>
      <u/>
      <sz val="12"/>
      <color theme="1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Times New Roman"/>
      <family val="1"/>
    </font>
    <font>
      <sz val="15"/>
      <name val="Times New Roman"/>
      <family val="1"/>
    </font>
    <font>
      <sz val="10"/>
      <name val="MS Sans Serif"/>
      <family val="2"/>
    </font>
    <font>
      <sz val="15"/>
      <color theme="1"/>
      <name val="Times New Roman"/>
      <family val="1"/>
    </font>
    <font>
      <sz val="1"/>
      <name val="Times New Roman"/>
      <family val="1"/>
    </font>
    <font>
      <sz val="10"/>
      <name val="Times New Roman"/>
      <family val="1"/>
    </font>
    <font>
      <sz val="10"/>
      <color indexed="22"/>
      <name val="Times New Roman"/>
      <family val="1"/>
    </font>
    <font>
      <sz val="7.5"/>
      <name val="Times New Roman"/>
      <family val="1"/>
    </font>
    <font>
      <sz val="7.5"/>
      <color indexed="8"/>
      <name val="Times New Roman"/>
      <family val="1"/>
    </font>
    <font>
      <sz val="15"/>
      <color indexed="8"/>
      <name val="Times New Roman"/>
      <family val="1"/>
    </font>
    <font>
      <sz val="9"/>
      <name val="細明體"/>
      <family val="3"/>
      <charset val="136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sz val="2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細明體"/>
      <family val="3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sz val="20"/>
      <color theme="1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sz val="16"/>
      <color theme="1"/>
      <name val="新細明體"/>
      <family val="1"/>
      <charset val="136"/>
    </font>
    <font>
      <sz val="15"/>
      <color theme="1"/>
      <name val="新細明體"/>
      <family val="1"/>
      <charset val="136"/>
    </font>
    <font>
      <sz val="7.5"/>
      <name val="新細明體"/>
      <family val="1"/>
      <charset val="136"/>
    </font>
    <font>
      <sz val="7.5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2"/>
      <name val="細明體"/>
      <family val="3"/>
      <charset val="136"/>
    </font>
    <font>
      <sz val="16"/>
      <name val="細明體"/>
      <family val="3"/>
      <charset val="136"/>
    </font>
    <font>
      <sz val="10"/>
      <color theme="1"/>
      <name val="新細明體"/>
      <family val="1"/>
      <charset val="136"/>
    </font>
    <font>
      <sz val="11"/>
      <color theme="1"/>
      <name val="細明體"/>
      <family val="3"/>
      <charset val="136"/>
    </font>
    <font>
      <sz val="15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color theme="1"/>
      <name val="新細明體"/>
      <family val="1"/>
      <charset val="136"/>
      <scheme val="major"/>
    </font>
    <font>
      <sz val="15"/>
      <name val="細明體"/>
      <family val="3"/>
      <charset val="136"/>
    </font>
    <font>
      <sz val="16"/>
      <name val="細明體"/>
      <family val="1"/>
      <charset val="136"/>
    </font>
    <font>
      <sz val="11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name val="標楷體"/>
      <family val="4"/>
      <charset val="136"/>
    </font>
    <font>
      <sz val="11"/>
      <name val="細明體"/>
      <family val="1"/>
      <charset val="136"/>
    </font>
    <font>
      <sz val="11"/>
      <name val="Times New Roman"/>
      <family val="1"/>
      <charset val="136"/>
    </font>
    <font>
      <sz val="11"/>
      <color theme="1"/>
      <name val="DFKai-SB"/>
      <family val="4"/>
      <charset val="136"/>
    </font>
    <font>
      <sz val="12"/>
      <color theme="1"/>
      <name val="Times New Roman"/>
      <family val="1"/>
      <charset val="136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6">
    <xf numFmtId="0" fontId="0" fillId="0" borderId="0">
      <alignment vertical="center"/>
    </xf>
    <xf numFmtId="0" fontId="7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/>
    <xf numFmtId="0" fontId="4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8" borderId="7" applyNumberFormat="0" applyFont="0" applyAlignment="0" applyProtection="0">
      <alignment vertical="center"/>
    </xf>
    <xf numFmtId="0" fontId="7" fillId="18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5" fillId="17" borderId="11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7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7" fillId="0" borderId="0" applyAlignment="0">
      <alignment vertical="center"/>
    </xf>
    <xf numFmtId="0" fontId="54" fillId="0" borderId="0"/>
    <xf numFmtId="0" fontId="6" fillId="0" borderId="0"/>
    <xf numFmtId="0" fontId="8" fillId="0" borderId="0">
      <alignment vertical="center"/>
    </xf>
    <xf numFmtId="0" fontId="56" fillId="0" borderId="0"/>
    <xf numFmtId="0" fontId="6" fillId="0" borderId="0"/>
    <xf numFmtId="0" fontId="7" fillId="0" borderId="0"/>
    <xf numFmtId="0" fontId="6" fillId="0" borderId="0"/>
    <xf numFmtId="177" fontId="57" fillId="0" borderId="0" applyFont="0" applyFill="0" applyBorder="0" applyAlignment="0" applyProtection="0"/>
    <xf numFmtId="0" fontId="6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3" fillId="0" borderId="0"/>
    <xf numFmtId="0" fontId="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1" fillId="0" borderId="0"/>
  </cellStyleXfs>
  <cellXfs count="835">
    <xf numFmtId="0" fontId="0" fillId="0" borderId="0" xfId="0">
      <alignment vertical="center"/>
    </xf>
    <xf numFmtId="0" fontId="45" fillId="0" borderId="0" xfId="39" applyFont="1">
      <alignment vertical="center"/>
    </xf>
    <xf numFmtId="0" fontId="45" fillId="0" borderId="0" xfId="39" applyFont="1" applyBorder="1">
      <alignment vertical="center"/>
    </xf>
    <xf numFmtId="0" fontId="45" fillId="0" borderId="0" xfId="39" applyFont="1" applyFill="1">
      <alignment vertical="center"/>
    </xf>
    <xf numFmtId="0" fontId="48" fillId="0" borderId="0" xfId="1" quotePrefix="1" applyFont="1" applyAlignment="1">
      <alignment horizontal="left"/>
    </xf>
    <xf numFmtId="0" fontId="49" fillId="0" borderId="0" xfId="39" applyFont="1" applyAlignment="1">
      <alignment vertical="center"/>
    </xf>
    <xf numFmtId="0" fontId="49" fillId="0" borderId="0" xfId="39" applyFont="1">
      <alignment vertical="center"/>
    </xf>
    <xf numFmtId="0" fontId="49" fillId="0" borderId="0" xfId="39" applyFont="1" applyBorder="1">
      <alignment vertical="center"/>
    </xf>
    <xf numFmtId="0" fontId="48" fillId="0" borderId="0" xfId="1" quotePrefix="1" applyFont="1" applyBorder="1" applyAlignment="1">
      <alignment horizontal="left"/>
    </xf>
    <xf numFmtId="0" fontId="50" fillId="0" borderId="0" xfId="39" applyFont="1">
      <alignment vertical="center"/>
    </xf>
    <xf numFmtId="0" fontId="50" fillId="0" borderId="0" xfId="39" applyFont="1" applyBorder="1">
      <alignment vertical="center"/>
    </xf>
    <xf numFmtId="178" fontId="49" fillId="0" borderId="17" xfId="39" applyNumberFormat="1" applyFont="1" applyBorder="1" applyAlignment="1">
      <alignment horizontal="right" vertical="center"/>
    </xf>
    <xf numFmtId="178" fontId="49" fillId="0" borderId="14" xfId="39" applyNumberFormat="1" applyFont="1" applyBorder="1" applyAlignment="1">
      <alignment horizontal="right" vertical="center"/>
    </xf>
    <xf numFmtId="0" fontId="45" fillId="0" borderId="17" xfId="39" applyFont="1" applyBorder="1" applyAlignment="1">
      <alignment horizontal="right" vertical="center"/>
    </xf>
    <xf numFmtId="0" fontId="51" fillId="0" borderId="0" xfId="39" applyFont="1" applyBorder="1">
      <alignment vertical="center"/>
    </xf>
    <xf numFmtId="49" fontId="48" fillId="0" borderId="2" xfId="1" applyNumberFormat="1" applyFont="1" applyBorder="1" applyAlignment="1">
      <alignment horizontal="centerContinuous" vertical="center"/>
    </xf>
    <xf numFmtId="49" fontId="48" fillId="0" borderId="2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right" vertical="center"/>
    </xf>
    <xf numFmtId="38" fontId="48" fillId="0" borderId="19" xfId="1" applyNumberFormat="1" applyFont="1" applyBorder="1" applyAlignment="1">
      <alignment horizontal="right" vertical="center"/>
    </xf>
    <xf numFmtId="10" fontId="48" fillId="0" borderId="19" xfId="1" applyNumberFormat="1" applyFont="1" applyBorder="1" applyAlignment="1">
      <alignment horizontal="right" vertical="center"/>
    </xf>
    <xf numFmtId="3" fontId="48" fillId="0" borderId="16" xfId="1" applyNumberFormat="1" applyFont="1" applyBorder="1" applyAlignment="1">
      <alignment horizontal="right" vertical="center"/>
    </xf>
    <xf numFmtId="38" fontId="48" fillId="0" borderId="16" xfId="1" applyNumberFormat="1" applyFont="1" applyBorder="1" applyAlignment="1">
      <alignment horizontal="right" vertical="center"/>
    </xf>
    <xf numFmtId="0" fontId="45" fillId="0" borderId="0" xfId="39" applyFont="1" applyBorder="1" applyAlignment="1">
      <alignment vertical="center"/>
    </xf>
    <xf numFmtId="38" fontId="45" fillId="0" borderId="0" xfId="39" applyNumberFormat="1" applyFont="1" applyBorder="1" applyAlignment="1">
      <alignment horizontal="right" vertical="center"/>
    </xf>
    <xf numFmtId="0" fontId="48" fillId="0" borderId="0" xfId="48" applyFont="1" applyBorder="1" applyAlignment="1">
      <alignment vertical="center"/>
    </xf>
    <xf numFmtId="0" fontId="48" fillId="0" borderId="0" xfId="48" applyFont="1" applyAlignment="1">
      <alignment vertical="center"/>
    </xf>
    <xf numFmtId="0" fontId="48" fillId="0" borderId="2" xfId="48" applyFont="1" applyBorder="1" applyAlignment="1">
      <alignment horizontal="center" vertical="center"/>
    </xf>
    <xf numFmtId="0" fontId="49" fillId="0" borderId="0" xfId="39" applyFont="1" applyFill="1">
      <alignment vertical="center"/>
    </xf>
    <xf numFmtId="0" fontId="50" fillId="0" borderId="0" xfId="0" applyFont="1">
      <alignment vertical="center"/>
    </xf>
    <xf numFmtId="0" fontId="50" fillId="0" borderId="0" xfId="0" applyFont="1" applyBorder="1">
      <alignment vertical="center"/>
    </xf>
    <xf numFmtId="0" fontId="53" fillId="0" borderId="0" xfId="100" applyFont="1" applyFill="1">
      <alignment vertical="center"/>
    </xf>
    <xf numFmtId="0" fontId="50" fillId="0" borderId="0" xfId="0" applyFont="1" applyFill="1">
      <alignment vertical="center"/>
    </xf>
    <xf numFmtId="43" fontId="49" fillId="0" borderId="17" xfId="39" applyNumberFormat="1" applyFont="1" applyBorder="1" applyAlignment="1">
      <alignment horizontal="right" vertical="center"/>
    </xf>
    <xf numFmtId="43" fontId="49" fillId="0" borderId="14" xfId="39" applyNumberFormat="1" applyFont="1" applyBorder="1" applyAlignment="1">
      <alignment horizontal="right" vertical="center"/>
    </xf>
    <xf numFmtId="0" fontId="49" fillId="0" borderId="0" xfId="39" applyFont="1" applyFill="1" applyBorder="1">
      <alignment vertical="center"/>
    </xf>
    <xf numFmtId="0" fontId="45" fillId="0" borderId="0" xfId="39" applyFont="1" applyBorder="1" applyAlignment="1">
      <alignment horizontal="right" vertical="center"/>
    </xf>
    <xf numFmtId="0" fontId="55" fillId="0" borderId="0" xfId="0" applyFont="1">
      <alignment vertical="center"/>
    </xf>
    <xf numFmtId="0" fontId="45" fillId="0" borderId="0" xfId="39" applyFont="1" applyFill="1" applyBorder="1">
      <alignment vertical="center"/>
    </xf>
    <xf numFmtId="0" fontId="48" fillId="0" borderId="0" xfId="39" applyFont="1" applyFill="1">
      <alignment vertical="center"/>
    </xf>
    <xf numFmtId="179" fontId="50" fillId="0" borderId="16" xfId="50" applyNumberFormat="1" applyFont="1" applyBorder="1" applyAlignment="1">
      <alignment vertical="center"/>
    </xf>
    <xf numFmtId="179" fontId="50" fillId="0" borderId="13" xfId="5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49" fillId="0" borderId="24" xfId="39" applyFont="1" applyBorder="1" applyAlignment="1">
      <alignment horizontal="right" vertical="center"/>
    </xf>
    <xf numFmtId="41" fontId="49" fillId="0" borderId="17" xfId="39" applyNumberFormat="1" applyFont="1" applyBorder="1">
      <alignment vertical="center"/>
    </xf>
    <xf numFmtId="43" fontId="48" fillId="0" borderId="16" xfId="1" applyNumberFormat="1" applyFont="1" applyBorder="1" applyAlignment="1">
      <alignment horizontal="right" vertical="center"/>
    </xf>
    <xf numFmtId="0" fontId="50" fillId="0" borderId="0" xfId="39" applyFont="1" applyBorder="1" applyAlignment="1">
      <alignment horizontal="left" vertical="center"/>
    </xf>
    <xf numFmtId="0" fontId="50" fillId="0" borderId="0" xfId="39" applyFont="1" applyAlignment="1">
      <alignment horizontal="left" vertical="center"/>
    </xf>
    <xf numFmtId="0" fontId="50" fillId="0" borderId="0" xfId="39" applyFont="1" applyAlignment="1">
      <alignment vertical="center"/>
    </xf>
    <xf numFmtId="49" fontId="7" fillId="0" borderId="0" xfId="1" applyNumberFormat="1" applyFont="1" applyAlignment="1">
      <alignment wrapText="1"/>
    </xf>
    <xf numFmtId="41" fontId="45" fillId="0" borderId="0" xfId="39" applyNumberFormat="1" applyFont="1" applyBorder="1" applyAlignment="1">
      <alignment vertical="center"/>
    </xf>
    <xf numFmtId="0" fontId="50" fillId="0" borderId="0" xfId="39" applyFont="1" applyBorder="1" applyAlignment="1">
      <alignment vertical="center"/>
    </xf>
    <xf numFmtId="0" fontId="50" fillId="0" borderId="0" xfId="39" applyFont="1" applyFill="1" applyBorder="1" applyAlignment="1">
      <alignment horizontal="right" vertical="center"/>
    </xf>
    <xf numFmtId="2" fontId="49" fillId="0" borderId="16" xfId="39" applyNumberFormat="1" applyFont="1" applyBorder="1" applyAlignment="1">
      <alignment horizontal="right" vertical="center"/>
    </xf>
    <xf numFmtId="2" fontId="49" fillId="0" borderId="13" xfId="39" applyNumberFormat="1" applyFont="1" applyBorder="1" applyAlignment="1">
      <alignment horizontal="right" vertical="center"/>
    </xf>
    <xf numFmtId="0" fontId="45" fillId="0" borderId="24" xfId="39" applyFont="1" applyBorder="1" applyAlignment="1">
      <alignment horizontal="center" vertical="center"/>
    </xf>
    <xf numFmtId="38" fontId="45" fillId="0" borderId="17" xfId="39" applyNumberFormat="1" applyFont="1" applyBorder="1" applyAlignment="1">
      <alignment horizontal="right" vertical="center"/>
    </xf>
    <xf numFmtId="184" fontId="45" fillId="0" borderId="17" xfId="39" applyNumberFormat="1" applyFont="1" applyBorder="1" applyAlignment="1">
      <alignment horizontal="right" vertical="center"/>
    </xf>
    <xf numFmtId="38" fontId="45" fillId="0" borderId="17" xfId="39" applyNumberFormat="1" applyFont="1" applyFill="1" applyBorder="1" applyAlignment="1">
      <alignment horizontal="right" vertical="center"/>
    </xf>
    <xf numFmtId="0" fontId="45" fillId="0" borderId="1" xfId="39" applyFont="1" applyBorder="1" applyAlignment="1">
      <alignment horizontal="center" vertical="top" wrapText="1"/>
    </xf>
    <xf numFmtId="0" fontId="45" fillId="0" borderId="0" xfId="39" applyFont="1" applyFill="1" applyBorder="1" applyAlignment="1">
      <alignment horizontal="right" vertical="center"/>
    </xf>
    <xf numFmtId="185" fontId="50" fillId="0" borderId="0" xfId="39" applyNumberFormat="1" applyFont="1">
      <alignment vertical="center"/>
    </xf>
    <xf numFmtId="43" fontId="48" fillId="0" borderId="17" xfId="1" applyNumberFormat="1" applyFont="1" applyBorder="1" applyAlignment="1">
      <alignment horizontal="right" vertical="center"/>
    </xf>
    <xf numFmtId="0" fontId="45" fillId="0" borderId="25" xfId="39" applyFont="1" applyBorder="1" applyAlignment="1">
      <alignment horizontal="center" vertical="center"/>
    </xf>
    <xf numFmtId="184" fontId="45" fillId="0" borderId="16" xfId="39" applyNumberFormat="1" applyFont="1" applyBorder="1" applyAlignment="1">
      <alignment horizontal="right" vertical="center"/>
    </xf>
    <xf numFmtId="43" fontId="48" fillId="0" borderId="14" xfId="1" applyNumberFormat="1" applyFont="1" applyBorder="1" applyAlignment="1">
      <alignment horizontal="right" vertical="center"/>
    </xf>
    <xf numFmtId="43" fontId="48" fillId="0" borderId="13" xfId="1" applyNumberFormat="1" applyFont="1" applyBorder="1" applyAlignment="1">
      <alignment horizontal="right" vertical="center"/>
    </xf>
    <xf numFmtId="178" fontId="49" fillId="0" borderId="17" xfId="101" applyNumberFormat="1" applyFont="1" applyBorder="1" applyAlignment="1">
      <alignment horizontal="right" vertical="center"/>
    </xf>
    <xf numFmtId="178" fontId="49" fillId="0" borderId="14" xfId="101" applyNumberFormat="1" applyFont="1" applyBorder="1" applyAlignment="1">
      <alignment horizontal="right" vertical="center"/>
    </xf>
    <xf numFmtId="41" fontId="45" fillId="0" borderId="0" xfId="39" applyNumberFormat="1" applyFont="1" applyBorder="1" applyAlignment="1">
      <alignment horizontal="right" vertical="center"/>
    </xf>
    <xf numFmtId="179" fontId="49" fillId="0" borderId="17" xfId="39" applyNumberFormat="1" applyFont="1" applyBorder="1" applyAlignment="1">
      <alignment horizontal="right" vertical="center"/>
    </xf>
    <xf numFmtId="0" fontId="49" fillId="0" borderId="0" xfId="39" applyFont="1" applyFill="1" applyAlignment="1">
      <alignment horizontal="center" vertical="center"/>
    </xf>
    <xf numFmtId="180" fontId="49" fillId="0" borderId="0" xfId="39" applyNumberFormat="1" applyFont="1" applyAlignment="1">
      <alignment horizontal="right" vertical="center"/>
    </xf>
    <xf numFmtId="43" fontId="49" fillId="0" borderId="16" xfId="39" applyNumberFormat="1" applyFont="1" applyBorder="1" applyAlignment="1">
      <alignment horizontal="right" vertical="center"/>
    </xf>
    <xf numFmtId="43" fontId="49" fillId="0" borderId="13" xfId="39" applyNumberFormat="1" applyFont="1" applyBorder="1" applyAlignment="1">
      <alignment horizontal="right" vertical="center"/>
    </xf>
    <xf numFmtId="41" fontId="48" fillId="0" borderId="0" xfId="101" applyNumberFormat="1" applyFont="1" applyBorder="1" applyAlignment="1">
      <alignment horizontal="right" vertical="center"/>
    </xf>
    <xf numFmtId="41" fontId="48" fillId="0" borderId="17" xfId="101" applyNumberFormat="1" applyFont="1" applyBorder="1" applyAlignment="1">
      <alignment horizontal="right" vertical="center"/>
    </xf>
    <xf numFmtId="41" fontId="49" fillId="0" borderId="0" xfId="101" applyNumberFormat="1" applyFont="1" applyBorder="1" applyAlignment="1">
      <alignment horizontal="right" vertical="center"/>
    </xf>
    <xf numFmtId="41" fontId="48" fillId="0" borderId="16" xfId="101" applyNumberFormat="1" applyFont="1" applyBorder="1" applyAlignment="1">
      <alignment horizontal="right" vertical="center"/>
    </xf>
    <xf numFmtId="41" fontId="48" fillId="0" borderId="17" xfId="48" applyNumberFormat="1" applyFont="1" applyBorder="1" applyAlignment="1">
      <alignment horizontal="right" vertical="center"/>
    </xf>
    <xf numFmtId="41" fontId="45" fillId="0" borderId="0" xfId="39" applyNumberFormat="1" applyFont="1" applyBorder="1">
      <alignment vertical="center"/>
    </xf>
    <xf numFmtId="41" fontId="45" fillId="0" borderId="17" xfId="39" applyNumberFormat="1" applyFont="1" applyBorder="1">
      <alignment vertical="center"/>
    </xf>
    <xf numFmtId="41" fontId="48" fillId="0" borderId="18" xfId="48" applyNumberFormat="1" applyFont="1" applyBorder="1" applyAlignment="1">
      <alignment horizontal="right" vertical="center"/>
    </xf>
    <xf numFmtId="41" fontId="48" fillId="0" borderId="16" xfId="48" applyNumberFormat="1" applyFont="1" applyBorder="1" applyAlignment="1">
      <alignment horizontal="right" vertical="center"/>
    </xf>
    <xf numFmtId="41" fontId="48" fillId="0" borderId="17" xfId="101" applyNumberFormat="1" applyFont="1" applyBorder="1" applyAlignment="1">
      <alignment vertical="center"/>
    </xf>
    <xf numFmtId="41" fontId="48" fillId="0" borderId="0" xfId="101" applyNumberFormat="1" applyFont="1" applyAlignment="1">
      <alignment vertical="center"/>
    </xf>
    <xf numFmtId="41" fontId="45" fillId="0" borderId="17" xfId="39" applyNumberFormat="1" applyFont="1" applyBorder="1" applyAlignment="1">
      <alignment horizontal="right" vertical="center"/>
    </xf>
    <xf numFmtId="41" fontId="48" fillId="0" borderId="18" xfId="48" applyNumberFormat="1" applyFont="1" applyBorder="1" applyAlignment="1">
      <alignment vertical="center"/>
    </xf>
    <xf numFmtId="41" fontId="45" fillId="0" borderId="16" xfId="39" applyNumberFormat="1" applyFont="1" applyBorder="1">
      <alignment vertical="center"/>
    </xf>
    <xf numFmtId="41" fontId="48" fillId="0" borderId="17" xfId="48" applyNumberFormat="1" applyFont="1" applyBorder="1" applyAlignment="1">
      <alignment vertical="center"/>
    </xf>
    <xf numFmtId="41" fontId="52" fillId="0" borderId="17" xfId="39" applyNumberFormat="1" applyFont="1" applyBorder="1">
      <alignment vertical="center"/>
    </xf>
    <xf numFmtId="41" fontId="45" fillId="0" borderId="14" xfId="39" applyNumberFormat="1" applyFont="1" applyBorder="1">
      <alignment vertical="center"/>
    </xf>
    <xf numFmtId="41" fontId="45" fillId="0" borderId="24" xfId="39" applyNumberFormat="1" applyFont="1" applyBorder="1">
      <alignment vertical="center"/>
    </xf>
    <xf numFmtId="41" fontId="45" fillId="0" borderId="13" xfId="39" applyNumberFormat="1" applyFont="1" applyBorder="1">
      <alignment vertical="center"/>
    </xf>
    <xf numFmtId="41" fontId="49" fillId="0" borderId="14" xfId="39" applyNumberFormat="1" applyFont="1" applyBorder="1">
      <alignment vertical="center"/>
    </xf>
    <xf numFmtId="41" fontId="48" fillId="0" borderId="13" xfId="48" applyNumberFormat="1" applyFont="1" applyBorder="1" applyAlignment="1">
      <alignment horizontal="right" vertical="center"/>
    </xf>
    <xf numFmtId="41" fontId="49" fillId="0" borderId="17" xfId="101" applyNumberFormat="1" applyFont="1" applyBorder="1" applyAlignment="1">
      <alignment horizontal="right" vertical="center"/>
    </xf>
    <xf numFmtId="41" fontId="45" fillId="0" borderId="17" xfId="39" applyNumberFormat="1" applyFont="1" applyFill="1" applyBorder="1" applyAlignment="1">
      <alignment horizontal="right" vertical="center"/>
    </xf>
    <xf numFmtId="41" fontId="45" fillId="0" borderId="16" xfId="39" applyNumberFormat="1" applyFont="1" applyBorder="1" applyAlignment="1">
      <alignment horizontal="right" vertical="center"/>
    </xf>
    <xf numFmtId="41" fontId="49" fillId="0" borderId="17" xfId="39" applyNumberFormat="1" applyFont="1" applyBorder="1" applyAlignment="1">
      <alignment horizontal="right" vertical="center"/>
    </xf>
    <xf numFmtId="41" fontId="49" fillId="0" borderId="16" xfId="39" applyNumberFormat="1" applyFont="1" applyBorder="1" applyAlignment="1">
      <alignment horizontal="right" vertical="center"/>
    </xf>
    <xf numFmtId="41" fontId="49" fillId="0" borderId="14" xfId="39" applyNumberFormat="1" applyFont="1" applyBorder="1" applyAlignment="1">
      <alignment horizontal="right" vertical="center"/>
    </xf>
    <xf numFmtId="41" fontId="49" fillId="0" borderId="13" xfId="39" applyNumberFormat="1" applyFont="1" applyBorder="1" applyAlignment="1">
      <alignment horizontal="right" vertical="center"/>
    </xf>
    <xf numFmtId="41" fontId="45" fillId="0" borderId="14" xfId="39" applyNumberFormat="1" applyFont="1" applyBorder="1" applyAlignment="1">
      <alignment horizontal="right" vertical="center"/>
    </xf>
    <xf numFmtId="41" fontId="45" fillId="0" borderId="13" xfId="39" applyNumberFormat="1" applyFont="1" applyBorder="1" applyAlignment="1">
      <alignment horizontal="right" vertical="center"/>
    </xf>
    <xf numFmtId="41" fontId="45" fillId="0" borderId="27" xfId="39" applyNumberFormat="1" applyFont="1" applyBorder="1" applyAlignment="1">
      <alignment horizontal="right" vertical="center"/>
    </xf>
    <xf numFmtId="41" fontId="45" fillId="0" borderId="28" xfId="39" applyNumberFormat="1" applyFont="1" applyBorder="1" applyAlignment="1">
      <alignment horizontal="right" vertical="center"/>
    </xf>
    <xf numFmtId="41" fontId="49" fillId="0" borderId="27" xfId="39" applyNumberFormat="1" applyFont="1" applyBorder="1" applyAlignment="1">
      <alignment horizontal="right" vertical="center"/>
    </xf>
    <xf numFmtId="0" fontId="49" fillId="0" borderId="24" xfId="39" applyFont="1" applyBorder="1" applyAlignment="1">
      <alignment horizontal="center" vertical="center"/>
    </xf>
    <xf numFmtId="0" fontId="61" fillId="0" borderId="0" xfId="39" applyFont="1">
      <alignment vertical="center"/>
    </xf>
    <xf numFmtId="0" fontId="45" fillId="0" borderId="21" xfId="39" applyFont="1" applyFill="1" applyBorder="1" applyAlignment="1">
      <alignment horizontal="center" vertical="center"/>
    </xf>
    <xf numFmtId="0" fontId="45" fillId="0" borderId="0" xfId="39" applyFont="1" applyFill="1" applyBorder="1" applyAlignment="1">
      <alignment horizontal="center" vertical="center"/>
    </xf>
    <xf numFmtId="0" fontId="49" fillId="0" borderId="0" xfId="39" applyFont="1" applyFill="1" applyAlignment="1">
      <alignment vertical="center"/>
    </xf>
    <xf numFmtId="0" fontId="49" fillId="0" borderId="0" xfId="39" applyFont="1" applyFill="1" applyBorder="1" applyAlignment="1">
      <alignment vertical="center"/>
    </xf>
    <xf numFmtId="0" fontId="45" fillId="0" borderId="18" xfId="39" applyFont="1" applyFill="1" applyBorder="1" applyAlignment="1">
      <alignment horizontal="center" vertical="center"/>
    </xf>
    <xf numFmtId="179" fontId="45" fillId="0" borderId="17" xfId="39" applyNumberFormat="1" applyFont="1" applyFill="1" applyBorder="1" applyAlignment="1">
      <alignment horizontal="right" vertical="center"/>
    </xf>
    <xf numFmtId="43" fontId="45" fillId="0" borderId="17" xfId="39" applyNumberFormat="1" applyFont="1" applyFill="1" applyBorder="1" applyAlignment="1">
      <alignment horizontal="right" vertical="center"/>
    </xf>
    <xf numFmtId="178" fontId="45" fillId="0" borderId="17" xfId="39" applyNumberFormat="1" applyFont="1" applyFill="1" applyBorder="1" applyAlignment="1">
      <alignment horizontal="right" vertical="center"/>
    </xf>
    <xf numFmtId="0" fontId="48" fillId="0" borderId="18" xfId="38" applyFont="1" applyFill="1" applyBorder="1" applyAlignment="1">
      <alignment horizontal="center" vertical="center"/>
    </xf>
    <xf numFmtId="179" fontId="48" fillId="0" borderId="17" xfId="38" applyNumberFormat="1" applyFont="1" applyFill="1" applyBorder="1" applyAlignment="1">
      <alignment horizontal="right" vertical="center"/>
    </xf>
    <xf numFmtId="43" fontId="48" fillId="0" borderId="17" xfId="38" applyNumberFormat="1" applyFont="1" applyFill="1" applyBorder="1" applyAlignment="1">
      <alignment horizontal="right" vertical="center"/>
    </xf>
    <xf numFmtId="178" fontId="48" fillId="0" borderId="17" xfId="38" applyNumberFormat="1" applyFont="1" applyFill="1" applyBorder="1" applyAlignment="1">
      <alignment horizontal="right" vertical="center"/>
    </xf>
    <xf numFmtId="179" fontId="48" fillId="0" borderId="16" xfId="38" applyNumberFormat="1" applyFont="1" applyFill="1" applyBorder="1" applyAlignment="1">
      <alignment horizontal="right" vertical="center"/>
    </xf>
    <xf numFmtId="179" fontId="45" fillId="0" borderId="18" xfId="39" applyNumberFormat="1" applyFont="1" applyFill="1" applyBorder="1" applyAlignment="1">
      <alignment horizontal="right" vertical="center"/>
    </xf>
    <xf numFmtId="179" fontId="48" fillId="0" borderId="17" xfId="39" applyNumberFormat="1" applyFont="1" applyFill="1" applyBorder="1" applyAlignment="1">
      <alignment horizontal="right" vertical="center"/>
    </xf>
    <xf numFmtId="179" fontId="48" fillId="0" borderId="16" xfId="39" applyNumberFormat="1" applyFont="1" applyFill="1" applyBorder="1" applyAlignment="1">
      <alignment horizontal="right" vertical="center"/>
    </xf>
    <xf numFmtId="179" fontId="49" fillId="0" borderId="17" xfId="101" applyNumberFormat="1" applyFont="1" applyFill="1" applyBorder="1" applyAlignment="1">
      <alignment horizontal="right" vertical="center"/>
    </xf>
    <xf numFmtId="179" fontId="49" fillId="0" borderId="17" xfId="39" applyNumberFormat="1" applyFont="1" applyFill="1" applyBorder="1" applyAlignment="1">
      <alignment horizontal="right" vertical="center"/>
    </xf>
    <xf numFmtId="43" fontId="49" fillId="0" borderId="17" xfId="39" applyNumberFormat="1" applyFont="1" applyFill="1" applyBorder="1" applyAlignment="1">
      <alignment horizontal="right" vertical="center"/>
    </xf>
    <xf numFmtId="179" fontId="48" fillId="0" borderId="18" xfId="39" applyNumberFormat="1" applyFont="1" applyFill="1" applyBorder="1" applyAlignment="1">
      <alignment horizontal="right" vertical="center"/>
    </xf>
    <xf numFmtId="179" fontId="48" fillId="0" borderId="0" xfId="39" applyNumberFormat="1" applyFont="1" applyFill="1" applyBorder="1" applyAlignment="1">
      <alignment horizontal="right" vertical="center"/>
    </xf>
    <xf numFmtId="0" fontId="45" fillId="0" borderId="15" xfId="39" applyFont="1" applyFill="1" applyBorder="1" applyAlignment="1">
      <alignment horizontal="center" vertical="center"/>
    </xf>
    <xf numFmtId="183" fontId="45" fillId="0" borderId="16" xfId="39" applyNumberFormat="1" applyFont="1" applyFill="1" applyBorder="1" applyAlignment="1">
      <alignment horizontal="right" vertical="center"/>
    </xf>
    <xf numFmtId="41" fontId="48" fillId="0" borderId="17" xfId="38" applyNumberFormat="1" applyFont="1" applyFill="1" applyBorder="1" applyAlignment="1">
      <alignment horizontal="right" vertical="center"/>
    </xf>
    <xf numFmtId="183" fontId="48" fillId="0" borderId="16" xfId="38" applyNumberFormat="1" applyFont="1" applyFill="1" applyBorder="1" applyAlignment="1">
      <alignment horizontal="right" vertical="center"/>
    </xf>
    <xf numFmtId="41" fontId="49" fillId="0" borderId="17" xfId="39" applyNumberFormat="1" applyFont="1" applyFill="1" applyBorder="1">
      <alignment vertical="center"/>
    </xf>
    <xf numFmtId="41" fontId="49" fillId="0" borderId="18" xfId="39" applyNumberFormat="1" applyFont="1" applyFill="1" applyBorder="1">
      <alignment vertical="center"/>
    </xf>
    <xf numFmtId="178" fontId="49" fillId="0" borderId="17" xfId="39" applyNumberFormat="1" applyFont="1" applyFill="1" applyBorder="1">
      <alignment vertical="center"/>
    </xf>
    <xf numFmtId="178" fontId="49" fillId="0" borderId="18" xfId="39" applyNumberFormat="1" applyFont="1" applyFill="1" applyBorder="1">
      <alignment vertical="center"/>
    </xf>
    <xf numFmtId="43" fontId="45" fillId="0" borderId="16" xfId="39" applyNumberFormat="1" applyFont="1" applyFill="1" applyBorder="1" applyAlignment="1">
      <alignment horizontal="right" vertical="center"/>
    </xf>
    <xf numFmtId="178" fontId="49" fillId="0" borderId="14" xfId="39" applyNumberFormat="1" applyFont="1" applyFill="1" applyBorder="1">
      <alignment vertical="center"/>
    </xf>
    <xf numFmtId="0" fontId="49" fillId="0" borderId="18" xfId="39" applyFont="1" applyFill="1" applyBorder="1">
      <alignment vertical="center"/>
    </xf>
    <xf numFmtId="0" fontId="7" fillId="0" borderId="0" xfId="0" applyFont="1" applyFill="1" applyAlignment="1"/>
    <xf numFmtId="0" fontId="50" fillId="0" borderId="0" xfId="0" applyFont="1" applyFill="1" applyAlignment="1"/>
    <xf numFmtId="41" fontId="48" fillId="0" borderId="17" xfId="136" applyNumberFormat="1" applyFont="1" applyBorder="1" applyAlignment="1">
      <alignment vertical="center"/>
    </xf>
    <xf numFmtId="41" fontId="48" fillId="0" borderId="0" xfId="136" applyNumberFormat="1" applyFont="1" applyAlignment="1">
      <alignment vertical="center"/>
    </xf>
    <xf numFmtId="41" fontId="49" fillId="0" borderId="17" xfId="136" applyNumberFormat="1" applyFont="1" applyBorder="1">
      <alignment vertical="center"/>
    </xf>
    <xf numFmtId="41" fontId="49" fillId="0" borderId="0" xfId="136" applyNumberFormat="1" applyFont="1">
      <alignment vertical="center"/>
    </xf>
    <xf numFmtId="41" fontId="49" fillId="0" borderId="14" xfId="136" applyNumberFormat="1" applyFont="1" applyBorder="1">
      <alignment vertical="center"/>
    </xf>
    <xf numFmtId="41" fontId="49" fillId="0" borderId="13" xfId="136" applyNumberFormat="1" applyFont="1" applyBorder="1">
      <alignment vertical="center"/>
    </xf>
    <xf numFmtId="181" fontId="7" fillId="0" borderId="18" xfId="107" applyNumberFormat="1" applyFont="1" applyBorder="1" applyAlignment="1">
      <alignment horizontal="center" vertical="center"/>
    </xf>
    <xf numFmtId="181" fontId="7" fillId="0" borderId="17" xfId="104" applyNumberFormat="1" applyFont="1" applyBorder="1" applyAlignment="1">
      <alignment horizontal="right" vertical="center" indent="1"/>
    </xf>
    <xf numFmtId="181" fontId="7" fillId="0" borderId="16" xfId="104" applyNumberFormat="1" applyFont="1" applyBorder="1" applyAlignment="1">
      <alignment horizontal="right" vertical="center" indent="1"/>
    </xf>
    <xf numFmtId="0" fontId="48" fillId="0" borderId="0" xfId="111" applyFont="1" applyFill="1" applyBorder="1" applyAlignment="1">
      <alignment vertical="center" wrapText="1"/>
    </xf>
    <xf numFmtId="0" fontId="48" fillId="0" borderId="0" xfId="39" applyFont="1" applyFill="1" applyBorder="1">
      <alignment vertical="center"/>
    </xf>
    <xf numFmtId="0" fontId="48" fillId="0" borderId="0" xfId="48" applyFont="1" applyFill="1" applyBorder="1" applyAlignment="1">
      <alignment horizontal="center" vertical="center"/>
    </xf>
    <xf numFmtId="181" fontId="7" fillId="0" borderId="15" xfId="107" applyNumberFormat="1" applyFont="1" applyBorder="1" applyAlignment="1">
      <alignment horizontal="center" vertical="center"/>
    </xf>
    <xf numFmtId="181" fontId="7" fillId="0" borderId="14" xfId="104" applyNumberFormat="1" applyFont="1" applyBorder="1" applyAlignment="1">
      <alignment horizontal="right" vertical="center" indent="1"/>
    </xf>
    <xf numFmtId="181" fontId="7" fillId="0" borderId="13" xfId="104" applyNumberFormat="1" applyFont="1" applyBorder="1" applyAlignment="1">
      <alignment horizontal="right" vertical="center" indent="1"/>
    </xf>
    <xf numFmtId="0" fontId="48" fillId="0" borderId="0" xfId="48" applyFont="1" applyFill="1" applyAlignment="1">
      <alignment horizontal="center" vertical="center"/>
    </xf>
    <xf numFmtId="0" fontId="48" fillId="0" borderId="24" xfId="48" applyFont="1" applyFill="1" applyBorder="1" applyAlignment="1">
      <alignment horizontal="center" vertical="center"/>
    </xf>
    <xf numFmtId="0" fontId="48" fillId="0" borderId="2" xfId="48" applyFont="1" applyFill="1" applyBorder="1" applyAlignment="1">
      <alignment horizontal="center" vertical="center"/>
    </xf>
    <xf numFmtId="178" fontId="48" fillId="0" borderId="17" xfId="101" applyNumberFormat="1" applyFont="1" applyFill="1" applyBorder="1" applyAlignment="1">
      <alignment horizontal="right" vertical="center"/>
    </xf>
    <xf numFmtId="41" fontId="48" fillId="0" borderId="0" xfId="101" applyNumberFormat="1" applyFont="1" applyFill="1" applyBorder="1" applyAlignment="1">
      <alignment horizontal="right" vertical="center"/>
    </xf>
    <xf numFmtId="41" fontId="48" fillId="0" borderId="17" xfId="101" applyNumberFormat="1" applyFont="1" applyFill="1" applyBorder="1" applyAlignment="1">
      <alignment horizontal="right" vertical="center"/>
    </xf>
    <xf numFmtId="41" fontId="49" fillId="0" borderId="0" xfId="101" applyNumberFormat="1" applyFont="1" applyFill="1" applyBorder="1" applyAlignment="1">
      <alignment horizontal="right" vertical="center"/>
    </xf>
    <xf numFmtId="41" fontId="48" fillId="0" borderId="0" xfId="101" applyNumberFormat="1" applyFont="1" applyFill="1" applyAlignment="1">
      <alignment horizontal="right" vertical="center"/>
    </xf>
    <xf numFmtId="0" fontId="48" fillId="0" borderId="0" xfId="1" quotePrefix="1" applyFont="1" applyFill="1" applyBorder="1" applyAlignment="1">
      <alignment horizontal="left"/>
    </xf>
    <xf numFmtId="0" fontId="50" fillId="0" borderId="0" xfId="39" applyFont="1" applyFill="1">
      <alignment vertical="center"/>
    </xf>
    <xf numFmtId="0" fontId="50" fillId="0" borderId="24" xfId="0" applyFont="1" applyFill="1" applyBorder="1">
      <alignment vertical="center"/>
    </xf>
    <xf numFmtId="0" fontId="50" fillId="0" borderId="18" xfId="39" applyFont="1" applyFill="1" applyBorder="1" applyAlignment="1">
      <alignment horizontal="center" vertical="center"/>
    </xf>
    <xf numFmtId="0" fontId="50" fillId="0" borderId="18" xfId="38" applyFont="1" applyFill="1" applyBorder="1" applyAlignment="1">
      <alignment horizontal="center" vertical="center"/>
    </xf>
    <xf numFmtId="0" fontId="50" fillId="0" borderId="15" xfId="39" applyFont="1" applyFill="1" applyBorder="1" applyAlignment="1">
      <alignment horizontal="center" vertical="center"/>
    </xf>
    <xf numFmtId="0" fontId="55" fillId="0" borderId="0" xfId="102" applyFont="1" applyFill="1" applyAlignment="1">
      <alignment horizontal="right" vertical="center"/>
    </xf>
    <xf numFmtId="0" fontId="55" fillId="0" borderId="0" xfId="0" applyFont="1" applyFill="1">
      <alignment vertical="center"/>
    </xf>
    <xf numFmtId="178" fontId="48" fillId="0" borderId="14" xfId="101" applyNumberFormat="1" applyFont="1" applyFill="1" applyBorder="1" applyAlignment="1">
      <alignment horizontal="right" vertical="center"/>
    </xf>
    <xf numFmtId="41" fontId="48" fillId="0" borderId="13" xfId="101" applyNumberFormat="1" applyFont="1" applyFill="1" applyBorder="1" applyAlignment="1">
      <alignment horizontal="right" vertical="center"/>
    </xf>
    <xf numFmtId="41" fontId="48" fillId="0" borderId="14" xfId="101" applyNumberFormat="1" applyFont="1" applyFill="1" applyBorder="1" applyAlignment="1">
      <alignment horizontal="right" vertical="center"/>
    </xf>
    <xf numFmtId="41" fontId="48" fillId="0" borderId="24" xfId="101" applyNumberFormat="1" applyFont="1" applyFill="1" applyBorder="1" applyAlignment="1">
      <alignment horizontal="right" vertical="center"/>
    </xf>
    <xf numFmtId="41" fontId="48" fillId="0" borderId="14" xfId="101" applyNumberFormat="1" applyFont="1" applyBorder="1" applyAlignment="1">
      <alignment horizontal="right" vertical="center"/>
    </xf>
    <xf numFmtId="41" fontId="48" fillId="0" borderId="13" xfId="101" applyNumberFormat="1" applyFont="1" applyBorder="1" applyAlignment="1">
      <alignment horizontal="right" vertical="center"/>
    </xf>
    <xf numFmtId="41" fontId="48" fillId="0" borderId="14" xfId="101" applyNumberFormat="1" applyFont="1" applyBorder="1" applyAlignment="1">
      <alignment vertical="center"/>
    </xf>
    <xf numFmtId="41" fontId="48" fillId="0" borderId="24" xfId="101" applyNumberFormat="1" applyFont="1" applyBorder="1" applyAlignment="1">
      <alignment vertical="center"/>
    </xf>
    <xf numFmtId="0" fontId="7" fillId="0" borderId="0" xfId="104" applyFont="1" applyAlignment="1">
      <alignment vertical="center"/>
    </xf>
    <xf numFmtId="0" fontId="48" fillId="0" borderId="0" xfId="104" applyFont="1" applyAlignment="1">
      <alignment vertical="center"/>
    </xf>
    <xf numFmtId="0" fontId="48" fillId="0" borderId="0" xfId="104" applyFont="1" applyAlignment="1">
      <alignment horizontal="right"/>
    </xf>
    <xf numFmtId="0" fontId="7" fillId="0" borderId="3" xfId="105" applyFont="1" applyBorder="1" applyAlignment="1">
      <alignment horizontal="center" vertical="center"/>
    </xf>
    <xf numFmtId="0" fontId="7" fillId="0" borderId="2" xfId="105" applyFont="1" applyBorder="1" applyAlignment="1">
      <alignment horizontal="center" vertical="center"/>
    </xf>
    <xf numFmtId="0" fontId="7" fillId="0" borderId="1" xfId="105" applyFont="1" applyBorder="1" applyAlignment="1">
      <alignment horizontal="center" vertical="center"/>
    </xf>
    <xf numFmtId="49" fontId="7" fillId="0" borderId="18" xfId="106" quotePrefix="1" applyNumberFormat="1" applyFont="1" applyBorder="1" applyAlignment="1" applyProtection="1">
      <alignment horizontal="center" vertical="center"/>
      <protection locked="0"/>
    </xf>
    <xf numFmtId="0" fontId="65" fillId="0" borderId="0" xfId="104" applyFont="1" applyAlignment="1">
      <alignment vertical="center"/>
    </xf>
    <xf numFmtId="49" fontId="7" fillId="0" borderId="15" xfId="106" quotePrefix="1" applyNumberFormat="1" applyFont="1" applyBorder="1" applyAlignment="1" applyProtection="1">
      <alignment horizontal="center" vertical="center"/>
      <protection locked="0"/>
    </xf>
    <xf numFmtId="0" fontId="66" fillId="0" borderId="0" xfId="108" quotePrefix="1" applyFont="1" applyAlignment="1">
      <alignment horizontal="left" vertical="center"/>
    </xf>
    <xf numFmtId="0" fontId="66" fillId="0" borderId="0" xfId="108" applyFont="1" applyAlignment="1">
      <alignment vertical="center"/>
    </xf>
    <xf numFmtId="0" fontId="67" fillId="0" borderId="0" xfId="108" applyFont="1" applyAlignment="1">
      <alignment vertical="center"/>
    </xf>
    <xf numFmtId="0" fontId="66" fillId="0" borderId="0" xfId="104" applyFont="1" applyAlignment="1">
      <alignment vertical="center"/>
    </xf>
    <xf numFmtId="0" fontId="66" fillId="0" borderId="0" xfId="108" quotePrefix="1" applyFont="1" applyAlignment="1">
      <alignment horizontal="left"/>
    </xf>
    <xf numFmtId="0" fontId="66" fillId="0" borderId="0" xfId="109" applyFont="1" applyAlignment="1">
      <alignment horizontal="left"/>
    </xf>
    <xf numFmtId="0" fontId="7" fillId="0" borderId="0" xfId="104" applyFont="1" applyAlignment="1">
      <alignment vertical="top"/>
    </xf>
    <xf numFmtId="178" fontId="49" fillId="0" borderId="0" xfId="39" applyNumberFormat="1" applyFont="1">
      <alignment vertical="center"/>
    </xf>
    <xf numFmtId="178" fontId="49" fillId="0" borderId="16" xfId="101" applyNumberFormat="1" applyFont="1" applyBorder="1">
      <alignment vertical="center"/>
    </xf>
    <xf numFmtId="2" fontId="49" fillId="0" borderId="16" xfId="39" applyNumberFormat="1" applyFont="1" applyBorder="1">
      <alignment vertical="center"/>
    </xf>
    <xf numFmtId="178" fontId="49" fillId="0" borderId="13" xfId="101" applyNumberFormat="1" applyFont="1" applyBorder="1">
      <alignment vertical="center"/>
    </xf>
    <xf numFmtId="2" fontId="49" fillId="0" borderId="13" xfId="39" applyNumberFormat="1" applyFont="1" applyBorder="1">
      <alignment vertical="center"/>
    </xf>
    <xf numFmtId="180" fontId="49" fillId="0" borderId="24" xfId="39" applyNumberFormat="1" applyFont="1" applyBorder="1" applyAlignment="1">
      <alignment horizontal="right" vertical="center"/>
    </xf>
    <xf numFmtId="180" fontId="49" fillId="0" borderId="0" xfId="39" applyNumberFormat="1" applyFont="1" applyBorder="1" applyAlignment="1">
      <alignment horizontal="right" vertical="center"/>
    </xf>
    <xf numFmtId="3" fontId="45" fillId="0" borderId="0" xfId="101" applyNumberFormat="1" applyFont="1" applyBorder="1" applyAlignment="1">
      <alignment horizontal="right" vertical="center"/>
    </xf>
    <xf numFmtId="0" fontId="72" fillId="0" borderId="14" xfId="39" applyFont="1" applyBorder="1" applyAlignment="1">
      <alignment horizontal="center" vertical="center"/>
    </xf>
    <xf numFmtId="179" fontId="72" fillId="0" borderId="0" xfId="101" applyNumberFormat="1" applyFont="1">
      <alignment vertical="center"/>
    </xf>
    <xf numFmtId="3" fontId="73" fillId="0" borderId="16" xfId="101" applyNumberFormat="1" applyFont="1" applyBorder="1" applyAlignment="1">
      <alignment horizontal="right" vertical="center"/>
    </xf>
    <xf numFmtId="43" fontId="73" fillId="0" borderId="17" xfId="101" applyFont="1" applyBorder="1" applyAlignment="1">
      <alignment horizontal="right" vertical="center"/>
    </xf>
    <xf numFmtId="178" fontId="72" fillId="0" borderId="0" xfId="101" applyNumberFormat="1" applyFont="1">
      <alignment vertical="center"/>
    </xf>
    <xf numFmtId="179" fontId="72" fillId="0" borderId="0" xfId="101" applyNumberFormat="1" applyFont="1" applyBorder="1">
      <alignment vertical="center"/>
    </xf>
    <xf numFmtId="178" fontId="72" fillId="0" borderId="0" xfId="101" applyNumberFormat="1" applyFont="1" applyBorder="1">
      <alignment vertical="center"/>
    </xf>
    <xf numFmtId="179" fontId="72" fillId="0" borderId="17" xfId="101" applyNumberFormat="1" applyFont="1" applyBorder="1">
      <alignment vertical="center"/>
    </xf>
    <xf numFmtId="178" fontId="72" fillId="0" borderId="0" xfId="101" applyNumberFormat="1" applyFont="1" applyFill="1">
      <alignment vertical="center"/>
    </xf>
    <xf numFmtId="179" fontId="72" fillId="0" borderId="14" xfId="101" applyNumberFormat="1" applyFont="1" applyBorder="1">
      <alignment vertical="center"/>
    </xf>
    <xf numFmtId="43" fontId="73" fillId="0" borderId="14" xfId="101" applyFont="1" applyBorder="1" applyAlignment="1">
      <alignment horizontal="right" vertical="center"/>
    </xf>
    <xf numFmtId="0" fontId="73" fillId="0" borderId="0" xfId="39" applyFont="1" applyBorder="1" applyAlignment="1">
      <alignment horizontal="center" vertical="center"/>
    </xf>
    <xf numFmtId="0" fontId="73" fillId="0" borderId="0" xfId="39" applyFont="1" applyBorder="1" applyAlignment="1">
      <alignment vertical="center"/>
    </xf>
    <xf numFmtId="0" fontId="73" fillId="0" borderId="0" xfId="39" applyFont="1">
      <alignment vertical="center"/>
    </xf>
    <xf numFmtId="0" fontId="73" fillId="0" borderId="2" xfId="39" applyFont="1" applyBorder="1" applyAlignment="1">
      <alignment horizontal="center" vertical="center"/>
    </xf>
    <xf numFmtId="0" fontId="73" fillId="0" borderId="25" xfId="39" applyFont="1" applyBorder="1" applyAlignment="1">
      <alignment horizontal="center" vertical="center"/>
    </xf>
    <xf numFmtId="178" fontId="73" fillId="0" borderId="17" xfId="50" applyNumberFormat="1" applyFont="1" applyBorder="1" applyAlignment="1">
      <alignment horizontal="right" vertical="center"/>
    </xf>
    <xf numFmtId="178" fontId="73" fillId="0" borderId="16" xfId="50" applyNumberFormat="1" applyFont="1" applyBorder="1" applyAlignment="1">
      <alignment horizontal="right" vertical="center"/>
    </xf>
    <xf numFmtId="178" fontId="73" fillId="0" borderId="17" xfId="101" applyNumberFormat="1" applyFont="1" applyBorder="1">
      <alignment vertical="center"/>
    </xf>
    <xf numFmtId="178" fontId="73" fillId="0" borderId="16" xfId="101" applyNumberFormat="1" applyFont="1" applyBorder="1">
      <alignment vertical="center"/>
    </xf>
    <xf numFmtId="178" fontId="72" fillId="0" borderId="17" xfId="101" applyNumberFormat="1" applyFont="1" applyBorder="1" applyAlignment="1">
      <alignment horizontal="right" vertical="center"/>
    </xf>
    <xf numFmtId="178" fontId="72" fillId="0" borderId="18" xfId="101" applyNumberFormat="1" applyFont="1" applyBorder="1" applyAlignment="1">
      <alignment horizontal="right" vertical="center"/>
    </xf>
    <xf numFmtId="178" fontId="73" fillId="0" borderId="17" xfId="50" applyNumberFormat="1" applyFont="1" applyFill="1" applyBorder="1" applyAlignment="1">
      <alignment horizontal="right" vertical="center"/>
    </xf>
    <xf numFmtId="178" fontId="73" fillId="0" borderId="16" xfId="50" applyNumberFormat="1" applyFont="1" applyFill="1" applyBorder="1" applyAlignment="1">
      <alignment horizontal="right" vertical="center"/>
    </xf>
    <xf numFmtId="178" fontId="73" fillId="0" borderId="17" xfId="101" applyNumberFormat="1" applyFont="1" applyFill="1" applyBorder="1">
      <alignment vertical="center"/>
    </xf>
    <xf numFmtId="178" fontId="73" fillId="0" borderId="16" xfId="101" applyNumberFormat="1" applyFont="1" applyFill="1" applyBorder="1">
      <alignment vertical="center"/>
    </xf>
    <xf numFmtId="178" fontId="73" fillId="0" borderId="28" xfId="50" applyNumberFormat="1" applyFont="1" applyBorder="1" applyAlignment="1">
      <alignment horizontal="right" vertical="center"/>
    </xf>
    <xf numFmtId="178" fontId="73" fillId="0" borderId="14" xfId="101" applyNumberFormat="1" applyFont="1" applyBorder="1">
      <alignment vertical="center"/>
    </xf>
    <xf numFmtId="178" fontId="73" fillId="0" borderId="18" xfId="50" applyNumberFormat="1" applyFont="1" applyFill="1" applyBorder="1" applyAlignment="1">
      <alignment horizontal="right" vertical="center"/>
    </xf>
    <xf numFmtId="178" fontId="73" fillId="0" borderId="13" xfId="101" applyNumberFormat="1" applyFont="1" applyBorder="1">
      <alignment vertical="center"/>
    </xf>
    <xf numFmtId="179" fontId="51" fillId="0" borderId="20" xfId="39" applyNumberFormat="1" applyFont="1" applyBorder="1" applyAlignment="1">
      <alignment horizontal="right" vertical="center"/>
    </xf>
    <xf numFmtId="2" fontId="51" fillId="0" borderId="20" xfId="39" applyNumberFormat="1" applyFont="1" applyBorder="1" applyAlignment="1">
      <alignment horizontal="right" vertical="center"/>
    </xf>
    <xf numFmtId="179" fontId="51" fillId="0" borderId="17" xfId="39" applyNumberFormat="1" applyFont="1" applyBorder="1" applyAlignment="1">
      <alignment horizontal="right" vertical="center"/>
    </xf>
    <xf numFmtId="0" fontId="51" fillId="0" borderId="17" xfId="39" applyFont="1" applyBorder="1" applyAlignment="1">
      <alignment horizontal="right" vertical="center"/>
    </xf>
    <xf numFmtId="179" fontId="51" fillId="0" borderId="14" xfId="39" applyNumberFormat="1" applyFont="1" applyBorder="1" applyAlignment="1">
      <alignment horizontal="right" vertical="center"/>
    </xf>
    <xf numFmtId="0" fontId="51" fillId="0" borderId="14" xfId="39" applyFont="1" applyBorder="1" applyAlignment="1">
      <alignment horizontal="right" vertical="center"/>
    </xf>
    <xf numFmtId="178" fontId="75" fillId="0" borderId="0" xfId="39" applyNumberFormat="1" applyFont="1" applyFill="1" applyBorder="1">
      <alignment vertical="center"/>
    </xf>
    <xf numFmtId="0" fontId="49" fillId="0" borderId="1" xfId="39" applyFont="1" applyFill="1" applyBorder="1" applyAlignment="1">
      <alignment horizontal="center" vertical="center"/>
    </xf>
    <xf numFmtId="0" fontId="48" fillId="0" borderId="33" xfId="38" applyFont="1" applyFill="1" applyBorder="1" applyAlignment="1">
      <alignment horizontal="center" vertical="center"/>
    </xf>
    <xf numFmtId="0" fontId="48" fillId="0" borderId="18" xfId="47" applyFont="1" applyFill="1" applyBorder="1" applyAlignment="1">
      <alignment horizontal="distributed" vertical="center"/>
    </xf>
    <xf numFmtId="0" fontId="48" fillId="0" borderId="18" xfId="47" applyFont="1" applyFill="1" applyBorder="1" applyAlignment="1">
      <alignment horizontal="right" vertical="center"/>
    </xf>
    <xf numFmtId="0" fontId="48" fillId="0" borderId="15" xfId="47" applyFont="1" applyFill="1" applyBorder="1" applyAlignment="1">
      <alignment horizontal="distributed" vertical="center"/>
    </xf>
    <xf numFmtId="186" fontId="48" fillId="0" borderId="0" xfId="39" applyNumberFormat="1" applyFont="1" applyFill="1" applyBorder="1" applyAlignment="1">
      <alignment horizontal="right" vertical="center"/>
    </xf>
    <xf numFmtId="186" fontId="48" fillId="0" borderId="17" xfId="39" applyNumberFormat="1" applyFont="1" applyFill="1" applyBorder="1">
      <alignment vertical="center"/>
    </xf>
    <xf numFmtId="186" fontId="48" fillId="0" borderId="0" xfId="39" applyNumberFormat="1" applyFont="1" applyFill="1" applyBorder="1">
      <alignment vertical="center"/>
    </xf>
    <xf numFmtId="0" fontId="45" fillId="0" borderId="1" xfId="39" applyFont="1" applyBorder="1" applyAlignment="1">
      <alignment horizontal="center" vertical="center"/>
    </xf>
    <xf numFmtId="49" fontId="48" fillId="0" borderId="1" xfId="1" applyNumberFormat="1" applyFont="1" applyBorder="1" applyAlignment="1">
      <alignment horizontal="center" vertical="center"/>
    </xf>
    <xf numFmtId="0" fontId="49" fillId="0" borderId="26" xfId="39" applyFont="1" applyBorder="1" applyAlignment="1">
      <alignment horizontal="center" vertical="center"/>
    </xf>
    <xf numFmtId="0" fontId="49" fillId="0" borderId="1" xfId="39" applyFont="1" applyBorder="1" applyAlignment="1">
      <alignment horizontal="center" vertical="center"/>
    </xf>
    <xf numFmtId="0" fontId="72" fillId="0" borderId="15" xfId="39" applyFont="1" applyBorder="1" applyAlignment="1">
      <alignment horizontal="center" vertical="center"/>
    </xf>
    <xf numFmtId="178" fontId="49" fillId="0" borderId="27" xfId="39" applyNumberFormat="1" applyFont="1" applyBorder="1" applyAlignment="1">
      <alignment horizontal="right" vertical="center"/>
    </xf>
    <xf numFmtId="43" fontId="49" fillId="0" borderId="28" xfId="39" applyNumberFormat="1" applyFont="1" applyBorder="1" applyAlignment="1">
      <alignment horizontal="right" vertical="center"/>
    </xf>
    <xf numFmtId="43" fontId="49" fillId="0" borderId="27" xfId="39" applyNumberFormat="1" applyFont="1" applyBorder="1" applyAlignment="1">
      <alignment horizontal="right" vertical="center"/>
    </xf>
    <xf numFmtId="178" fontId="49" fillId="0" borderId="17" xfId="139" applyNumberFormat="1" applyFont="1" applyBorder="1" applyAlignment="1">
      <alignment horizontal="right" vertical="center"/>
    </xf>
    <xf numFmtId="2" fontId="49" fillId="0" borderId="28" xfId="39" applyNumberFormat="1" applyFont="1" applyBorder="1" applyAlignment="1">
      <alignment horizontal="right" vertical="center"/>
    </xf>
    <xf numFmtId="178" fontId="49" fillId="0" borderId="27" xfId="139" applyNumberFormat="1" applyFont="1" applyBorder="1" applyAlignment="1">
      <alignment horizontal="right" vertical="center"/>
    </xf>
    <xf numFmtId="178" fontId="49" fillId="0" borderId="28" xfId="139" applyNumberFormat="1" applyFont="1" applyBorder="1">
      <alignment vertical="center"/>
    </xf>
    <xf numFmtId="2" fontId="49" fillId="0" borderId="28" xfId="39" applyNumberFormat="1" applyFont="1" applyBorder="1">
      <alignment vertical="center"/>
    </xf>
    <xf numFmtId="178" fontId="49" fillId="0" borderId="16" xfId="101" applyNumberFormat="1" applyFont="1" applyFill="1" applyBorder="1">
      <alignment vertical="center"/>
    </xf>
    <xf numFmtId="2" fontId="49" fillId="0" borderId="16" xfId="39" applyNumberFormat="1" applyFont="1" applyFill="1" applyBorder="1">
      <alignment vertical="center"/>
    </xf>
    <xf numFmtId="179" fontId="49" fillId="0" borderId="18" xfId="39" applyNumberFormat="1" applyFont="1" applyBorder="1" applyAlignment="1">
      <alignment horizontal="right" vertical="center"/>
    </xf>
    <xf numFmtId="179" fontId="45" fillId="0" borderId="17" xfId="39" applyNumberFormat="1" applyFont="1" applyBorder="1" applyAlignment="1">
      <alignment horizontal="right" vertical="center"/>
    </xf>
    <xf numFmtId="179" fontId="45" fillId="0" borderId="14" xfId="39" applyNumberFormat="1" applyFont="1" applyBorder="1" applyAlignment="1">
      <alignment horizontal="right" vertical="center"/>
    </xf>
    <xf numFmtId="179" fontId="45" fillId="0" borderId="13" xfId="39" applyNumberFormat="1" applyFont="1" applyBorder="1" applyAlignment="1">
      <alignment horizontal="right" vertical="center"/>
    </xf>
    <xf numFmtId="179" fontId="49" fillId="0" borderId="16" xfId="39" applyNumberFormat="1" applyFont="1" applyBorder="1" applyAlignment="1">
      <alignment horizontal="right" vertical="center"/>
    </xf>
    <xf numFmtId="179" fontId="49" fillId="0" borderId="27" xfId="39" applyNumberFormat="1" applyFont="1" applyBorder="1" applyAlignment="1">
      <alignment horizontal="right" vertical="center"/>
    </xf>
    <xf numFmtId="178" fontId="49" fillId="0" borderId="16" xfId="140" applyNumberFormat="1" applyFont="1" applyBorder="1" applyAlignment="1">
      <alignment horizontal="right" vertical="center"/>
    </xf>
    <xf numFmtId="178" fontId="49" fillId="0" borderId="17" xfId="140" applyNumberFormat="1" applyFont="1" applyBorder="1">
      <alignment vertical="center"/>
    </xf>
    <xf numFmtId="179" fontId="49" fillId="0" borderId="13" xfId="39" applyNumberFormat="1" applyFont="1" applyBorder="1" applyAlignment="1">
      <alignment horizontal="right" vertical="center"/>
    </xf>
    <xf numFmtId="179" fontId="49" fillId="0" borderId="14" xfId="39" applyNumberFormat="1" applyFont="1" applyBorder="1" applyAlignment="1">
      <alignment horizontal="right" vertical="center"/>
    </xf>
    <xf numFmtId="178" fontId="49" fillId="0" borderId="14" xfId="140" applyNumberFormat="1" applyFont="1" applyBorder="1">
      <alignment vertical="center"/>
    </xf>
    <xf numFmtId="179" fontId="49" fillId="0" borderId="15" xfId="39" applyNumberFormat="1" applyFont="1" applyBorder="1" applyAlignment="1">
      <alignment horizontal="right" vertical="center"/>
    </xf>
    <xf numFmtId="0" fontId="50" fillId="0" borderId="26" xfId="39" applyFont="1" applyBorder="1" applyAlignment="1">
      <alignment horizontal="center" vertical="center"/>
    </xf>
    <xf numFmtId="179" fontId="49" fillId="0" borderId="28" xfId="39" applyNumberFormat="1" applyFont="1" applyBorder="1" applyAlignment="1">
      <alignment horizontal="right" vertical="center"/>
    </xf>
    <xf numFmtId="0" fontId="48" fillId="0" borderId="18" xfId="141" applyFont="1" applyBorder="1" applyAlignment="1">
      <alignment vertical="center" wrapText="1"/>
    </xf>
    <xf numFmtId="0" fontId="48" fillId="0" borderId="0" xfId="141" applyFont="1" applyBorder="1" applyAlignment="1">
      <alignment vertical="center" wrapText="1"/>
    </xf>
    <xf numFmtId="186" fontId="48" fillId="0" borderId="18" xfId="39" applyNumberFormat="1" applyFont="1" applyFill="1" applyBorder="1">
      <alignment vertical="center"/>
    </xf>
    <xf numFmtId="0" fontId="7" fillId="0" borderId="18" xfId="47" applyFont="1" applyFill="1" applyBorder="1" applyAlignment="1">
      <alignment horizontal="center" vertical="center"/>
    </xf>
    <xf numFmtId="179" fontId="72" fillId="0" borderId="0" xfId="139" applyNumberFormat="1" applyFont="1">
      <alignment vertical="center"/>
    </xf>
    <xf numFmtId="43" fontId="73" fillId="0" borderId="17" xfId="139" applyFont="1" applyBorder="1" applyAlignment="1">
      <alignment horizontal="right" vertical="center"/>
    </xf>
    <xf numFmtId="178" fontId="72" fillId="0" borderId="0" xfId="139" applyNumberFormat="1" applyFont="1">
      <alignment vertical="center"/>
    </xf>
    <xf numFmtId="3" fontId="73" fillId="0" borderId="16" xfId="139" applyNumberFormat="1" applyFont="1" applyBorder="1" applyAlignment="1">
      <alignment horizontal="right" vertical="center"/>
    </xf>
    <xf numFmtId="0" fontId="72" fillId="0" borderId="0" xfId="39" applyFont="1">
      <alignment vertical="center"/>
    </xf>
    <xf numFmtId="0" fontId="48" fillId="0" borderId="21" xfId="47" applyFont="1" applyFill="1" applyBorder="1" applyAlignment="1">
      <alignment horizontal="distributed" vertical="center"/>
    </xf>
    <xf numFmtId="0" fontId="48" fillId="0" borderId="0" xfId="47" applyFont="1" applyFill="1" applyBorder="1" applyAlignment="1">
      <alignment horizontal="distributed" vertical="center"/>
    </xf>
    <xf numFmtId="0" fontId="50" fillId="0" borderId="24" xfId="0" applyFont="1" applyBorder="1" applyAlignment="1">
      <alignment horizontal="right" vertical="center"/>
    </xf>
    <xf numFmtId="0" fontId="50" fillId="0" borderId="26" xfId="39" applyFont="1" applyBorder="1" applyAlignment="1">
      <alignment horizontal="right" vertical="center"/>
    </xf>
    <xf numFmtId="0" fontId="50" fillId="0" borderId="17" xfId="39" applyFont="1" applyBorder="1">
      <alignment vertical="center"/>
    </xf>
    <xf numFmtId="0" fontId="49" fillId="0" borderId="0" xfId="39" applyFont="1" applyAlignment="1">
      <alignment horizontal="left" vertical="top"/>
    </xf>
    <xf numFmtId="0" fontId="72" fillId="0" borderId="2" xfId="39" applyFont="1" applyBorder="1" applyAlignment="1">
      <alignment horizontal="center" vertical="center"/>
    </xf>
    <xf numFmtId="0" fontId="72" fillId="0" borderId="1" xfId="39" applyFont="1" applyBorder="1" applyAlignment="1">
      <alignment horizontal="center" vertical="center"/>
    </xf>
    <xf numFmtId="0" fontId="50" fillId="0" borderId="24" xfId="39" applyFont="1" applyBorder="1" applyAlignment="1">
      <alignment vertical="center"/>
    </xf>
    <xf numFmtId="0" fontId="7" fillId="0" borderId="18" xfId="138" applyFont="1" applyBorder="1" applyAlignment="1">
      <alignment horizontal="distributed" vertical="center" wrapText="1"/>
    </xf>
    <xf numFmtId="0" fontId="7" fillId="0" borderId="18" xfId="138" applyFont="1" applyFill="1" applyBorder="1" applyAlignment="1">
      <alignment horizontal="distributed" vertical="center" wrapText="1"/>
    </xf>
    <xf numFmtId="0" fontId="48" fillId="0" borderId="0" xfId="1" applyFont="1" applyBorder="1" applyAlignment="1">
      <alignment horizontal="left" vertical="center"/>
    </xf>
    <xf numFmtId="0" fontId="48" fillId="0" borderId="0" xfId="1" applyFont="1" applyFill="1" applyBorder="1" applyAlignment="1">
      <alignment horizontal="left" vertical="center"/>
    </xf>
    <xf numFmtId="0" fontId="48" fillId="0" borderId="0" xfId="39" applyFont="1" applyFill="1" applyAlignment="1">
      <alignment horizontal="left" vertical="center"/>
    </xf>
    <xf numFmtId="0" fontId="48" fillId="0" borderId="1" xfId="38" applyFont="1" applyFill="1" applyBorder="1" applyAlignment="1">
      <alignment horizontal="center" vertical="center"/>
    </xf>
    <xf numFmtId="179" fontId="45" fillId="0" borderId="16" xfId="39" applyNumberFormat="1" applyFont="1" applyBorder="1" applyAlignment="1">
      <alignment horizontal="right" vertical="center"/>
    </xf>
    <xf numFmtId="0" fontId="73" fillId="0" borderId="1" xfId="39" applyFont="1" applyBorder="1" applyAlignment="1">
      <alignment horizontal="center" vertical="center"/>
    </xf>
    <xf numFmtId="0" fontId="73" fillId="0" borderId="3" xfId="39" applyFont="1" applyBorder="1" applyAlignment="1">
      <alignment horizontal="center" vertical="center"/>
    </xf>
    <xf numFmtId="0" fontId="73" fillId="0" borderId="24" xfId="39" applyFont="1" applyBorder="1" applyAlignment="1">
      <alignment horizontal="center" vertical="center"/>
    </xf>
    <xf numFmtId="0" fontId="48" fillId="0" borderId="2" xfId="38" applyFont="1" applyFill="1" applyBorder="1" applyAlignment="1">
      <alignment horizontal="center" vertical="center"/>
    </xf>
    <xf numFmtId="0" fontId="48" fillId="0" borderId="1" xfId="48" applyFont="1" applyBorder="1" applyAlignment="1">
      <alignment horizontal="center" vertical="center"/>
    </xf>
    <xf numFmtId="0" fontId="48" fillId="0" borderId="24" xfId="48" applyFont="1" applyBorder="1" applyAlignment="1">
      <alignment horizontal="center" vertical="center"/>
    </xf>
    <xf numFmtId="0" fontId="48" fillId="0" borderId="1" xfId="48" applyFont="1" applyFill="1" applyBorder="1" applyAlignment="1">
      <alignment horizontal="center" vertical="center"/>
    </xf>
    <xf numFmtId="0" fontId="68" fillId="0" borderId="0" xfId="109" applyFont="1" applyAlignment="1">
      <alignment horizontal="left" vertical="center"/>
    </xf>
    <xf numFmtId="0" fontId="68" fillId="0" borderId="0" xfId="108" quotePrefix="1" applyFont="1" applyAlignment="1">
      <alignment horizontal="left" vertical="center"/>
    </xf>
    <xf numFmtId="41" fontId="48" fillId="0" borderId="17" xfId="143" applyNumberFormat="1" applyFont="1" applyBorder="1" applyAlignment="1">
      <alignment vertical="center"/>
    </xf>
    <xf numFmtId="41" fontId="48" fillId="0" borderId="16" xfId="143" applyNumberFormat="1" applyFont="1" applyBorder="1" applyAlignment="1">
      <alignment vertical="center"/>
    </xf>
    <xf numFmtId="41" fontId="49" fillId="0" borderId="17" xfId="143" applyNumberFormat="1" applyFont="1" applyBorder="1">
      <alignment vertical="center"/>
    </xf>
    <xf numFmtId="41" fontId="49" fillId="0" borderId="16" xfId="143" applyNumberFormat="1" applyFont="1" applyBorder="1">
      <alignment vertical="center"/>
    </xf>
    <xf numFmtId="41" fontId="49" fillId="0" borderId="14" xfId="143" applyNumberFormat="1" applyFont="1" applyBorder="1">
      <alignment vertical="center"/>
    </xf>
    <xf numFmtId="41" fontId="49" fillId="0" borderId="13" xfId="143" applyNumberFormat="1" applyFont="1" applyBorder="1">
      <alignment vertical="center"/>
    </xf>
    <xf numFmtId="41" fontId="48" fillId="0" borderId="17" xfId="140" applyNumberFormat="1" applyFont="1" applyBorder="1" applyAlignment="1">
      <alignment horizontal="right" vertical="center"/>
    </xf>
    <xf numFmtId="41" fontId="48" fillId="0" borderId="0" xfId="140" applyNumberFormat="1" applyFont="1" applyAlignment="1">
      <alignment horizontal="right" vertical="center"/>
    </xf>
    <xf numFmtId="41" fontId="48" fillId="0" borderId="14" xfId="140" applyNumberFormat="1" applyFont="1" applyBorder="1" applyAlignment="1">
      <alignment horizontal="right" vertical="center"/>
    </xf>
    <xf numFmtId="41" fontId="48" fillId="0" borderId="24" xfId="140" applyNumberFormat="1" applyFont="1" applyBorder="1" applyAlignment="1">
      <alignment horizontal="right" vertical="center"/>
    </xf>
    <xf numFmtId="41" fontId="48" fillId="0" borderId="17" xfId="144" applyNumberFormat="1" applyFont="1" applyBorder="1" applyAlignment="1">
      <alignment vertical="center"/>
    </xf>
    <xf numFmtId="41" fontId="48" fillId="0" borderId="0" xfId="144" applyNumberFormat="1" applyFont="1" applyAlignment="1">
      <alignment vertical="center"/>
    </xf>
    <xf numFmtId="41" fontId="48" fillId="0" borderId="14" xfId="144" applyNumberFormat="1" applyFont="1" applyBorder="1" applyAlignment="1">
      <alignment vertical="center"/>
    </xf>
    <xf numFmtId="41" fontId="48" fillId="0" borderId="24" xfId="144" applyNumberFormat="1" applyFont="1" applyBorder="1" applyAlignment="1">
      <alignment vertical="center"/>
    </xf>
    <xf numFmtId="43" fontId="49" fillId="0" borderId="0" xfId="39" applyNumberFormat="1" applyFont="1" applyBorder="1" applyAlignment="1">
      <alignment horizontal="right" vertical="center"/>
    </xf>
    <xf numFmtId="0" fontId="88" fillId="0" borderId="18" xfId="138" applyFont="1" applyBorder="1" applyAlignment="1">
      <alignment horizontal="distributed" vertical="center" wrapText="1"/>
    </xf>
    <xf numFmtId="0" fontId="49" fillId="0" borderId="0" xfId="0" applyFont="1" applyFill="1" applyAlignment="1">
      <alignment horizontal="left" vertical="distributed"/>
    </xf>
    <xf numFmtId="0" fontId="45" fillId="0" borderId="0" xfId="39" applyFont="1" applyAlignment="1">
      <alignment horizontal="center" vertical="center"/>
    </xf>
    <xf numFmtId="0" fontId="45" fillId="0" borderId="15" xfId="39" applyFont="1" applyBorder="1" applyAlignment="1">
      <alignment horizontal="center" vertical="center"/>
    </xf>
    <xf numFmtId="0" fontId="45" fillId="0" borderId="0" xfId="39" applyFont="1" applyAlignment="1">
      <alignment vertical="center"/>
    </xf>
    <xf numFmtId="0" fontId="45" fillId="0" borderId="0" xfId="39" applyFont="1" applyAlignment="1">
      <alignment horizontal="right" vertical="center"/>
    </xf>
    <xf numFmtId="178" fontId="49" fillId="0" borderId="15" xfId="39" applyNumberFormat="1" applyFont="1" applyFill="1" applyBorder="1">
      <alignment vertical="center"/>
    </xf>
    <xf numFmtId="43" fontId="45" fillId="0" borderId="14" xfId="39" applyNumberFormat="1" applyFont="1" applyFill="1" applyBorder="1" applyAlignment="1">
      <alignment horizontal="right" vertical="center"/>
    </xf>
    <xf numFmtId="41" fontId="45" fillId="0" borderId="28" xfId="39" applyNumberFormat="1" applyFont="1" applyFill="1" applyBorder="1" applyAlignment="1">
      <alignment horizontal="right" vertical="center"/>
    </xf>
    <xf numFmtId="43" fontId="45" fillId="0" borderId="27" xfId="39" applyNumberFormat="1" applyFont="1" applyFill="1" applyBorder="1" applyAlignment="1">
      <alignment horizontal="right" vertical="center"/>
    </xf>
    <xf numFmtId="41" fontId="48" fillId="0" borderId="27" xfId="38" applyNumberFormat="1" applyFont="1" applyFill="1" applyBorder="1" applyAlignment="1">
      <alignment horizontal="right" vertical="center"/>
    </xf>
    <xf numFmtId="0" fontId="45" fillId="0" borderId="3" xfId="39" applyFont="1" applyBorder="1" applyAlignment="1">
      <alignment horizontal="center" vertical="center"/>
    </xf>
    <xf numFmtId="0" fontId="78" fillId="0" borderId="2" xfId="38" applyFont="1" applyFill="1" applyBorder="1" applyAlignment="1">
      <alignment horizontal="center" vertical="center"/>
    </xf>
    <xf numFmtId="0" fontId="78" fillId="0" borderId="1" xfId="38" applyFont="1" applyFill="1" applyBorder="1" applyAlignment="1">
      <alignment horizontal="center" vertical="center"/>
    </xf>
    <xf numFmtId="41" fontId="48" fillId="0" borderId="16" xfId="38" applyNumberFormat="1" applyFont="1" applyFill="1" applyBorder="1" applyAlignment="1">
      <alignment horizontal="right" vertical="center"/>
    </xf>
    <xf numFmtId="41" fontId="45" fillId="0" borderId="18" xfId="39" applyNumberFormat="1" applyFont="1" applyFill="1" applyBorder="1" applyAlignment="1">
      <alignment horizontal="right" vertical="center"/>
    </xf>
    <xf numFmtId="41" fontId="45" fillId="0" borderId="16" xfId="39" applyNumberFormat="1" applyFont="1" applyFill="1" applyBorder="1" applyAlignment="1">
      <alignment horizontal="right" vertical="center"/>
    </xf>
    <xf numFmtId="41" fontId="49" fillId="0" borderId="16" xfId="39" applyNumberFormat="1" applyFont="1" applyFill="1" applyBorder="1">
      <alignment vertical="center"/>
    </xf>
    <xf numFmtId="178" fontId="49" fillId="0" borderId="16" xfId="39" applyNumberFormat="1" applyFont="1" applyFill="1" applyBorder="1">
      <alignment vertical="center"/>
    </xf>
    <xf numFmtId="178" fontId="49" fillId="0" borderId="13" xfId="39" applyNumberFormat="1" applyFont="1" applyFill="1" applyBorder="1">
      <alignment vertical="center"/>
    </xf>
    <xf numFmtId="179" fontId="45" fillId="0" borderId="16" xfId="39" applyNumberFormat="1" applyFont="1" applyBorder="1" applyAlignment="1">
      <alignment horizontal="right" vertical="center"/>
    </xf>
    <xf numFmtId="0" fontId="48" fillId="0" borderId="3" xfId="38" applyFont="1" applyFill="1" applyBorder="1" applyAlignment="1">
      <alignment horizontal="center" vertical="center"/>
    </xf>
    <xf numFmtId="0" fontId="45" fillId="0" borderId="27" xfId="39" applyFont="1" applyBorder="1" applyAlignment="1">
      <alignment horizontal="center" vertical="center"/>
    </xf>
    <xf numFmtId="0" fontId="45" fillId="0" borderId="17" xfId="39" applyFont="1" applyBorder="1" applyAlignment="1">
      <alignment horizontal="center" vertical="center"/>
    </xf>
    <xf numFmtId="0" fontId="45" fillId="0" borderId="14" xfId="39" applyFont="1" applyBorder="1" applyAlignment="1">
      <alignment horizontal="center" vertical="center"/>
    </xf>
    <xf numFmtId="0" fontId="49" fillId="0" borderId="26" xfId="39" applyFont="1" applyBorder="1" applyAlignment="1">
      <alignment horizontal="center" vertical="center"/>
    </xf>
    <xf numFmtId="0" fontId="49" fillId="0" borderId="1" xfId="39" applyFont="1" applyBorder="1" applyAlignment="1">
      <alignment horizontal="center" vertical="center"/>
    </xf>
    <xf numFmtId="0" fontId="49" fillId="0" borderId="3" xfId="39" applyFont="1" applyBorder="1" applyAlignment="1">
      <alignment horizontal="center" vertical="center"/>
    </xf>
    <xf numFmtId="0" fontId="50" fillId="0" borderId="1" xfId="39" applyFont="1" applyBorder="1" applyAlignment="1">
      <alignment horizontal="center" vertical="center"/>
    </xf>
    <xf numFmtId="0" fontId="50" fillId="0" borderId="3" xfId="39" applyFont="1" applyBorder="1" applyAlignment="1">
      <alignment horizontal="center" vertical="center"/>
    </xf>
    <xf numFmtId="0" fontId="48" fillId="0" borderId="3" xfId="48" applyFont="1" applyBorder="1" applyAlignment="1">
      <alignment horizontal="center" vertical="center"/>
    </xf>
    <xf numFmtId="0" fontId="48" fillId="0" borderId="1" xfId="48" applyFont="1" applyFill="1" applyBorder="1" applyAlignment="1">
      <alignment horizontal="center" vertical="center"/>
    </xf>
    <xf numFmtId="0" fontId="48" fillId="0" borderId="22" xfId="48" applyFont="1" applyFill="1" applyBorder="1" applyAlignment="1">
      <alignment horizontal="center" vertical="center"/>
    </xf>
    <xf numFmtId="0" fontId="48" fillId="0" borderId="3" xfId="48" applyFont="1" applyFill="1" applyBorder="1" applyAlignment="1">
      <alignment horizontal="center" vertical="center"/>
    </xf>
    <xf numFmtId="0" fontId="48" fillId="0" borderId="21" xfId="111" applyFont="1" applyFill="1" applyBorder="1" applyAlignment="1">
      <alignment horizontal="center" vertical="center" wrapText="1"/>
    </xf>
    <xf numFmtId="41" fontId="48" fillId="0" borderId="28" xfId="38" applyNumberFormat="1" applyFont="1" applyFill="1" applyBorder="1" applyAlignment="1">
      <alignment horizontal="right" vertical="center"/>
    </xf>
    <xf numFmtId="41" fontId="48" fillId="0" borderId="21" xfId="38" applyNumberFormat="1" applyFont="1" applyFill="1" applyBorder="1" applyAlignment="1">
      <alignment horizontal="right" vertical="center"/>
    </xf>
    <xf numFmtId="183" fontId="48" fillId="0" borderId="28" xfId="38" applyNumberFormat="1" applyFont="1" applyFill="1" applyBorder="1" applyAlignment="1">
      <alignment horizontal="right" vertical="center"/>
    </xf>
    <xf numFmtId="41" fontId="48" fillId="0" borderId="18" xfId="38" applyNumberFormat="1" applyFont="1" applyFill="1" applyBorder="1" applyAlignment="1">
      <alignment horizontal="right" vertical="center"/>
    </xf>
    <xf numFmtId="0" fontId="45" fillId="0" borderId="17" xfId="39" applyFont="1" applyFill="1" applyBorder="1" applyAlignment="1">
      <alignment horizontal="center" vertical="center"/>
    </xf>
    <xf numFmtId="0" fontId="45" fillId="0" borderId="14" xfId="39" applyFont="1" applyFill="1" applyBorder="1" applyAlignment="1">
      <alignment horizontal="center" vertical="center"/>
    </xf>
    <xf numFmtId="41" fontId="45" fillId="0" borderId="14" xfId="39" applyNumberFormat="1" applyFont="1" applyFill="1" applyBorder="1" applyAlignment="1">
      <alignment horizontal="right" vertical="center"/>
    </xf>
    <xf numFmtId="179" fontId="45" fillId="0" borderId="14" xfId="39" applyNumberFormat="1" applyFont="1" applyFill="1" applyBorder="1" applyAlignment="1">
      <alignment horizontal="right" vertical="center"/>
    </xf>
    <xf numFmtId="41" fontId="48" fillId="0" borderId="14" xfId="38" applyNumberFormat="1" applyFont="1" applyFill="1" applyBorder="1" applyAlignment="1">
      <alignment horizontal="right" vertical="center"/>
    </xf>
    <xf numFmtId="183" fontId="45" fillId="0" borderId="13" xfId="39" applyNumberFormat="1" applyFont="1" applyFill="1" applyBorder="1" applyAlignment="1">
      <alignment horizontal="right" vertical="center"/>
    </xf>
    <xf numFmtId="42" fontId="49" fillId="0" borderId="27" xfId="39" applyNumberFormat="1" applyFont="1" applyFill="1" applyBorder="1" applyAlignment="1">
      <alignment horizontal="right" vertical="center"/>
    </xf>
    <xf numFmtId="42" fontId="49" fillId="0" borderId="17" xfId="39" applyNumberFormat="1" applyFont="1" applyFill="1" applyBorder="1" applyAlignment="1">
      <alignment horizontal="right" vertical="center"/>
    </xf>
    <xf numFmtId="42" fontId="49" fillId="0" borderId="14" xfId="39" applyNumberFormat="1" applyFont="1" applyFill="1" applyBorder="1" applyAlignment="1">
      <alignment horizontal="right" vertical="center"/>
    </xf>
    <xf numFmtId="41" fontId="50" fillId="0" borderId="16" xfId="39" quotePrefix="1" applyNumberFormat="1" applyFont="1" applyBorder="1" applyAlignment="1">
      <alignment horizontal="right" vertical="center"/>
    </xf>
    <xf numFmtId="41" fontId="49" fillId="0" borderId="14" xfId="39" applyNumberFormat="1" applyFont="1" applyFill="1" applyBorder="1">
      <alignment vertical="center"/>
    </xf>
    <xf numFmtId="0" fontId="48" fillId="0" borderId="26" xfId="38" applyFont="1" applyFill="1" applyBorder="1" applyAlignment="1">
      <alignment horizontal="center" vertical="center"/>
    </xf>
    <xf numFmtId="0" fontId="49" fillId="0" borderId="3" xfId="39" applyFont="1" applyFill="1" applyBorder="1" applyAlignment="1">
      <alignment horizontal="center" vertical="center"/>
    </xf>
    <xf numFmtId="43" fontId="48" fillId="0" borderId="27" xfId="38" applyNumberFormat="1" applyFont="1" applyFill="1" applyBorder="1" applyAlignment="1">
      <alignment horizontal="right" vertical="center"/>
    </xf>
    <xf numFmtId="0" fontId="45" fillId="0" borderId="22" xfId="39" applyFont="1" applyBorder="1">
      <alignment vertical="center"/>
    </xf>
    <xf numFmtId="49" fontId="48" fillId="0" borderId="3" xfId="1" applyNumberFormat="1" applyFont="1" applyBorder="1" applyAlignment="1">
      <alignment horizontal="centerContinuous" vertical="center"/>
    </xf>
    <xf numFmtId="41" fontId="48" fillId="0" borderId="17" xfId="1" applyNumberFormat="1" applyFont="1" applyBorder="1" applyAlignment="1">
      <alignment horizontal="right" vertical="center"/>
    </xf>
    <xf numFmtId="41" fontId="48" fillId="0" borderId="16" xfId="1" applyNumberFormat="1" applyFont="1" applyBorder="1" applyAlignment="1">
      <alignment horizontal="right" vertical="center"/>
    </xf>
    <xf numFmtId="41" fontId="48" fillId="0" borderId="13" xfId="1" applyNumberFormat="1" applyFont="1" applyBorder="1" applyAlignment="1">
      <alignment horizontal="right" vertical="center"/>
    </xf>
    <xf numFmtId="41" fontId="48" fillId="0" borderId="14" xfId="1" applyNumberFormat="1" applyFont="1" applyBorder="1" applyAlignment="1">
      <alignment horizontal="right" vertical="center"/>
    </xf>
    <xf numFmtId="178" fontId="50" fillId="0" borderId="0" xfId="39" applyNumberFormat="1" applyFont="1">
      <alignment vertical="center"/>
    </xf>
    <xf numFmtId="0" fontId="95" fillId="0" borderId="15" xfId="138" applyFont="1" applyBorder="1" applyAlignment="1">
      <alignment horizontal="distributed" vertical="center" wrapText="1"/>
    </xf>
    <xf numFmtId="0" fontId="96" fillId="0" borderId="15" xfId="138" applyFont="1" applyBorder="1" applyAlignment="1">
      <alignment horizontal="distributed" vertical="center" wrapText="1"/>
    </xf>
    <xf numFmtId="178" fontId="73" fillId="0" borderId="14" xfId="50" applyNumberFormat="1" applyFont="1" applyFill="1" applyBorder="1" applyAlignment="1">
      <alignment horizontal="right" vertical="center"/>
    </xf>
    <xf numFmtId="178" fontId="73" fillId="0" borderId="13" xfId="50" applyNumberFormat="1" applyFont="1" applyFill="1" applyBorder="1" applyAlignment="1">
      <alignment horizontal="right" vertical="center"/>
    </xf>
    <xf numFmtId="0" fontId="83" fillId="0" borderId="0" xfId="1" quotePrefix="1" applyFont="1" applyBorder="1" applyAlignment="1">
      <alignment horizontal="left"/>
    </xf>
    <xf numFmtId="0" fontId="50" fillId="0" borderId="21" xfId="39" applyFont="1" applyBorder="1" applyAlignment="1">
      <alignment horizontal="center" vertical="center"/>
    </xf>
    <xf numFmtId="0" fontId="50" fillId="0" borderId="28" xfId="39" applyFont="1" applyBorder="1" applyAlignment="1">
      <alignment horizontal="center" vertical="center"/>
    </xf>
    <xf numFmtId="0" fontId="80" fillId="0" borderId="3" xfId="39" applyFont="1" applyBorder="1" applyAlignment="1">
      <alignment horizontal="center" vertical="center"/>
    </xf>
    <xf numFmtId="0" fontId="80" fillId="0" borderId="26" xfId="39" applyFont="1" applyBorder="1" applyAlignment="1">
      <alignment horizontal="center" vertical="center"/>
    </xf>
    <xf numFmtId="0" fontId="80" fillId="0" borderId="1" xfId="39" applyFont="1" applyBorder="1" applyAlignment="1">
      <alignment horizontal="center" vertical="center"/>
    </xf>
    <xf numFmtId="43" fontId="45" fillId="0" borderId="17" xfId="39" applyNumberFormat="1" applyFont="1" applyBorder="1" applyAlignment="1">
      <alignment horizontal="right" vertical="center"/>
    </xf>
    <xf numFmtId="43" fontId="45" fillId="0" borderId="14" xfId="39" applyNumberFormat="1" applyFont="1" applyBorder="1" applyAlignment="1">
      <alignment horizontal="right" vertical="center"/>
    </xf>
    <xf numFmtId="43" fontId="45" fillId="0" borderId="16" xfId="39" applyNumberFormat="1" applyFont="1" applyBorder="1" applyAlignment="1">
      <alignment horizontal="right" vertical="center"/>
    </xf>
    <xf numFmtId="43" fontId="45" fillId="0" borderId="13" xfId="39" applyNumberFormat="1" applyFont="1" applyBorder="1" applyAlignment="1">
      <alignment horizontal="right" vertical="center"/>
    </xf>
    <xf numFmtId="43" fontId="49" fillId="0" borderId="0" xfId="39" applyNumberFormat="1" applyFont="1" applyAlignment="1">
      <alignment horizontal="right" vertical="center"/>
    </xf>
    <xf numFmtId="43" fontId="50" fillId="0" borderId="0" xfId="39" quotePrefix="1" applyNumberFormat="1" applyFont="1" applyBorder="1" applyAlignment="1">
      <alignment horizontal="right" vertical="center"/>
    </xf>
    <xf numFmtId="43" fontId="49" fillId="0" borderId="24" xfId="39" applyNumberFormat="1" applyFont="1" applyBorder="1" applyAlignment="1">
      <alignment horizontal="right" vertical="center"/>
    </xf>
    <xf numFmtId="0" fontId="50" fillId="0" borderId="17" xfId="39" applyFont="1" applyBorder="1" applyAlignment="1">
      <alignment horizontal="center" vertical="center"/>
    </xf>
    <xf numFmtId="41" fontId="50" fillId="0" borderId="17" xfId="39" applyNumberFormat="1" applyFont="1" applyBorder="1" applyAlignment="1">
      <alignment horizontal="right" vertical="center"/>
    </xf>
    <xf numFmtId="41" fontId="50" fillId="0" borderId="16" xfId="39" applyNumberFormat="1" applyFont="1" applyBorder="1" applyAlignment="1">
      <alignment horizontal="right" vertical="center"/>
    </xf>
    <xf numFmtId="41" fontId="50" fillId="0" borderId="17" xfId="39" quotePrefix="1" applyNumberFormat="1" applyFont="1" applyBorder="1" applyAlignment="1">
      <alignment horizontal="right" vertical="center"/>
    </xf>
    <xf numFmtId="41" fontId="50" fillId="0" borderId="18" xfId="39" quotePrefix="1" applyNumberFormat="1" applyFont="1" applyBorder="1" applyAlignment="1">
      <alignment horizontal="right" vertical="center"/>
    </xf>
    <xf numFmtId="41" fontId="7" fillId="0" borderId="17" xfId="49" applyNumberFormat="1" applyFont="1" applyBorder="1" applyAlignment="1">
      <alignment vertical="center"/>
    </xf>
    <xf numFmtId="41" fontId="7" fillId="0" borderId="17" xfId="49" applyNumberFormat="1" applyFont="1" applyBorder="1" applyAlignment="1">
      <alignment horizontal="right" vertical="center"/>
    </xf>
    <xf numFmtId="0" fontId="7" fillId="0" borderId="0" xfId="47" applyFont="1" applyFill="1" applyBorder="1" applyAlignment="1">
      <alignment horizontal="distributed" vertical="center"/>
    </xf>
    <xf numFmtId="0" fontId="50" fillId="0" borderId="22" xfId="39" applyFont="1" applyBorder="1">
      <alignment vertical="center"/>
    </xf>
    <xf numFmtId="41" fontId="7" fillId="0" borderId="27" xfId="49" applyNumberFormat="1" applyFont="1" applyBorder="1" applyAlignment="1">
      <alignment vertical="center"/>
    </xf>
    <xf numFmtId="0" fontId="7" fillId="0" borderId="24" xfId="47" applyFont="1" applyFill="1" applyBorder="1" applyAlignment="1">
      <alignment horizontal="distributed" vertical="center"/>
    </xf>
    <xf numFmtId="41" fontId="50" fillId="0" borderId="17" xfId="39" applyNumberFormat="1" applyFont="1" applyBorder="1">
      <alignment vertical="center"/>
    </xf>
    <xf numFmtId="41" fontId="50" fillId="0" borderId="28" xfId="39" applyNumberFormat="1" applyFont="1" applyBorder="1" applyAlignment="1">
      <alignment horizontal="right" vertical="center"/>
    </xf>
    <xf numFmtId="41" fontId="7" fillId="0" borderId="17" xfId="50" applyNumberFormat="1" applyFont="1" applyBorder="1" applyAlignment="1">
      <alignment vertical="center"/>
    </xf>
    <xf numFmtId="41" fontId="7" fillId="0" borderId="16" xfId="50" applyNumberFormat="1" applyFont="1" applyBorder="1" applyAlignment="1">
      <alignment horizontal="right" vertical="center"/>
    </xf>
    <xf numFmtId="41" fontId="7" fillId="0" borderId="16" xfId="50" applyNumberFormat="1" applyFont="1" applyBorder="1" applyAlignment="1">
      <alignment vertical="center"/>
    </xf>
    <xf numFmtId="41" fontId="7" fillId="0" borderId="17" xfId="50" applyNumberFormat="1" applyFont="1" applyBorder="1" applyAlignment="1">
      <alignment horizontal="right" vertical="center"/>
    </xf>
    <xf numFmtId="41" fontId="50" fillId="0" borderId="18" xfId="39" applyNumberFormat="1" applyFont="1" applyBorder="1">
      <alignment vertical="center"/>
    </xf>
    <xf numFmtId="41" fontId="50" fillId="0" borderId="17" xfId="39" applyNumberFormat="1" applyFont="1" applyFill="1" applyBorder="1" applyAlignment="1">
      <alignment horizontal="right" vertical="center"/>
    </xf>
    <xf numFmtId="41" fontId="7" fillId="0" borderId="14" xfId="49" applyNumberFormat="1" applyFont="1" applyBorder="1" applyAlignment="1">
      <alignment vertical="center"/>
    </xf>
    <xf numFmtId="41" fontId="7" fillId="0" borderId="13" xfId="49" applyNumberFormat="1" applyFont="1" applyBorder="1" applyAlignment="1">
      <alignment vertical="center"/>
    </xf>
    <xf numFmtId="0" fontId="101" fillId="0" borderId="0" xfId="39" applyFont="1">
      <alignment vertical="center"/>
    </xf>
    <xf numFmtId="178" fontId="48" fillId="0" borderId="27" xfId="49" applyNumberFormat="1" applyFont="1" applyBorder="1" applyAlignment="1">
      <alignment vertical="center"/>
    </xf>
    <xf numFmtId="178" fontId="48" fillId="0" borderId="27" xfId="49" applyNumberFormat="1" applyFont="1" applyBorder="1" applyAlignment="1">
      <alignment horizontal="right" vertical="center"/>
    </xf>
    <xf numFmtId="179" fontId="49" fillId="0" borderId="27" xfId="39" applyNumberFormat="1" applyFont="1" applyBorder="1">
      <alignment vertical="center"/>
    </xf>
    <xf numFmtId="41" fontId="48" fillId="0" borderId="17" xfId="50" applyNumberFormat="1" applyFont="1" applyBorder="1" applyAlignment="1">
      <alignment vertical="center"/>
    </xf>
    <xf numFmtId="41" fontId="48" fillId="0" borderId="17" xfId="50" applyNumberFormat="1" applyFont="1" applyBorder="1" applyAlignment="1">
      <alignment horizontal="right" vertical="center"/>
    </xf>
    <xf numFmtId="0" fontId="49" fillId="0" borderId="22" xfId="39" applyFont="1" applyBorder="1">
      <alignment vertical="center"/>
    </xf>
    <xf numFmtId="0" fontId="78" fillId="0" borderId="15" xfId="47" applyFont="1" applyFill="1" applyBorder="1" applyAlignment="1">
      <alignment horizontal="distributed" vertical="center"/>
    </xf>
    <xf numFmtId="0" fontId="45" fillId="0" borderId="24" xfId="39" applyFont="1" applyBorder="1" applyAlignment="1">
      <alignment horizontal="center" vertical="top"/>
    </xf>
    <xf numFmtId="0" fontId="78" fillId="0" borderId="0" xfId="45" applyFont="1" applyBorder="1" applyAlignment="1">
      <alignment horizontal="right" vertical="distributed" wrapText="1"/>
    </xf>
    <xf numFmtId="41" fontId="48" fillId="0" borderId="16" xfId="48" applyNumberFormat="1" applyFont="1" applyBorder="1" applyAlignment="1">
      <alignment vertical="center"/>
    </xf>
    <xf numFmtId="41" fontId="45" fillId="0" borderId="16" xfId="39" applyNumberFormat="1" applyFont="1" applyBorder="1" applyAlignment="1">
      <alignment vertical="center"/>
    </xf>
    <xf numFmtId="41" fontId="48" fillId="0" borderId="0" xfId="48" applyNumberFormat="1" applyFont="1" applyBorder="1" applyAlignment="1">
      <alignment horizontal="right" vertical="center"/>
    </xf>
    <xf numFmtId="0" fontId="78" fillId="0" borderId="3" xfId="48" applyFont="1" applyBorder="1" applyAlignment="1">
      <alignment horizontal="center" vertical="center"/>
    </xf>
    <xf numFmtId="0" fontId="78" fillId="0" borderId="1" xfId="48" applyFont="1" applyBorder="1" applyAlignment="1">
      <alignment horizontal="center" vertical="center"/>
    </xf>
    <xf numFmtId="0" fontId="78" fillId="0" borderId="26" xfId="48" applyFont="1" applyBorder="1" applyAlignment="1">
      <alignment horizontal="center" vertical="center"/>
    </xf>
    <xf numFmtId="0" fontId="48" fillId="0" borderId="22" xfId="111" applyFont="1" applyFill="1" applyBorder="1" applyAlignment="1">
      <alignment horizontal="center" vertical="center" wrapText="1"/>
    </xf>
    <xf numFmtId="0" fontId="7" fillId="0" borderId="21" xfId="47" applyFont="1" applyFill="1" applyBorder="1" applyAlignment="1">
      <alignment horizontal="center" vertical="center"/>
    </xf>
    <xf numFmtId="0" fontId="66" fillId="0" borderId="0" xfId="111" applyFont="1" applyFill="1" applyBorder="1" applyAlignment="1">
      <alignment vertical="center" wrapText="1"/>
    </xf>
    <xf numFmtId="41" fontId="7" fillId="0" borderId="18" xfId="47" applyNumberFormat="1" applyFont="1" applyFill="1" applyBorder="1" applyAlignment="1">
      <alignment horizontal="right" vertical="center"/>
    </xf>
    <xf numFmtId="41" fontId="48" fillId="0" borderId="18" xfId="141" applyNumberFormat="1" applyFont="1" applyBorder="1" applyAlignment="1">
      <alignment horizontal="right" vertical="center" wrapText="1"/>
    </xf>
    <xf numFmtId="41" fontId="7" fillId="0" borderId="15" xfId="47" applyNumberFormat="1" applyFont="1" applyFill="1" applyBorder="1" applyAlignment="1">
      <alignment horizontal="right" vertical="center"/>
    </xf>
    <xf numFmtId="41" fontId="48" fillId="0" borderId="27" xfId="39" applyNumberFormat="1" applyFont="1" applyFill="1" applyBorder="1">
      <alignment vertical="center"/>
    </xf>
    <xf numFmtId="41" fontId="48" fillId="0" borderId="28" xfId="39" applyNumberFormat="1" applyFont="1" applyFill="1" applyBorder="1">
      <alignment vertical="center"/>
    </xf>
    <xf numFmtId="41" fontId="48" fillId="0" borderId="17" xfId="39" applyNumberFormat="1" applyFont="1" applyFill="1" applyBorder="1">
      <alignment vertical="center"/>
    </xf>
    <xf numFmtId="41" fontId="48" fillId="0" borderId="16" xfId="39" applyNumberFormat="1" applyFont="1" applyFill="1" applyBorder="1">
      <alignment vertical="center"/>
    </xf>
    <xf numFmtId="41" fontId="48" fillId="0" borderId="17" xfId="39" applyNumberFormat="1" applyFont="1" applyFill="1" applyBorder="1" applyAlignment="1">
      <alignment horizontal="right" vertical="center"/>
    </xf>
    <xf numFmtId="41" fontId="48" fillId="0" borderId="17" xfId="141" applyNumberFormat="1" applyFont="1" applyBorder="1" applyAlignment="1">
      <alignment vertical="center" wrapText="1"/>
    </xf>
    <xf numFmtId="41" fontId="48" fillId="0" borderId="17" xfId="141" applyNumberFormat="1" applyFont="1" applyBorder="1" applyAlignment="1">
      <alignment horizontal="right" vertical="center" wrapText="1"/>
    </xf>
    <xf numFmtId="41" fontId="48" fillId="0" borderId="16" xfId="39" applyNumberFormat="1" applyFont="1" applyFill="1" applyBorder="1" applyAlignment="1">
      <alignment horizontal="right" vertical="center"/>
    </xf>
    <xf numFmtId="41" fontId="48" fillId="0" borderId="14" xfId="141" applyNumberFormat="1" applyFont="1" applyBorder="1" applyAlignment="1">
      <alignment vertical="center" wrapText="1"/>
    </xf>
    <xf numFmtId="41" fontId="48" fillId="0" borderId="14" xfId="39" applyNumberFormat="1" applyFont="1" applyFill="1" applyBorder="1">
      <alignment vertical="center"/>
    </xf>
    <xf numFmtId="41" fontId="48" fillId="0" borderId="14" xfId="39" applyNumberFormat="1" applyFont="1" applyFill="1" applyBorder="1" applyAlignment="1">
      <alignment horizontal="right" vertical="center"/>
    </xf>
    <xf numFmtId="41" fontId="48" fillId="0" borderId="13" xfId="39" applyNumberFormat="1" applyFont="1" applyFill="1" applyBorder="1" applyAlignment="1">
      <alignment horizontal="right" vertical="center"/>
    </xf>
    <xf numFmtId="41" fontId="48" fillId="0" borderId="18" xfId="39" applyNumberFormat="1" applyFont="1" applyFill="1" applyBorder="1" applyAlignment="1">
      <alignment horizontal="right" vertical="center"/>
    </xf>
    <xf numFmtId="41" fontId="48" fillId="0" borderId="18" xfId="39" applyNumberFormat="1" applyFont="1" applyFill="1" applyBorder="1">
      <alignment vertical="center"/>
    </xf>
    <xf numFmtId="41" fontId="48" fillId="0" borderId="18" xfId="141" applyNumberFormat="1" applyFont="1" applyBorder="1" applyAlignment="1">
      <alignment vertical="center" wrapText="1"/>
    </xf>
    <xf numFmtId="41" fontId="48" fillId="0" borderId="16" xfId="141" applyNumberFormat="1" applyFont="1" applyBorder="1" applyAlignment="1">
      <alignment vertical="center" wrapText="1"/>
    </xf>
    <xf numFmtId="0" fontId="88" fillId="0" borderId="0" xfId="138" applyFont="1" applyAlignment="1">
      <alignment horizontal="distributed" vertical="center" wrapText="1"/>
    </xf>
    <xf numFmtId="3" fontId="73" fillId="0" borderId="0" xfId="101" applyNumberFormat="1" applyFont="1" applyBorder="1" applyAlignment="1">
      <alignment horizontal="right" vertical="center"/>
    </xf>
    <xf numFmtId="0" fontId="103" fillId="0" borderId="0" xfId="138" applyFont="1" applyAlignment="1">
      <alignment horizontal="distributed" vertical="center" wrapText="1"/>
    </xf>
    <xf numFmtId="3" fontId="73" fillId="0" borderId="16" xfId="101" applyNumberFormat="1" applyFont="1" applyFill="1" applyBorder="1" applyAlignment="1">
      <alignment horizontal="right" vertical="center"/>
    </xf>
    <xf numFmtId="3" fontId="73" fillId="0" borderId="24" xfId="101" applyNumberFormat="1" applyFont="1" applyBorder="1" applyAlignment="1">
      <alignment horizontal="right" vertical="center"/>
    </xf>
    <xf numFmtId="178" fontId="72" fillId="0" borderId="17" xfId="101" applyNumberFormat="1" applyFont="1" applyBorder="1">
      <alignment vertical="center"/>
    </xf>
    <xf numFmtId="178" fontId="72" fillId="0" borderId="14" xfId="101" applyNumberFormat="1" applyFont="1" applyBorder="1">
      <alignment vertical="center"/>
    </xf>
    <xf numFmtId="179" fontId="72" fillId="0" borderId="0" xfId="101" applyNumberFormat="1" applyFont="1" applyFill="1" applyBorder="1">
      <alignment vertical="center"/>
    </xf>
    <xf numFmtId="2" fontId="73" fillId="0" borderId="17" xfId="39" applyNumberFormat="1" applyFont="1" applyBorder="1" applyAlignment="1">
      <alignment horizontal="right" vertical="center" indent="1"/>
    </xf>
    <xf numFmtId="2" fontId="73" fillId="0" borderId="14" xfId="39" applyNumberFormat="1" applyFont="1" applyBorder="1" applyAlignment="1">
      <alignment horizontal="right" vertical="center" indent="1"/>
    </xf>
    <xf numFmtId="3" fontId="73" fillId="0" borderId="17" xfId="139" applyNumberFormat="1" applyFont="1" applyBorder="1" applyAlignment="1">
      <alignment horizontal="right" vertical="center" indent="1"/>
    </xf>
    <xf numFmtId="3" fontId="73" fillId="0" borderId="17" xfId="101" applyNumberFormat="1" applyFont="1" applyBorder="1" applyAlignment="1">
      <alignment horizontal="right" vertical="center" indent="1"/>
    </xf>
    <xf numFmtId="3" fontId="73" fillId="0" borderId="14" xfId="101" applyNumberFormat="1" applyFont="1" applyBorder="1" applyAlignment="1">
      <alignment horizontal="right" vertical="center" indent="1"/>
    </xf>
    <xf numFmtId="0" fontId="83" fillId="0" borderId="0" xfId="138" applyFont="1" applyBorder="1" applyAlignment="1">
      <alignment horizontal="distributed" vertical="center" wrapText="1"/>
    </xf>
    <xf numFmtId="178" fontId="73" fillId="0" borderId="27" xfId="39" applyNumberFormat="1" applyFont="1" applyBorder="1" applyAlignment="1">
      <alignment horizontal="right" vertical="center"/>
    </xf>
    <xf numFmtId="178" fontId="73" fillId="0" borderId="17" xfId="39" applyNumberFormat="1" applyFont="1" applyBorder="1" applyAlignment="1">
      <alignment horizontal="right" vertical="center"/>
    </xf>
    <xf numFmtId="178" fontId="73" fillId="0" borderId="14" xfId="39" applyNumberFormat="1" applyFont="1" applyBorder="1" applyAlignment="1">
      <alignment horizontal="right" vertical="center"/>
    </xf>
    <xf numFmtId="41" fontId="45" fillId="0" borderId="27" xfId="39" applyNumberFormat="1" applyFont="1" applyFill="1" applyBorder="1" applyAlignment="1">
      <alignment horizontal="right" vertical="center"/>
    </xf>
    <xf numFmtId="41" fontId="49" fillId="0" borderId="17" xfId="39" applyNumberFormat="1" applyFont="1" applyFill="1" applyBorder="1" applyAlignment="1">
      <alignment horizontal="right" vertical="center"/>
    </xf>
    <xf numFmtId="41" fontId="49" fillId="0" borderId="14" xfId="39" applyNumberFormat="1" applyFont="1" applyFill="1" applyBorder="1" applyAlignment="1">
      <alignment horizontal="right" vertical="center"/>
    </xf>
    <xf numFmtId="41" fontId="49" fillId="0" borderId="27" xfId="39" applyNumberFormat="1" applyFont="1" applyFill="1" applyBorder="1" applyAlignment="1">
      <alignment horizontal="right" vertical="center"/>
    </xf>
    <xf numFmtId="41" fontId="49" fillId="0" borderId="16" xfId="39" applyNumberFormat="1" applyFont="1" applyFill="1" applyBorder="1" applyAlignment="1">
      <alignment horizontal="right" vertical="center"/>
    </xf>
    <xf numFmtId="41" fontId="49" fillId="0" borderId="13" xfId="39" applyNumberFormat="1" applyFont="1" applyFill="1" applyBorder="1" applyAlignment="1">
      <alignment horizontal="right" vertical="center"/>
    </xf>
    <xf numFmtId="0" fontId="48" fillId="0" borderId="34" xfId="38" applyFont="1" applyFill="1" applyBorder="1" applyAlignment="1">
      <alignment horizontal="center" vertical="center"/>
    </xf>
    <xf numFmtId="0" fontId="48" fillId="0" borderId="1" xfId="38" applyFont="1" applyFill="1" applyBorder="1" applyAlignment="1">
      <alignment horizontal="center" vertical="center"/>
    </xf>
    <xf numFmtId="0" fontId="48" fillId="0" borderId="3" xfId="38" applyFont="1" applyFill="1" applyBorder="1" applyAlignment="1">
      <alignment horizontal="center" vertical="center"/>
    </xf>
    <xf numFmtId="0" fontId="48" fillId="0" borderId="21" xfId="38" applyFont="1" applyFill="1" applyBorder="1" applyAlignment="1">
      <alignment horizontal="center" vertical="center"/>
    </xf>
    <xf numFmtId="0" fontId="49" fillId="0" borderId="0" xfId="39" applyFont="1" applyAlignment="1">
      <alignment horizontal="left" vertical="center"/>
    </xf>
    <xf numFmtId="0" fontId="78" fillId="0" borderId="3" xfId="38" applyFont="1" applyFill="1" applyBorder="1" applyAlignment="1">
      <alignment horizontal="center" vertical="center"/>
    </xf>
    <xf numFmtId="0" fontId="104" fillId="0" borderId="22" xfId="38" applyFont="1" applyFill="1" applyBorder="1" applyAlignment="1">
      <alignment horizontal="center" vertical="center"/>
    </xf>
    <xf numFmtId="0" fontId="45" fillId="0" borderId="0" xfId="39" applyFont="1" applyBorder="1" applyAlignment="1">
      <alignment horizontal="right" vertical="center"/>
    </xf>
    <xf numFmtId="0" fontId="45" fillId="0" borderId="0" xfId="39" applyFont="1" applyBorder="1" applyAlignment="1">
      <alignment horizontal="center" vertical="center"/>
    </xf>
    <xf numFmtId="0" fontId="45" fillId="0" borderId="36" xfId="39" applyFont="1" applyBorder="1" applyAlignment="1">
      <alignment horizontal="center" vertical="top" wrapText="1"/>
    </xf>
    <xf numFmtId="0" fontId="48" fillId="0" borderId="22" xfId="39" applyFont="1" applyBorder="1" applyAlignment="1">
      <alignment horizontal="center" vertical="top" wrapText="1"/>
    </xf>
    <xf numFmtId="182" fontId="48" fillId="0" borderId="17" xfId="0" applyNumberFormat="1" applyFont="1" applyBorder="1">
      <alignment vertical="center"/>
    </xf>
    <xf numFmtId="182" fontId="48" fillId="0" borderId="0" xfId="0" applyNumberFormat="1" applyFont="1">
      <alignment vertical="center"/>
    </xf>
    <xf numFmtId="182" fontId="48" fillId="0" borderId="16" xfId="0" applyNumberFormat="1" applyFont="1" applyBorder="1">
      <alignment vertical="center"/>
    </xf>
    <xf numFmtId="182" fontId="48" fillId="0" borderId="0" xfId="0" applyNumberFormat="1" applyFont="1" applyBorder="1">
      <alignment vertical="center"/>
    </xf>
    <xf numFmtId="182" fontId="48" fillId="0" borderId="17" xfId="0" applyNumberFormat="1" applyFont="1" applyBorder="1" applyAlignment="1">
      <alignment horizontal="right" vertical="center"/>
    </xf>
    <xf numFmtId="182" fontId="48" fillId="0" borderId="16" xfId="0" applyNumberFormat="1" applyFont="1" applyBorder="1" applyAlignment="1">
      <alignment horizontal="right" vertical="center"/>
    </xf>
    <xf numFmtId="182" fontId="48" fillId="0" borderId="14" xfId="0" applyNumberFormat="1" applyFont="1" applyBorder="1">
      <alignment vertical="center"/>
    </xf>
    <xf numFmtId="182" fontId="48" fillId="0" borderId="14" xfId="0" applyNumberFormat="1" applyFont="1" applyBorder="1" applyAlignment="1">
      <alignment horizontal="right" vertical="center"/>
    </xf>
    <xf numFmtId="182" fontId="48" fillId="0" borderId="13" xfId="0" applyNumberFormat="1" applyFont="1" applyBorder="1" applyAlignment="1">
      <alignment horizontal="right" vertical="center"/>
    </xf>
    <xf numFmtId="0" fontId="45" fillId="0" borderId="22" xfId="39" applyFont="1" applyBorder="1" applyAlignment="1">
      <alignment vertical="center"/>
    </xf>
    <xf numFmtId="0" fontId="48" fillId="0" borderId="0" xfId="0" applyFont="1">
      <alignment vertical="center"/>
    </xf>
    <xf numFmtId="0" fontId="49" fillId="0" borderId="24" xfId="0" applyFont="1" applyBorder="1">
      <alignment vertical="center"/>
    </xf>
    <xf numFmtId="0" fontId="49" fillId="0" borderId="0" xfId="0" applyFont="1" applyBorder="1" applyAlignment="1">
      <alignment horizontal="right" vertical="center"/>
    </xf>
    <xf numFmtId="0" fontId="49" fillId="0" borderId="22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top" wrapText="1"/>
    </xf>
    <xf numFmtId="0" fontId="49" fillId="0" borderId="37" xfId="0" applyFont="1" applyBorder="1" applyAlignment="1">
      <alignment horizontal="center" vertical="top" wrapText="1"/>
    </xf>
    <xf numFmtId="0" fontId="49" fillId="0" borderId="22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top" wrapText="1"/>
    </xf>
    <xf numFmtId="0" fontId="48" fillId="0" borderId="18" xfId="0" applyFont="1" applyBorder="1" applyAlignment="1">
      <alignment horizontal="center" vertical="top" wrapText="1"/>
    </xf>
    <xf numFmtId="187" fontId="48" fillId="0" borderId="16" xfId="0" applyNumberFormat="1" applyFont="1" applyFill="1" applyBorder="1" applyAlignment="1">
      <alignment horizontal="right" vertical="center" wrapText="1" indent="1"/>
    </xf>
    <xf numFmtId="187" fontId="48" fillId="0" borderId="17" xfId="0" applyNumberFormat="1" applyFont="1" applyBorder="1" applyAlignment="1">
      <alignment horizontal="right" vertical="center" wrapText="1" indent="1"/>
    </xf>
    <xf numFmtId="187" fontId="48" fillId="0" borderId="18" xfId="0" applyNumberFormat="1" applyFont="1" applyBorder="1" applyAlignment="1">
      <alignment horizontal="right" vertical="center" wrapText="1" indent="1"/>
    </xf>
    <xf numFmtId="187" fontId="48" fillId="0" borderId="0" xfId="137" applyNumberFormat="1" applyFont="1" applyFill="1" applyAlignment="1">
      <alignment horizontal="right" vertical="center" indent="1"/>
    </xf>
    <xf numFmtId="187" fontId="48" fillId="0" borderId="0" xfId="137" applyNumberFormat="1" applyFont="1" applyAlignment="1">
      <alignment horizontal="right" vertical="center" indent="1"/>
    </xf>
    <xf numFmtId="187" fontId="48" fillId="0" borderId="0" xfId="137" applyNumberFormat="1" applyFont="1" applyBorder="1" applyAlignment="1">
      <alignment horizontal="right" vertical="center" indent="1"/>
    </xf>
    <xf numFmtId="187" fontId="48" fillId="0" borderId="16" xfId="0" applyNumberFormat="1" applyFont="1" applyBorder="1" applyAlignment="1">
      <alignment horizontal="right" vertical="center" wrapText="1" indent="1"/>
    </xf>
    <xf numFmtId="187" fontId="49" fillId="0" borderId="17" xfId="0" applyNumberFormat="1" applyFont="1" applyFill="1" applyBorder="1" applyAlignment="1">
      <alignment horizontal="right" vertical="center" wrapText="1" indent="1"/>
    </xf>
    <xf numFmtId="0" fontId="48" fillId="0" borderId="15" xfId="0" applyFont="1" applyBorder="1" applyAlignment="1">
      <alignment horizontal="center" vertical="top" wrapText="1"/>
    </xf>
    <xf numFmtId="187" fontId="49" fillId="0" borderId="14" xfId="0" applyNumberFormat="1" applyFont="1" applyFill="1" applyBorder="1" applyAlignment="1">
      <alignment horizontal="right" vertical="center" wrapText="1" indent="1"/>
    </xf>
    <xf numFmtId="187" fontId="48" fillId="0" borderId="14" xfId="0" applyNumberFormat="1" applyFont="1" applyBorder="1" applyAlignment="1">
      <alignment horizontal="right" vertical="center" wrapText="1" indent="1"/>
    </xf>
    <xf numFmtId="187" fontId="48" fillId="0" borderId="24" xfId="137" applyNumberFormat="1" applyFont="1" applyBorder="1" applyAlignment="1">
      <alignment horizontal="right" vertical="center" indent="1"/>
    </xf>
    <xf numFmtId="0" fontId="48" fillId="0" borderId="0" xfId="0" applyFont="1" applyBorder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vertical="top"/>
    </xf>
    <xf numFmtId="0" fontId="48" fillId="0" borderId="0" xfId="0" applyFont="1" applyFill="1">
      <alignment vertical="center"/>
    </xf>
    <xf numFmtId="0" fontId="49" fillId="0" borderId="0" xfId="0" applyFont="1" applyBorder="1">
      <alignment vertical="center"/>
    </xf>
    <xf numFmtId="0" fontId="49" fillId="0" borderId="24" xfId="0" applyFont="1" applyBorder="1" applyAlignment="1">
      <alignment horizontal="right" vertical="center"/>
    </xf>
    <xf numFmtId="0" fontId="49" fillId="0" borderId="0" xfId="0" applyFont="1">
      <alignment vertical="center"/>
    </xf>
    <xf numFmtId="0" fontId="49" fillId="0" borderId="22" xfId="0" applyFont="1" applyBorder="1" applyAlignment="1">
      <alignment vertical="center"/>
    </xf>
    <xf numFmtId="0" fontId="49" fillId="0" borderId="18" xfId="0" applyFont="1" applyBorder="1" applyAlignment="1">
      <alignment horizontal="center" vertical="top" wrapText="1"/>
    </xf>
    <xf numFmtId="187" fontId="49" fillId="0" borderId="17" xfId="0" applyNumberFormat="1" applyFont="1" applyFill="1" applyBorder="1" applyAlignment="1">
      <alignment horizontal="right" vertical="top" wrapText="1" indent="1"/>
    </xf>
    <xf numFmtId="187" fontId="49" fillId="0" borderId="17" xfId="0" applyNumberFormat="1" applyFont="1" applyBorder="1" applyAlignment="1">
      <alignment horizontal="right" vertical="top" wrapText="1" indent="1"/>
    </xf>
    <xf numFmtId="187" fontId="49" fillId="0" borderId="0" xfId="0" applyNumberFormat="1" applyFont="1" applyAlignment="1">
      <alignment horizontal="right" vertical="top" wrapText="1" indent="1"/>
    </xf>
    <xf numFmtId="187" fontId="49" fillId="0" borderId="16" xfId="0" applyNumberFormat="1" applyFont="1" applyBorder="1" applyAlignment="1">
      <alignment horizontal="right" vertical="top" wrapText="1" indent="1"/>
    </xf>
    <xf numFmtId="187" fontId="49" fillId="0" borderId="0" xfId="0" applyNumberFormat="1" applyFont="1" applyBorder="1" applyAlignment="1">
      <alignment horizontal="right" vertical="top" wrapText="1" indent="1"/>
    </xf>
    <xf numFmtId="187" fontId="48" fillId="0" borderId="17" xfId="0" applyNumberFormat="1" applyFont="1" applyFill="1" applyBorder="1" applyAlignment="1">
      <alignment horizontal="right" vertical="top" wrapText="1" indent="1"/>
    </xf>
    <xf numFmtId="187" fontId="48" fillId="0" borderId="17" xfId="0" applyNumberFormat="1" applyFont="1" applyBorder="1" applyAlignment="1">
      <alignment horizontal="right" vertical="top" wrapText="1" indent="1"/>
    </xf>
    <xf numFmtId="187" fontId="48" fillId="0" borderId="0" xfId="0" applyNumberFormat="1" applyFont="1" applyBorder="1" applyAlignment="1">
      <alignment horizontal="right" vertical="top" wrapText="1" indent="1"/>
    </xf>
    <xf numFmtId="187" fontId="48" fillId="0" borderId="16" xfId="0" applyNumberFormat="1" applyFont="1" applyBorder="1" applyAlignment="1">
      <alignment horizontal="right" vertical="top" wrapText="1" indent="1"/>
    </xf>
    <xf numFmtId="0" fontId="49" fillId="0" borderId="15" xfId="0" applyFont="1" applyBorder="1" applyAlignment="1">
      <alignment horizontal="center" vertical="top" wrapText="1"/>
    </xf>
    <xf numFmtId="187" fontId="49" fillId="0" borderId="14" xfId="0" applyNumberFormat="1" applyFont="1" applyFill="1" applyBorder="1" applyAlignment="1">
      <alignment horizontal="right" vertical="top" wrapText="1" indent="1"/>
    </xf>
    <xf numFmtId="187" fontId="48" fillId="0" borderId="14" xfId="0" applyNumberFormat="1" applyFont="1" applyBorder="1" applyAlignment="1">
      <alignment horizontal="right" vertical="top" wrapText="1" indent="1"/>
    </xf>
    <xf numFmtId="187" fontId="48" fillId="0" borderId="13" xfId="0" applyNumberFormat="1" applyFont="1" applyBorder="1" applyAlignment="1">
      <alignment horizontal="right" vertical="top" wrapText="1" indent="1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24" xfId="0" applyFont="1" applyBorder="1">
      <alignment vertical="center"/>
    </xf>
    <xf numFmtId="0" fontId="49" fillId="0" borderId="24" xfId="102" applyFont="1" applyBorder="1" applyAlignment="1">
      <alignment horizontal="right" vertical="center"/>
    </xf>
    <xf numFmtId="189" fontId="50" fillId="0" borderId="3" xfId="0" applyNumberFormat="1" applyFont="1" applyBorder="1" applyAlignment="1">
      <alignment horizontal="center" vertical="center"/>
    </xf>
    <xf numFmtId="189" fontId="49" fillId="0" borderId="3" xfId="102" applyNumberFormat="1" applyFont="1" applyBorder="1" applyAlignment="1">
      <alignment horizontal="center" vertical="center"/>
    </xf>
    <xf numFmtId="189" fontId="49" fillId="0" borderId="37" xfId="102" applyNumberFormat="1" applyFont="1" applyBorder="1" applyAlignment="1">
      <alignment horizontal="center" vertical="center"/>
    </xf>
    <xf numFmtId="189" fontId="98" fillId="0" borderId="37" xfId="102" applyNumberFormat="1" applyFont="1" applyBorder="1" applyAlignment="1">
      <alignment horizontal="center" vertical="center"/>
    </xf>
    <xf numFmtId="189" fontId="49" fillId="0" borderId="24" xfId="102" applyNumberFormat="1" applyFont="1" applyBorder="1" applyAlignment="1">
      <alignment horizontal="center" vertical="center"/>
    </xf>
    <xf numFmtId="189" fontId="49" fillId="0" borderId="0" xfId="0" applyNumberFormat="1" applyFont="1" applyAlignment="1">
      <alignment horizontal="center" vertical="center"/>
    </xf>
    <xf numFmtId="187" fontId="49" fillId="0" borderId="38" xfId="0" applyNumberFormat="1" applyFont="1" applyBorder="1" applyAlignment="1">
      <alignment horizontal="right" vertical="center" indent="1"/>
    </xf>
    <xf numFmtId="187" fontId="49" fillId="0" borderId="39" xfId="0" applyNumberFormat="1" applyFont="1" applyBorder="1" applyAlignment="1">
      <alignment horizontal="right" vertical="center" indent="1"/>
    </xf>
    <xf numFmtId="187" fontId="49" fillId="0" borderId="40" xfId="0" applyNumberFormat="1" applyFont="1" applyBorder="1" applyAlignment="1">
      <alignment horizontal="right" vertical="center" indent="1"/>
    </xf>
    <xf numFmtId="187" fontId="48" fillId="0" borderId="0" xfId="0" applyNumberFormat="1" applyFont="1" applyAlignment="1">
      <alignment horizontal="right" indent="1"/>
    </xf>
    <xf numFmtId="187" fontId="49" fillId="0" borderId="41" xfId="0" applyNumberFormat="1" applyFont="1" applyBorder="1" applyAlignment="1">
      <alignment horizontal="right" vertical="center" indent="1"/>
    </xf>
    <xf numFmtId="187" fontId="49" fillId="0" borderId="16" xfId="0" applyNumberFormat="1" applyFont="1" applyBorder="1" applyAlignment="1">
      <alignment horizontal="right" vertical="center" indent="1"/>
    </xf>
    <xf numFmtId="187" fontId="48" fillId="0" borderId="16" xfId="0" applyNumberFormat="1" applyFont="1" applyBorder="1" applyAlignment="1">
      <alignment horizontal="right" indent="1"/>
    </xf>
    <xf numFmtId="187" fontId="49" fillId="0" borderId="17" xfId="0" applyNumberFormat="1" applyFont="1" applyBorder="1" applyAlignment="1">
      <alignment horizontal="right" vertical="center" indent="1"/>
    </xf>
    <xf numFmtId="189" fontId="49" fillId="0" borderId="15" xfId="0" applyNumberFormat="1" applyFont="1" applyBorder="1" applyAlignment="1">
      <alignment horizontal="center" vertical="center"/>
    </xf>
    <xf numFmtId="187" fontId="49" fillId="0" borderId="14" xfId="0" applyNumberFormat="1" applyFont="1" applyBorder="1" applyAlignment="1">
      <alignment horizontal="right" vertical="center" indent="1"/>
    </xf>
    <xf numFmtId="187" fontId="48" fillId="0" borderId="13" xfId="0" applyNumberFormat="1" applyFont="1" applyBorder="1" applyAlignment="1">
      <alignment horizontal="right" indent="1"/>
    </xf>
    <xf numFmtId="0" fontId="49" fillId="0" borderId="0" xfId="0" applyFont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9" fillId="0" borderId="27" xfId="0" applyFont="1" applyBorder="1" applyAlignment="1">
      <alignment horizontal="right" vertical="top" wrapText="1"/>
    </xf>
    <xf numFmtId="190" fontId="49" fillId="0" borderId="17" xfId="0" applyNumberFormat="1" applyFont="1" applyFill="1" applyBorder="1" applyAlignment="1">
      <alignment horizontal="right" vertical="top" wrapText="1"/>
    </xf>
    <xf numFmtId="190" fontId="49" fillId="0" borderId="17" xfId="0" applyNumberFormat="1" applyFont="1" applyBorder="1" applyAlignment="1">
      <alignment horizontal="right" vertical="top" wrapText="1"/>
    </xf>
    <xf numFmtId="190" fontId="49" fillId="0" borderId="0" xfId="0" applyNumberFormat="1" applyFont="1" applyBorder="1" applyAlignment="1">
      <alignment horizontal="right" vertical="top" wrapText="1"/>
    </xf>
    <xf numFmtId="190" fontId="49" fillId="0" borderId="17" xfId="0" applyNumberFormat="1" applyFont="1" applyFill="1" applyBorder="1" applyAlignment="1">
      <alignment horizontal="right" vertical="center" wrapText="1" indent="1"/>
    </xf>
    <xf numFmtId="190" fontId="49" fillId="0" borderId="17" xfId="0" applyNumberFormat="1" applyFont="1" applyBorder="1" applyAlignment="1">
      <alignment horizontal="right" vertical="center" wrapText="1" indent="1"/>
    </xf>
    <xf numFmtId="181" fontId="49" fillId="0" borderId="0" xfId="0" applyNumberFormat="1" applyFont="1" applyBorder="1" applyAlignment="1">
      <alignment horizontal="right" vertical="center" wrapText="1" indent="1"/>
    </xf>
    <xf numFmtId="190" fontId="49" fillId="0" borderId="16" xfId="0" applyNumberFormat="1" applyFont="1" applyBorder="1" applyAlignment="1">
      <alignment horizontal="right" vertical="center" wrapText="1" indent="1"/>
    </xf>
    <xf numFmtId="190" fontId="49" fillId="0" borderId="0" xfId="0" applyNumberFormat="1" applyFont="1" applyBorder="1" applyAlignment="1">
      <alignment horizontal="right" vertical="center" wrapText="1" indent="1"/>
    </xf>
    <xf numFmtId="181" fontId="49" fillId="0" borderId="17" xfId="0" applyNumberFormat="1" applyFont="1" applyBorder="1" applyAlignment="1">
      <alignment horizontal="right" vertical="center" wrapText="1" indent="1"/>
    </xf>
    <xf numFmtId="190" fontId="49" fillId="0" borderId="14" xfId="0" applyNumberFormat="1" applyFont="1" applyFill="1" applyBorder="1" applyAlignment="1">
      <alignment horizontal="right" vertical="center" wrapText="1" indent="1"/>
    </xf>
    <xf numFmtId="190" fontId="49" fillId="0" borderId="14" xfId="0" applyNumberFormat="1" applyFont="1" applyBorder="1" applyAlignment="1">
      <alignment horizontal="right" vertical="center" wrapText="1" indent="1"/>
    </xf>
    <xf numFmtId="190" fontId="49" fillId="0" borderId="13" xfId="0" applyNumberFormat="1" applyFont="1" applyBorder="1" applyAlignment="1">
      <alignment horizontal="right" vertical="center" wrapText="1" indent="1"/>
    </xf>
    <xf numFmtId="190" fontId="49" fillId="24" borderId="14" xfId="0" applyNumberFormat="1" applyFont="1" applyFill="1" applyBorder="1" applyAlignment="1">
      <alignment horizontal="right" vertical="top" wrapText="1"/>
    </xf>
    <xf numFmtId="190" fontId="49" fillId="0" borderId="14" xfId="0" applyNumberFormat="1" applyFont="1" applyBorder="1" applyAlignment="1">
      <alignment horizontal="right" vertical="top" wrapText="1"/>
    </xf>
    <xf numFmtId="0" fontId="49" fillId="0" borderId="23" xfId="0" applyFont="1" applyBorder="1" applyAlignment="1">
      <alignment horizontal="center" vertical="center"/>
    </xf>
    <xf numFmtId="0" fontId="49" fillId="0" borderId="23" xfId="0" applyFont="1" applyBorder="1" applyAlignment="1">
      <alignment vertical="center"/>
    </xf>
    <xf numFmtId="0" fontId="49" fillId="0" borderId="23" xfId="0" applyFont="1" applyBorder="1">
      <alignment vertical="center"/>
    </xf>
    <xf numFmtId="0" fontId="49" fillId="0" borderId="0" xfId="0" applyFont="1" applyAlignment="1">
      <alignment horizontal="right" vertical="center"/>
    </xf>
    <xf numFmtId="189" fontId="50" fillId="0" borderId="22" xfId="0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189" fontId="49" fillId="0" borderId="38" xfId="0" applyNumberFormat="1" applyFont="1" applyBorder="1" applyAlignment="1">
      <alignment horizontal="right" vertical="center"/>
    </xf>
    <xf numFmtId="191" fontId="49" fillId="0" borderId="0" xfId="0" applyNumberFormat="1" applyFont="1" applyFill="1">
      <alignment vertical="center"/>
    </xf>
    <xf numFmtId="189" fontId="48" fillId="0" borderId="16" xfId="0" applyNumberFormat="1" applyFont="1" applyBorder="1" applyAlignment="1">
      <alignment horizontal="right"/>
    </xf>
    <xf numFmtId="191" fontId="50" fillId="0" borderId="16" xfId="0" applyNumberFormat="1" applyFont="1" applyBorder="1">
      <alignment vertical="center"/>
    </xf>
    <xf numFmtId="189" fontId="49" fillId="0" borderId="16" xfId="0" applyNumberFormat="1" applyFont="1" applyBorder="1" applyAlignment="1">
      <alignment horizontal="right" vertical="center"/>
    </xf>
    <xf numFmtId="191" fontId="49" fillId="0" borderId="17" xfId="0" applyNumberFormat="1" applyFont="1" applyFill="1" applyBorder="1">
      <alignment vertical="center"/>
    </xf>
    <xf numFmtId="189" fontId="49" fillId="0" borderId="17" xfId="0" applyNumberFormat="1" applyFont="1" applyBorder="1" applyAlignment="1">
      <alignment horizontal="right" vertical="center"/>
    </xf>
    <xf numFmtId="189" fontId="49" fillId="0" borderId="14" xfId="0" applyNumberFormat="1" applyFont="1" applyBorder="1" applyAlignment="1">
      <alignment horizontal="right" vertical="center"/>
    </xf>
    <xf numFmtId="191" fontId="49" fillId="0" borderId="14" xfId="0" applyNumberFormat="1" applyFont="1" applyFill="1" applyBorder="1">
      <alignment vertical="center"/>
    </xf>
    <xf numFmtId="189" fontId="48" fillId="0" borderId="13" xfId="0" applyNumberFormat="1" applyFont="1" applyBorder="1" applyAlignment="1">
      <alignment horizontal="right"/>
    </xf>
    <xf numFmtId="191" fontId="50" fillId="0" borderId="13" xfId="0" applyNumberFormat="1" applyFont="1" applyBorder="1">
      <alignment vertical="center"/>
    </xf>
    <xf numFmtId="0" fontId="100" fillId="0" borderId="0" xfId="0" applyFont="1">
      <alignment vertical="center"/>
    </xf>
    <xf numFmtId="0" fontId="49" fillId="0" borderId="24" xfId="102" applyFont="1" applyBorder="1">
      <alignment vertical="center"/>
    </xf>
    <xf numFmtId="189" fontId="49" fillId="0" borderId="1" xfId="102" applyNumberFormat="1" applyFont="1" applyBorder="1" applyAlignment="1">
      <alignment horizontal="center" vertical="center"/>
    </xf>
    <xf numFmtId="189" fontId="49" fillId="0" borderId="41" xfId="0" applyNumberFormat="1" applyFont="1" applyBorder="1" applyAlignment="1">
      <alignment horizontal="right" vertical="center"/>
    </xf>
    <xf numFmtId="189" fontId="48" fillId="0" borderId="0" xfId="0" applyNumberFormat="1" applyFont="1" applyAlignment="1">
      <alignment horizontal="right"/>
    </xf>
    <xf numFmtId="189" fontId="49" fillId="0" borderId="16" xfId="102" applyNumberFormat="1" applyFont="1" applyBorder="1" applyAlignment="1">
      <alignment horizontal="center" vertical="center"/>
    </xf>
    <xf numFmtId="189" fontId="49" fillId="0" borderId="39" xfId="0" applyNumberFormat="1" applyFont="1" applyBorder="1" applyAlignment="1">
      <alignment horizontal="right" vertical="center"/>
    </xf>
    <xf numFmtId="189" fontId="49" fillId="0" borderId="38" xfId="0" applyNumberFormat="1" applyFont="1" applyBorder="1" applyAlignment="1">
      <alignment horizontal="right" vertical="center" indent="1"/>
    </xf>
    <xf numFmtId="189" fontId="49" fillId="0" borderId="39" xfId="0" applyNumberFormat="1" applyFont="1" applyFill="1" applyBorder="1" applyAlignment="1">
      <alignment horizontal="right" vertical="center" indent="1"/>
    </xf>
    <xf numFmtId="189" fontId="48" fillId="0" borderId="0" xfId="0" applyNumberFormat="1" applyFont="1" applyAlignment="1">
      <alignment horizontal="right" vertical="center" indent="1"/>
    </xf>
    <xf numFmtId="191" fontId="49" fillId="0" borderId="16" xfId="0" applyNumberFormat="1" applyFont="1" applyBorder="1" applyAlignment="1">
      <alignment vertical="center"/>
    </xf>
    <xf numFmtId="189" fontId="49" fillId="0" borderId="16" xfId="0" applyNumberFormat="1" applyFont="1" applyBorder="1" applyAlignment="1">
      <alignment horizontal="right" vertical="center" indent="1"/>
    </xf>
    <xf numFmtId="189" fontId="49" fillId="0" borderId="16" xfId="0" applyNumberFormat="1" applyFont="1" applyFill="1" applyBorder="1" applyAlignment="1">
      <alignment horizontal="right" vertical="center" indent="1"/>
    </xf>
    <xf numFmtId="189" fontId="48" fillId="0" borderId="16" xfId="0" applyNumberFormat="1" applyFont="1" applyBorder="1" applyAlignment="1">
      <alignment horizontal="right" vertical="center" indent="1"/>
    </xf>
    <xf numFmtId="189" fontId="49" fillId="0" borderId="17" xfId="0" applyNumberFormat="1" applyFont="1" applyBorder="1" applyAlignment="1">
      <alignment horizontal="right" vertical="center" indent="1"/>
    </xf>
    <xf numFmtId="189" fontId="49" fillId="0" borderId="17" xfId="0" applyNumberFormat="1" applyFont="1" applyFill="1" applyBorder="1" applyAlignment="1">
      <alignment horizontal="right" vertical="center" indent="1"/>
    </xf>
    <xf numFmtId="189" fontId="49" fillId="0" borderId="14" xfId="0" applyNumberFormat="1" applyFont="1" applyBorder="1" applyAlignment="1">
      <alignment horizontal="right" vertical="center" indent="1"/>
    </xf>
    <xf numFmtId="189" fontId="49" fillId="0" borderId="14" xfId="0" applyNumberFormat="1" applyFont="1" applyFill="1" applyBorder="1" applyAlignment="1">
      <alignment horizontal="right" vertical="center" indent="1"/>
    </xf>
    <xf numFmtId="189" fontId="48" fillId="0" borderId="13" xfId="0" applyNumberFormat="1" applyFont="1" applyBorder="1" applyAlignment="1">
      <alignment horizontal="right" vertical="center" indent="1"/>
    </xf>
    <xf numFmtId="191" fontId="49" fillId="0" borderId="13" xfId="0" applyNumberFormat="1" applyFont="1" applyBorder="1" applyAlignment="1">
      <alignment vertical="center"/>
    </xf>
    <xf numFmtId="0" fontId="100" fillId="0" borderId="0" xfId="0" applyFont="1" applyAlignment="1">
      <alignment vertical="top"/>
    </xf>
    <xf numFmtId="0" fontId="66" fillId="0" borderId="0" xfId="145" applyFont="1" applyBorder="1" applyAlignment="1"/>
    <xf numFmtId="0" fontId="7" fillId="0" borderId="43" xfId="145" applyFont="1" applyBorder="1" applyAlignment="1"/>
    <xf numFmtId="0" fontId="7" fillId="0" borderId="0" xfId="145" applyFont="1" applyBorder="1" applyAlignment="1">
      <alignment horizontal="center" vertical="center"/>
    </xf>
    <xf numFmtId="0" fontId="7" fillId="0" borderId="44" xfId="145" applyFont="1" applyBorder="1" applyAlignment="1">
      <alignment horizontal="center" vertical="center" wrapText="1"/>
    </xf>
    <xf numFmtId="0" fontId="7" fillId="0" borderId="42" xfId="145" applyFont="1" applyBorder="1" applyAlignment="1">
      <alignment horizontal="center" vertical="center" wrapText="1"/>
    </xf>
    <xf numFmtId="0" fontId="7" fillId="0" borderId="0" xfId="145" applyFont="1" applyBorder="1" applyAlignment="1">
      <alignment horizontal="right" vertical="top"/>
    </xf>
    <xf numFmtId="192" fontId="7" fillId="0" borderId="0" xfId="145" applyNumberFormat="1" applyFont="1" applyBorder="1" applyAlignment="1">
      <alignment horizontal="right"/>
    </xf>
    <xf numFmtId="192" fontId="7" fillId="0" borderId="0" xfId="145" quotePrefix="1" applyNumberFormat="1" applyFont="1" applyBorder="1" applyAlignment="1">
      <alignment horizontal="left"/>
    </xf>
    <xf numFmtId="0" fontId="7" fillId="0" borderId="0" xfId="145" quotePrefix="1" applyFont="1" applyBorder="1" applyAlignment="1">
      <alignment horizontal="left" wrapText="1"/>
    </xf>
    <xf numFmtId="0" fontId="7" fillId="0" borderId="42" xfId="145" applyFont="1" applyBorder="1" applyAlignment="1">
      <alignment horizontal="right" vertical="top"/>
    </xf>
    <xf numFmtId="192" fontId="7" fillId="0" borderId="42" xfId="145" applyNumberFormat="1" applyFont="1" applyBorder="1" applyAlignment="1">
      <alignment horizontal="right"/>
    </xf>
    <xf numFmtId="192" fontId="7" fillId="0" borderId="42" xfId="145" quotePrefix="1" applyNumberFormat="1" applyFont="1" applyBorder="1" applyAlignment="1">
      <alignment horizontal="left"/>
    </xf>
    <xf numFmtId="0" fontId="7" fillId="0" borderId="42" xfId="145" quotePrefix="1" applyFont="1" applyBorder="1" applyAlignment="1">
      <alignment horizontal="left" wrapText="1"/>
    </xf>
    <xf numFmtId="0" fontId="66" fillId="0" borderId="0" xfId="145" applyFont="1" applyBorder="1" applyAlignment="1">
      <alignment horizontal="left" wrapText="1"/>
    </xf>
    <xf numFmtId="192" fontId="66" fillId="0" borderId="0" xfId="145" quotePrefix="1" applyNumberFormat="1" applyFont="1" applyBorder="1" applyAlignment="1">
      <alignment horizontal="right"/>
    </xf>
    <xf numFmtId="0" fontId="66" fillId="0" borderId="0" xfId="145" quotePrefix="1" applyFont="1" applyBorder="1" applyAlignment="1">
      <alignment horizontal="left" wrapText="1"/>
    </xf>
    <xf numFmtId="0" fontId="48" fillId="0" borderId="1" xfId="38" applyFont="1" applyFill="1" applyBorder="1" applyAlignment="1">
      <alignment horizontal="center" vertical="center"/>
    </xf>
    <xf numFmtId="0" fontId="48" fillId="0" borderId="22" xfId="38" applyFont="1" applyFill="1" applyBorder="1" applyAlignment="1">
      <alignment horizontal="center" vertical="center"/>
    </xf>
    <xf numFmtId="0" fontId="48" fillId="0" borderId="3" xfId="38" applyFont="1" applyFill="1" applyBorder="1" applyAlignment="1">
      <alignment horizontal="center" vertical="center"/>
    </xf>
    <xf numFmtId="0" fontId="49" fillId="0" borderId="0" xfId="39" applyFont="1" applyFill="1" applyAlignment="1">
      <alignment horizontal="left" vertical="center"/>
    </xf>
    <xf numFmtId="0" fontId="48" fillId="0" borderId="0" xfId="39" applyFont="1" applyFill="1" applyAlignment="1">
      <alignment horizontal="left" vertical="center"/>
    </xf>
    <xf numFmtId="0" fontId="48" fillId="0" borderId="34" xfId="38" applyFont="1" applyFill="1" applyBorder="1" applyAlignment="1">
      <alignment horizontal="center" vertical="center"/>
    </xf>
    <xf numFmtId="0" fontId="45" fillId="0" borderId="24" xfId="39" applyFont="1" applyBorder="1" applyAlignment="1">
      <alignment horizontal="right" vertical="center"/>
    </xf>
    <xf numFmtId="0" fontId="45" fillId="0" borderId="15" xfId="39" applyFont="1" applyBorder="1" applyAlignment="1">
      <alignment horizontal="right" vertical="center"/>
    </xf>
    <xf numFmtId="180" fontId="45" fillId="0" borderId="13" xfId="39" applyNumberFormat="1" applyFont="1" applyBorder="1" applyAlignment="1">
      <alignment horizontal="right" vertical="center"/>
    </xf>
    <xf numFmtId="180" fontId="45" fillId="0" borderId="24" xfId="39" applyNumberFormat="1" applyFont="1" applyBorder="1" applyAlignment="1">
      <alignment horizontal="right" vertical="center"/>
    </xf>
    <xf numFmtId="180" fontId="45" fillId="0" borderId="15" xfId="39" applyNumberFormat="1" applyFont="1" applyBorder="1" applyAlignment="1">
      <alignment horizontal="right" vertical="center"/>
    </xf>
    <xf numFmtId="41" fontId="50" fillId="0" borderId="13" xfId="39" quotePrefix="1" applyNumberFormat="1" applyFont="1" applyBorder="1" applyAlignment="1">
      <alignment horizontal="right" vertical="center"/>
    </xf>
    <xf numFmtId="41" fontId="50" fillId="0" borderId="24" xfId="39" applyNumberFormat="1" applyFont="1" applyBorder="1" applyAlignment="1">
      <alignment horizontal="right" vertical="center"/>
    </xf>
    <xf numFmtId="41" fontId="50" fillId="0" borderId="15" xfId="39" applyNumberFormat="1" applyFont="1" applyBorder="1" applyAlignment="1">
      <alignment horizontal="right" vertical="center"/>
    </xf>
    <xf numFmtId="10" fontId="45" fillId="0" borderId="13" xfId="39" quotePrefix="1" applyNumberFormat="1" applyFont="1" applyBorder="1" applyAlignment="1">
      <alignment horizontal="right" vertical="center"/>
    </xf>
    <xf numFmtId="10" fontId="45" fillId="0" borderId="24" xfId="39" quotePrefix="1" applyNumberFormat="1" applyFont="1" applyBorder="1" applyAlignment="1">
      <alignment horizontal="right" vertical="center"/>
    </xf>
    <xf numFmtId="0" fontId="62" fillId="0" borderId="0" xfId="39" applyFont="1" applyFill="1" applyBorder="1" applyAlignment="1">
      <alignment horizontal="center" vertical="center"/>
    </xf>
    <xf numFmtId="0" fontId="45" fillId="0" borderId="0" xfId="39" applyFont="1" applyBorder="1" applyAlignment="1">
      <alignment horizontal="right" vertical="center"/>
    </xf>
    <xf numFmtId="0" fontId="45" fillId="0" borderId="18" xfId="39" applyFont="1" applyBorder="1" applyAlignment="1">
      <alignment horizontal="right" vertical="center"/>
    </xf>
    <xf numFmtId="179" fontId="45" fillId="0" borderId="16" xfId="39" applyNumberFormat="1" applyFont="1" applyBorder="1" applyAlignment="1">
      <alignment horizontal="right" vertical="center"/>
    </xf>
    <xf numFmtId="179" fontId="45" fillId="0" borderId="0" xfId="39" applyNumberFormat="1" applyFont="1" applyBorder="1" applyAlignment="1">
      <alignment horizontal="right" vertical="center"/>
    </xf>
    <xf numFmtId="179" fontId="45" fillId="0" borderId="18" xfId="39" applyNumberFormat="1" applyFont="1" applyBorder="1" applyAlignment="1">
      <alignment horizontal="right" vertical="center"/>
    </xf>
    <xf numFmtId="41" fontId="50" fillId="0" borderId="16" xfId="39" quotePrefix="1" applyNumberFormat="1" applyFont="1" applyBorder="1" applyAlignment="1">
      <alignment horizontal="right" vertical="center"/>
    </xf>
    <xf numFmtId="41" fontId="50" fillId="0" borderId="0" xfId="39" applyNumberFormat="1" applyFont="1" applyBorder="1" applyAlignment="1">
      <alignment horizontal="right" vertical="center"/>
    </xf>
    <xf numFmtId="41" fontId="50" fillId="0" borderId="18" xfId="39" applyNumberFormat="1" applyFont="1" applyBorder="1" applyAlignment="1">
      <alignment horizontal="right" vertical="center"/>
    </xf>
    <xf numFmtId="10" fontId="45" fillId="0" borderId="16" xfId="39" quotePrefix="1" applyNumberFormat="1" applyFont="1" applyBorder="1" applyAlignment="1">
      <alignment horizontal="right" vertical="center"/>
    </xf>
    <xf numFmtId="10" fontId="45" fillId="0" borderId="0" xfId="39" applyNumberFormat="1" applyFont="1" applyBorder="1" applyAlignment="1">
      <alignment horizontal="right" vertical="center"/>
    </xf>
    <xf numFmtId="10" fontId="45" fillId="0" borderId="16" xfId="39" applyNumberFormat="1" applyFont="1" applyBorder="1" applyAlignment="1">
      <alignment horizontal="right" vertical="center"/>
    </xf>
    <xf numFmtId="0" fontId="45" fillId="0" borderId="23" xfId="39" applyFont="1" applyBorder="1" applyAlignment="1">
      <alignment horizontal="right" vertical="distributed"/>
    </xf>
    <xf numFmtId="0" fontId="45" fillId="0" borderId="21" xfId="39" applyFont="1" applyBorder="1" applyAlignment="1">
      <alignment horizontal="right" vertical="distributed"/>
    </xf>
    <xf numFmtId="179" fontId="45" fillId="0" borderId="28" xfId="39" applyNumberFormat="1" applyFont="1" applyBorder="1" applyAlignment="1">
      <alignment horizontal="right" vertical="center"/>
    </xf>
    <xf numFmtId="179" fontId="45" fillId="0" borderId="23" xfId="39" applyNumberFormat="1" applyFont="1" applyBorder="1" applyAlignment="1">
      <alignment horizontal="right" vertical="center"/>
    </xf>
    <xf numFmtId="179" fontId="45" fillId="0" borderId="21" xfId="39" applyNumberFormat="1" applyFont="1" applyBorder="1" applyAlignment="1">
      <alignment horizontal="right" vertical="center"/>
    </xf>
    <xf numFmtId="41" fontId="50" fillId="0" borderId="28" xfId="39" quotePrefix="1" applyNumberFormat="1" applyFont="1" applyBorder="1" applyAlignment="1">
      <alignment horizontal="right" vertical="center"/>
    </xf>
    <xf numFmtId="41" fontId="50" fillId="0" borderId="23" xfId="39" applyNumberFormat="1" applyFont="1" applyBorder="1" applyAlignment="1">
      <alignment horizontal="right" vertical="center"/>
    </xf>
    <xf numFmtId="41" fontId="50" fillId="0" borderId="21" xfId="39" applyNumberFormat="1" applyFont="1" applyBorder="1" applyAlignment="1">
      <alignment horizontal="right" vertical="center"/>
    </xf>
    <xf numFmtId="10" fontId="45" fillId="0" borderId="28" xfId="39" quotePrefix="1" applyNumberFormat="1" applyFont="1" applyBorder="1" applyAlignment="1">
      <alignment horizontal="right" vertical="center"/>
    </xf>
    <xf numFmtId="10" fontId="45" fillId="0" borderId="23" xfId="39" applyNumberFormat="1" applyFont="1" applyBorder="1" applyAlignment="1">
      <alignment horizontal="right" vertical="center"/>
    </xf>
    <xf numFmtId="0" fontId="62" fillId="0" borderId="24" xfId="39" applyFont="1" applyBorder="1" applyAlignment="1">
      <alignment horizontal="center" vertical="center"/>
    </xf>
    <xf numFmtId="0" fontId="50" fillId="0" borderId="22" xfId="39" applyFont="1" applyBorder="1" applyAlignment="1">
      <alignment horizontal="center" vertical="center"/>
    </xf>
    <xf numFmtId="0" fontId="45" fillId="0" borderId="22" xfId="39" applyFont="1" applyBorder="1" applyAlignment="1">
      <alignment horizontal="center" vertical="center"/>
    </xf>
    <xf numFmtId="0" fontId="45" fillId="0" borderId="3" xfId="39" applyFont="1" applyBorder="1" applyAlignment="1">
      <alignment horizontal="center" vertical="center"/>
    </xf>
    <xf numFmtId="0" fontId="45" fillId="0" borderId="35" xfId="39" applyFont="1" applyBorder="1" applyAlignment="1">
      <alignment horizontal="center" vertical="center"/>
    </xf>
    <xf numFmtId="0" fontId="45" fillId="0" borderId="1" xfId="39" applyFont="1" applyBorder="1" applyAlignment="1">
      <alignment horizontal="center" vertical="center"/>
    </xf>
    <xf numFmtId="0" fontId="45" fillId="0" borderId="27" xfId="39" applyFont="1" applyBorder="1" applyAlignment="1">
      <alignment horizontal="center" vertical="center"/>
    </xf>
    <xf numFmtId="0" fontId="45" fillId="0" borderId="17" xfId="39" applyFont="1" applyBorder="1" applyAlignment="1">
      <alignment horizontal="center" vertical="center"/>
    </xf>
    <xf numFmtId="0" fontId="45" fillId="0" borderId="14" xfId="39" applyFont="1" applyBorder="1" applyAlignment="1">
      <alignment horizontal="center" vertical="center"/>
    </xf>
    <xf numFmtId="0" fontId="62" fillId="0" borderId="0" xfId="39" applyFont="1" applyBorder="1" applyAlignment="1">
      <alignment horizontal="center" vertical="center"/>
    </xf>
    <xf numFmtId="0" fontId="45" fillId="0" borderId="0" xfId="39" applyFont="1" applyBorder="1" applyAlignment="1">
      <alignment horizontal="center" vertical="center"/>
    </xf>
    <xf numFmtId="0" fontId="48" fillId="0" borderId="23" xfId="1" applyFont="1" applyFill="1" applyBorder="1" applyAlignment="1">
      <alignment horizontal="center" vertical="center"/>
    </xf>
    <xf numFmtId="0" fontId="48" fillId="0" borderId="0" xfId="1" quotePrefix="1" applyFont="1" applyFill="1" applyBorder="1" applyAlignment="1">
      <alignment horizontal="center" vertical="center"/>
    </xf>
    <xf numFmtId="0" fontId="48" fillId="0" borderId="24" xfId="1" quotePrefix="1" applyFont="1" applyFill="1" applyBorder="1" applyAlignment="1">
      <alignment horizontal="center" vertical="center"/>
    </xf>
    <xf numFmtId="49" fontId="48" fillId="0" borderId="1" xfId="1" applyNumberFormat="1" applyFont="1" applyBorder="1" applyAlignment="1">
      <alignment horizontal="center" vertical="center"/>
    </xf>
    <xf numFmtId="49" fontId="48" fillId="0" borderId="22" xfId="1" applyNumberFormat="1" applyFont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49" fontId="48" fillId="0" borderId="20" xfId="1" applyNumberFormat="1" applyFont="1" applyBorder="1" applyAlignment="1">
      <alignment horizontal="center" vertical="center"/>
    </xf>
    <xf numFmtId="49" fontId="48" fillId="0" borderId="14" xfId="1" applyNumberFormat="1" applyFont="1" applyBorder="1" applyAlignment="1">
      <alignment horizontal="center" vertical="center"/>
    </xf>
    <xf numFmtId="0" fontId="48" fillId="0" borderId="19" xfId="1" applyFont="1" applyBorder="1" applyAlignment="1">
      <alignment horizontal="center" vertical="center"/>
    </xf>
    <xf numFmtId="0" fontId="48" fillId="0" borderId="21" xfId="1" applyFont="1" applyBorder="1" applyAlignment="1">
      <alignment horizontal="center" vertical="center"/>
    </xf>
    <xf numFmtId="0" fontId="48" fillId="0" borderId="23" xfId="1" applyFont="1" applyBorder="1" applyAlignment="1">
      <alignment horizontal="center" vertical="center"/>
    </xf>
    <xf numFmtId="0" fontId="48" fillId="0" borderId="24" xfId="1" applyFont="1" applyBorder="1" applyAlignment="1">
      <alignment horizontal="right"/>
    </xf>
    <xf numFmtId="49" fontId="48" fillId="0" borderId="21" xfId="1" applyNumberFormat="1" applyFont="1" applyBorder="1" applyAlignment="1">
      <alignment horizontal="center" vertical="center"/>
    </xf>
    <xf numFmtId="49" fontId="48" fillId="0" borderId="15" xfId="1" applyNumberFormat="1" applyFont="1" applyBorder="1" applyAlignment="1">
      <alignment horizontal="center" vertical="center"/>
    </xf>
    <xf numFmtId="0" fontId="48" fillId="0" borderId="0" xfId="42" applyFont="1" applyAlignment="1">
      <alignment horizontal="left" vertical="center" wrapText="1"/>
    </xf>
    <xf numFmtId="0" fontId="50" fillId="0" borderId="24" xfId="39" applyFont="1" applyBorder="1" applyAlignment="1">
      <alignment horizontal="center" vertical="center"/>
    </xf>
    <xf numFmtId="0" fontId="79" fillId="0" borderId="0" xfId="39" applyFont="1" applyAlignment="1">
      <alignment horizontal="left" vertical="center" wrapText="1"/>
    </xf>
    <xf numFmtId="0" fontId="49" fillId="0" borderId="0" xfId="39" applyFont="1" applyAlignment="1">
      <alignment horizontal="left" vertical="center" wrapText="1"/>
    </xf>
    <xf numFmtId="0" fontId="49" fillId="0" borderId="26" xfId="39" applyFont="1" applyBorder="1" applyAlignment="1">
      <alignment horizontal="center" vertical="center"/>
    </xf>
    <xf numFmtId="0" fontId="49" fillId="0" borderId="1" xfId="39" applyFont="1" applyBorder="1" applyAlignment="1">
      <alignment horizontal="center" vertical="center"/>
    </xf>
    <xf numFmtId="0" fontId="49" fillId="0" borderId="3" xfId="39" applyFont="1" applyBorder="1" applyAlignment="1">
      <alignment horizontal="center" vertical="center"/>
    </xf>
    <xf numFmtId="0" fontId="50" fillId="0" borderId="1" xfId="39" applyFont="1" applyBorder="1" applyAlignment="1">
      <alignment horizontal="center" vertical="center"/>
    </xf>
    <xf numFmtId="0" fontId="49" fillId="0" borderId="22" xfId="39" applyFont="1" applyBorder="1" applyAlignment="1">
      <alignment horizontal="center" vertical="center"/>
    </xf>
    <xf numFmtId="0" fontId="50" fillId="0" borderId="1" xfId="39" applyFont="1" applyFill="1" applyBorder="1" applyAlignment="1">
      <alignment horizontal="center" vertical="center"/>
    </xf>
    <xf numFmtId="0" fontId="50" fillId="0" borderId="22" xfId="39" applyFont="1" applyFill="1" applyBorder="1" applyAlignment="1">
      <alignment horizontal="center" vertical="center"/>
    </xf>
    <xf numFmtId="0" fontId="48" fillId="0" borderId="23" xfId="1" applyFont="1" applyBorder="1" applyAlignment="1">
      <alignment horizontal="left"/>
    </xf>
    <xf numFmtId="0" fontId="48" fillId="0" borderId="0" xfId="1" applyFont="1" applyBorder="1" applyAlignment="1">
      <alignment horizontal="left"/>
    </xf>
    <xf numFmtId="0" fontId="62" fillId="0" borderId="0" xfId="39" applyFont="1" applyAlignment="1">
      <alignment horizontal="center" vertical="center"/>
    </xf>
    <xf numFmtId="0" fontId="72" fillId="0" borderId="23" xfId="39" applyFont="1" applyBorder="1" applyAlignment="1">
      <alignment horizontal="center" vertical="center"/>
    </xf>
    <xf numFmtId="0" fontId="72" fillId="0" borderId="24" xfId="39" applyFont="1" applyBorder="1" applyAlignment="1">
      <alignment horizontal="center" vertical="center"/>
    </xf>
    <xf numFmtId="0" fontId="72" fillId="0" borderId="3" xfId="39" applyFont="1" applyBorder="1" applyAlignment="1">
      <alignment horizontal="center" vertical="center"/>
    </xf>
    <xf numFmtId="0" fontId="72" fillId="0" borderId="28" xfId="39" applyFont="1" applyBorder="1" applyAlignment="1">
      <alignment horizontal="center" vertical="center"/>
    </xf>
    <xf numFmtId="0" fontId="72" fillId="0" borderId="22" xfId="39" applyFont="1" applyBorder="1" applyAlignment="1">
      <alignment horizontal="center" vertical="center"/>
    </xf>
    <xf numFmtId="0" fontId="74" fillId="0" borderId="0" xfId="39" applyFont="1" applyBorder="1" applyAlignment="1">
      <alignment horizontal="center" vertical="center"/>
    </xf>
    <xf numFmtId="0" fontId="73" fillId="0" borderId="24" xfId="39" applyFont="1" applyBorder="1" applyAlignment="1">
      <alignment horizontal="right" vertical="center"/>
    </xf>
    <xf numFmtId="0" fontId="73" fillId="0" borderId="1" xfId="39" applyFont="1" applyBorder="1" applyAlignment="1">
      <alignment horizontal="center" vertical="center"/>
    </xf>
    <xf numFmtId="0" fontId="73" fillId="0" borderId="22" xfId="39" applyFont="1" applyBorder="1" applyAlignment="1">
      <alignment horizontal="center" vertical="center"/>
    </xf>
    <xf numFmtId="0" fontId="83" fillId="0" borderId="0" xfId="1" quotePrefix="1" applyFont="1" applyBorder="1" applyAlignment="1">
      <alignment horizontal="left"/>
    </xf>
    <xf numFmtId="0" fontId="73" fillId="0" borderId="3" xfId="39" applyFont="1" applyBorder="1" applyAlignment="1">
      <alignment horizontal="center" vertical="center"/>
    </xf>
    <xf numFmtId="0" fontId="73" fillId="0" borderId="23" xfId="39" applyFont="1" applyBorder="1" applyAlignment="1">
      <alignment horizontal="center" vertical="center"/>
    </xf>
    <xf numFmtId="0" fontId="73" fillId="0" borderId="24" xfId="39" applyFont="1" applyBorder="1" applyAlignment="1">
      <alignment horizontal="center" vertical="center"/>
    </xf>
    <xf numFmtId="0" fontId="73" fillId="0" borderId="1" xfId="39" applyFont="1" applyFill="1" applyBorder="1" applyAlignment="1">
      <alignment horizontal="center" vertical="center"/>
    </xf>
    <xf numFmtId="0" fontId="73" fillId="0" borderId="22" xfId="39" applyFont="1" applyFill="1" applyBorder="1" applyAlignment="1">
      <alignment horizontal="center" vertical="center"/>
    </xf>
    <xf numFmtId="0" fontId="50" fillId="0" borderId="21" xfId="39" applyFont="1" applyBorder="1" applyAlignment="1">
      <alignment horizontal="center" vertical="center" textRotation="255"/>
    </xf>
    <xf numFmtId="0" fontId="50" fillId="0" borderId="18" xfId="39" applyFont="1" applyBorder="1" applyAlignment="1">
      <alignment vertical="center"/>
    </xf>
    <xf numFmtId="0" fontId="50" fillId="0" borderId="28" xfId="39" applyFont="1" applyBorder="1" applyAlignment="1">
      <alignment horizontal="center" vertical="center"/>
    </xf>
    <xf numFmtId="0" fontId="50" fillId="0" borderId="21" xfId="39" applyFont="1" applyBorder="1" applyAlignment="1">
      <alignment vertical="center"/>
    </xf>
    <xf numFmtId="0" fontId="50" fillId="0" borderId="17" xfId="39" applyFont="1" applyBorder="1" applyAlignment="1">
      <alignment horizontal="center" vertical="center" textRotation="255"/>
    </xf>
    <xf numFmtId="0" fontId="50" fillId="0" borderId="17" xfId="39" applyFont="1" applyBorder="1" applyAlignment="1">
      <alignment vertical="center"/>
    </xf>
    <xf numFmtId="41" fontId="50" fillId="0" borderId="16" xfId="39" applyNumberFormat="1" applyFont="1" applyBorder="1" applyAlignment="1">
      <alignment horizontal="right" vertical="center"/>
    </xf>
    <xf numFmtId="0" fontId="80" fillId="0" borderId="28" xfId="39" applyFont="1" applyBorder="1" applyAlignment="1">
      <alignment horizontal="center" vertical="center"/>
    </xf>
    <xf numFmtId="0" fontId="50" fillId="0" borderId="0" xfId="39" applyFont="1" applyBorder="1" applyAlignment="1">
      <alignment horizontal="right" vertical="center"/>
    </xf>
    <xf numFmtId="0" fontId="50" fillId="0" borderId="18" xfId="39" applyFont="1" applyBorder="1" applyAlignment="1">
      <alignment horizontal="right" vertical="center"/>
    </xf>
    <xf numFmtId="0" fontId="50" fillId="0" borderId="23" xfId="39" applyFont="1" applyBorder="1" applyAlignment="1">
      <alignment horizontal="center" vertical="center"/>
    </xf>
    <xf numFmtId="0" fontId="50" fillId="0" borderId="23" xfId="39" applyFont="1" applyBorder="1" applyAlignment="1">
      <alignment vertical="center"/>
    </xf>
    <xf numFmtId="0" fontId="50" fillId="0" borderId="21" xfId="39" applyFont="1" applyBorder="1" applyAlignment="1">
      <alignment horizontal="center" vertical="center" wrapText="1"/>
    </xf>
    <xf numFmtId="0" fontId="50" fillId="0" borderId="3" xfId="39" applyFont="1" applyBorder="1" applyAlignment="1">
      <alignment horizontal="center" vertical="center"/>
    </xf>
    <xf numFmtId="0" fontId="75" fillId="0" borderId="0" xfId="39" applyFont="1" applyAlignment="1">
      <alignment horizontal="left" vertical="top" wrapText="1"/>
    </xf>
    <xf numFmtId="0" fontId="49" fillId="0" borderId="21" xfId="39" applyFont="1" applyBorder="1" applyAlignment="1">
      <alignment horizontal="center" vertical="center" textRotation="255"/>
    </xf>
    <xf numFmtId="0" fontId="49" fillId="0" borderId="18" xfId="39" applyFont="1" applyBorder="1">
      <alignment vertical="center"/>
    </xf>
    <xf numFmtId="0" fontId="49" fillId="0" borderId="28" xfId="39" applyFont="1" applyBorder="1" applyAlignment="1">
      <alignment horizontal="center" vertical="center"/>
    </xf>
    <xf numFmtId="0" fontId="49" fillId="0" borderId="21" xfId="39" applyFont="1" applyBorder="1">
      <alignment vertical="center"/>
    </xf>
    <xf numFmtId="41" fontId="49" fillId="0" borderId="16" xfId="39" applyNumberFormat="1" applyFont="1" applyBorder="1" applyAlignment="1">
      <alignment horizontal="right" vertical="center"/>
    </xf>
    <xf numFmtId="41" fontId="49" fillId="0" borderId="18" xfId="39" applyNumberFormat="1" applyFont="1" applyBorder="1" applyAlignment="1">
      <alignment horizontal="right" vertical="center"/>
    </xf>
    <xf numFmtId="0" fontId="66" fillId="0" borderId="0" xfId="1" applyFont="1" applyBorder="1" applyAlignment="1">
      <alignment horizontal="left" vertical="center"/>
    </xf>
    <xf numFmtId="0" fontId="81" fillId="0" borderId="0" xfId="1" applyFont="1" applyBorder="1" applyAlignment="1">
      <alignment horizontal="left" vertical="center" wrapText="1"/>
    </xf>
    <xf numFmtId="0" fontId="97" fillId="0" borderId="23" xfId="1" applyFont="1" applyBorder="1" applyAlignment="1">
      <alignment horizontal="left"/>
    </xf>
    <xf numFmtId="0" fontId="61" fillId="0" borderId="23" xfId="1" applyFont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99" fillId="0" borderId="0" xfId="39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8" fillId="0" borderId="31" xfId="38" applyFont="1" applyFill="1" applyBorder="1" applyAlignment="1">
      <alignment horizontal="center" vertical="center"/>
    </xf>
    <xf numFmtId="0" fontId="48" fillId="0" borderId="32" xfId="38" applyFont="1" applyFill="1" applyBorder="1" applyAlignment="1">
      <alignment horizontal="center" vertical="center"/>
    </xf>
    <xf numFmtId="0" fontId="48" fillId="0" borderId="19" xfId="38" applyFont="1" applyFill="1" applyBorder="1" applyAlignment="1">
      <alignment horizontal="center" vertical="center"/>
    </xf>
    <xf numFmtId="0" fontId="48" fillId="0" borderId="23" xfId="38" applyFont="1" applyFill="1" applyBorder="1" applyAlignment="1">
      <alignment horizontal="center" vertical="center"/>
    </xf>
    <xf numFmtId="0" fontId="48" fillId="0" borderId="21" xfId="38" applyFont="1" applyFill="1" applyBorder="1" applyAlignment="1">
      <alignment horizontal="center" vertical="center"/>
    </xf>
    <xf numFmtId="0" fontId="48" fillId="0" borderId="30" xfId="38" applyFont="1" applyFill="1" applyBorder="1" applyAlignment="1">
      <alignment horizontal="center" vertical="center"/>
    </xf>
    <xf numFmtId="0" fontId="48" fillId="0" borderId="29" xfId="38" applyFont="1" applyFill="1" applyBorder="1" applyAlignment="1">
      <alignment horizontal="center" vertical="center"/>
    </xf>
    <xf numFmtId="0" fontId="48" fillId="0" borderId="0" xfId="39" applyFont="1" applyFill="1" applyAlignment="1">
      <alignment horizontal="left" vertical="center" wrapText="1"/>
    </xf>
    <xf numFmtId="0" fontId="64" fillId="0" borderId="0" xfId="39" applyFont="1" applyFill="1" applyBorder="1" applyAlignment="1">
      <alignment horizontal="center" vertical="center"/>
    </xf>
    <xf numFmtId="0" fontId="48" fillId="0" borderId="2" xfId="38" applyFont="1" applyFill="1" applyBorder="1" applyAlignment="1">
      <alignment horizontal="center" vertical="center"/>
    </xf>
    <xf numFmtId="0" fontId="49" fillId="0" borderId="0" xfId="39" applyFont="1" applyAlignment="1">
      <alignment horizontal="left" vertical="center"/>
    </xf>
    <xf numFmtId="0" fontId="48" fillId="0" borderId="0" xfId="45" applyFont="1" applyBorder="1" applyAlignment="1">
      <alignment horizontal="left"/>
    </xf>
    <xf numFmtId="0" fontId="45" fillId="0" borderId="0" xfId="39" applyFont="1" applyBorder="1" applyAlignment="1">
      <alignment horizontal="center" vertical="center" textRotation="255"/>
    </xf>
    <xf numFmtId="0" fontId="48" fillId="0" borderId="0" xfId="48" applyFont="1" applyBorder="1" applyAlignment="1">
      <alignment horizontal="center" vertical="center" textRotation="255"/>
    </xf>
    <xf numFmtId="0" fontId="81" fillId="0" borderId="23" xfId="48" applyFont="1" applyBorder="1" applyAlignment="1">
      <alignment horizontal="left" vertical="center" wrapText="1"/>
    </xf>
    <xf numFmtId="0" fontId="48" fillId="0" borderId="1" xfId="48" applyFont="1" applyBorder="1" applyAlignment="1">
      <alignment horizontal="center" vertical="center"/>
    </xf>
    <xf numFmtId="0" fontId="48" fillId="0" borderId="22" xfId="48" applyFont="1" applyBorder="1" applyAlignment="1">
      <alignment horizontal="center" vertical="center"/>
    </xf>
    <xf numFmtId="0" fontId="62" fillId="0" borderId="24" xfId="48" applyFont="1" applyBorder="1" applyAlignment="1">
      <alignment horizontal="center" vertical="center"/>
    </xf>
    <xf numFmtId="0" fontId="48" fillId="0" borderId="1" xfId="48" applyFont="1" applyBorder="1" applyAlignment="1">
      <alignment horizontal="center" vertical="center" wrapText="1"/>
    </xf>
    <xf numFmtId="0" fontId="48" fillId="0" borderId="22" xfId="48" applyFont="1" applyBorder="1" applyAlignment="1">
      <alignment horizontal="center" vertical="center" wrapText="1"/>
    </xf>
    <xf numFmtId="0" fontId="48" fillId="0" borderId="23" xfId="48" applyFont="1" applyBorder="1" applyAlignment="1">
      <alignment horizontal="center" vertical="center"/>
    </xf>
    <xf numFmtId="0" fontId="48" fillId="0" borderId="24" xfId="48" applyFont="1" applyBorder="1" applyAlignment="1">
      <alignment horizontal="center" vertical="center"/>
    </xf>
    <xf numFmtId="0" fontId="48" fillId="0" borderId="1" xfId="48" applyFont="1" applyFill="1" applyBorder="1" applyAlignment="1">
      <alignment horizontal="center" vertical="center"/>
    </xf>
    <xf numFmtId="0" fontId="48" fillId="0" borderId="3" xfId="48" applyFont="1" applyFill="1" applyBorder="1" applyAlignment="1">
      <alignment horizontal="center" vertical="center"/>
    </xf>
    <xf numFmtId="0" fontId="48" fillId="0" borderId="23" xfId="46" quotePrefix="1" applyFont="1" applyFill="1" applyBorder="1" applyAlignment="1">
      <alignment horizontal="center" vertical="center" wrapText="1"/>
    </xf>
    <xf numFmtId="0" fontId="48" fillId="0" borderId="24" xfId="46" quotePrefix="1" applyFont="1" applyFill="1" applyBorder="1" applyAlignment="1">
      <alignment horizontal="center" vertical="center"/>
    </xf>
    <xf numFmtId="0" fontId="48" fillId="0" borderId="22" xfId="48" applyFont="1" applyFill="1" applyBorder="1" applyAlignment="1">
      <alignment horizontal="center" vertical="center"/>
    </xf>
    <xf numFmtId="0" fontId="48" fillId="0" borderId="0" xfId="48" applyFont="1" applyAlignment="1">
      <alignment horizontal="left" vertical="center"/>
    </xf>
    <xf numFmtId="0" fontId="48" fillId="0" borderId="23" xfId="48" applyFont="1" applyBorder="1" applyAlignment="1">
      <alignment horizontal="left" vertical="center"/>
    </xf>
    <xf numFmtId="0" fontId="62" fillId="0" borderId="0" xfId="48" applyFont="1" applyFill="1" applyAlignment="1">
      <alignment horizontal="center" vertical="center"/>
    </xf>
    <xf numFmtId="0" fontId="62" fillId="0" borderId="0" xfId="48" applyFont="1" applyAlignment="1">
      <alignment horizontal="center" vertical="center"/>
    </xf>
    <xf numFmtId="0" fontId="48" fillId="0" borderId="23" xfId="46" quotePrefix="1" applyFont="1" applyBorder="1" applyAlignment="1">
      <alignment horizontal="center" vertical="center" wrapText="1"/>
    </xf>
    <xf numFmtId="0" fontId="48" fillId="0" borderId="24" xfId="46" quotePrefix="1" applyFont="1" applyBorder="1" applyAlignment="1">
      <alignment horizontal="center" vertical="center"/>
    </xf>
    <xf numFmtId="0" fontId="48" fillId="0" borderId="19" xfId="48" applyFont="1" applyBorder="1" applyAlignment="1">
      <alignment horizontal="center" vertical="center"/>
    </xf>
    <xf numFmtId="0" fontId="69" fillId="0" borderId="0" xfId="108" quotePrefix="1" applyFont="1" applyAlignment="1">
      <alignment horizontal="left" vertical="center"/>
    </xf>
    <xf numFmtId="0" fontId="68" fillId="0" borderId="0" xfId="109" applyFont="1" applyAlignment="1">
      <alignment horizontal="left" vertical="center"/>
    </xf>
    <xf numFmtId="0" fontId="62" fillId="0" borderId="0" xfId="104" applyFont="1" applyAlignment="1">
      <alignment horizontal="center" vertical="center"/>
    </xf>
    <xf numFmtId="0" fontId="68" fillId="0" borderId="0" xfId="108" quotePrefix="1" applyFont="1" applyAlignment="1">
      <alignment horizontal="left" vertical="center"/>
    </xf>
    <xf numFmtId="0" fontId="62" fillId="0" borderId="0" xfId="111" applyFont="1" applyFill="1" applyAlignment="1">
      <alignment horizontal="center" vertical="center" wrapText="1"/>
    </xf>
    <xf numFmtId="0" fontId="102" fillId="0" borderId="24" xfId="141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188" fontId="48" fillId="0" borderId="0" xfId="0" applyNumberFormat="1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108" fillId="0" borderId="0" xfId="0" applyFont="1" applyFill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0" fontId="49" fillId="0" borderId="0" xfId="0" applyFont="1" applyAlignment="1">
      <alignment vertical="center" wrapText="1"/>
    </xf>
    <xf numFmtId="0" fontId="62" fillId="0" borderId="0" xfId="102" applyFont="1" applyAlignment="1">
      <alignment horizontal="center" vertical="center"/>
    </xf>
    <xf numFmtId="0" fontId="49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110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0" fontId="49" fillId="0" borderId="23" xfId="0" applyFont="1" applyBorder="1" applyAlignment="1">
      <alignment horizontal="left" vertical="center"/>
    </xf>
    <xf numFmtId="0" fontId="45" fillId="0" borderId="0" xfId="39" applyFont="1" applyAlignment="1">
      <alignment horizontal="left" vertical="center"/>
    </xf>
    <xf numFmtId="0" fontId="45" fillId="0" borderId="0" xfId="39" applyFont="1" applyAlignment="1">
      <alignment horizontal="left" vertical="center" wrapText="1"/>
    </xf>
    <xf numFmtId="0" fontId="45" fillId="0" borderId="0" xfId="39" applyFont="1">
      <alignment vertical="center"/>
    </xf>
    <xf numFmtId="0" fontId="70" fillId="0" borderId="0" xfId="39" applyFont="1" applyBorder="1" applyAlignment="1">
      <alignment horizontal="center" vertical="center"/>
    </xf>
    <xf numFmtId="0" fontId="45" fillId="0" borderId="0" xfId="39" applyFont="1" applyAlignment="1">
      <alignment vertical="center" wrapText="1"/>
    </xf>
    <xf numFmtId="0" fontId="66" fillId="0" borderId="43" xfId="145" applyFont="1" applyBorder="1" applyAlignment="1">
      <alignment horizontal="left" vertical="center" wrapText="1"/>
    </xf>
    <xf numFmtId="0" fontId="62" fillId="0" borderId="0" xfId="145" applyFont="1" applyBorder="1" applyAlignment="1">
      <alignment horizontal="center"/>
    </xf>
    <xf numFmtId="0" fontId="66" fillId="0" borderId="42" xfId="145" applyFont="1" applyBorder="1" applyAlignment="1">
      <alignment horizontal="right"/>
    </xf>
    <xf numFmtId="0" fontId="7" fillId="0" borderId="44" xfId="145" applyFont="1" applyBorder="1" applyAlignment="1">
      <alignment horizontal="center"/>
    </xf>
    <xf numFmtId="0" fontId="7" fillId="0" borderId="44" xfId="145" applyFont="1" applyBorder="1" applyAlignment="1">
      <alignment horizontal="center" vertical="center" wrapText="1"/>
    </xf>
    <xf numFmtId="0" fontId="7" fillId="0" borderId="42" xfId="145" applyFont="1" applyBorder="1" applyAlignment="1">
      <alignment horizontal="center" vertical="center" wrapText="1"/>
    </xf>
  </cellXfs>
  <cellStyles count="146">
    <cellStyle name="20% - 輔色1 2" xfId="2"/>
    <cellStyle name="20% - 輔色1 2 2" xfId="3"/>
    <cellStyle name="20% - 輔色2 2" xfId="4"/>
    <cellStyle name="20% - 輔色2 2 2" xfId="5"/>
    <cellStyle name="20% - 輔色3 2" xfId="6"/>
    <cellStyle name="20% - 輔色3 2 2" xfId="7"/>
    <cellStyle name="20% - 輔色4 2" xfId="8"/>
    <cellStyle name="20% - 輔色4 2 2" xfId="9"/>
    <cellStyle name="20% - 輔色5 2" xfId="10"/>
    <cellStyle name="20% - 輔色5 2 2" xfId="11"/>
    <cellStyle name="20% - 輔色6 2" xfId="12"/>
    <cellStyle name="20% - 輔色6 2 2" xfId="13"/>
    <cellStyle name="40% - 輔色1 2" xfId="14"/>
    <cellStyle name="40% - 輔色1 2 2" xfId="15"/>
    <cellStyle name="40% - 輔色2 2" xfId="16"/>
    <cellStyle name="40% - 輔色2 2 2" xfId="17"/>
    <cellStyle name="40% - 輔色3 2" xfId="18"/>
    <cellStyle name="40% - 輔色3 2 2" xfId="19"/>
    <cellStyle name="40% - 輔色4 2" xfId="20"/>
    <cellStyle name="40% - 輔色4 2 2" xfId="21"/>
    <cellStyle name="40% - 輔色5 2" xfId="22"/>
    <cellStyle name="40% - 輔色5 2 2" xfId="23"/>
    <cellStyle name="40% - 輔色6 2" xfId="24"/>
    <cellStyle name="40% - 輔色6 2 2" xfId="25"/>
    <cellStyle name="60% - 輔色1 2" xfId="26"/>
    <cellStyle name="60% - 輔色1 2 2" xfId="27"/>
    <cellStyle name="60% - 輔色2 2" xfId="28"/>
    <cellStyle name="60% - 輔色2 2 2" xfId="29"/>
    <cellStyle name="60% - 輔色3 2" xfId="30"/>
    <cellStyle name="60% - 輔色3 2 2" xfId="31"/>
    <cellStyle name="60% - 輔色4 2" xfId="32"/>
    <cellStyle name="60% - 輔色4 2 2" xfId="33"/>
    <cellStyle name="60% - 輔色5 2" xfId="34"/>
    <cellStyle name="60% - 輔色5 2 2" xfId="35"/>
    <cellStyle name="60% - 輔色6 2" xfId="36"/>
    <cellStyle name="60% - 輔色6 2 2" xfId="37"/>
    <cellStyle name="Normal_1-2" xfId="137"/>
    <cellStyle name="一般" xfId="0" builtinId="0"/>
    <cellStyle name="一般 2" xfId="38"/>
    <cellStyle name="一般 2 2" xfId="142"/>
    <cellStyle name="一般 2 3" xfId="138"/>
    <cellStyle name="一般 3" xfId="39"/>
    <cellStyle name="一般 3 2" xfId="40"/>
    <cellStyle name="一般 3 3" xfId="41"/>
    <cellStyle name="一般 4" xfId="42"/>
    <cellStyle name="一般 4 2" xfId="105"/>
    <cellStyle name="一般 5" xfId="43"/>
    <cellStyle name="一般 5 2" xfId="109"/>
    <cellStyle name="一般 6" xfId="44"/>
    <cellStyle name="一般 6 2" xfId="145"/>
    <cellStyle name="一般_221" xfId="45"/>
    <cellStyle name="一般_223" xfId="46"/>
    <cellStyle name="一般_C01_C2-2-56-C2-2-57_101" xfId="141"/>
    <cellStyle name="一般_d-1" xfId="108"/>
    <cellStyle name="一般_p124-133" xfId="106"/>
    <cellStyle name="一般_月報(empty)" xfId="47"/>
    <cellStyle name="一般_表1-1-1-表1-3-4" xfId="1"/>
    <cellStyle name="一般_表2-2-20~表2-2-29_a" xfId="111"/>
    <cellStyle name="一般_表2-2-30~40" xfId="48"/>
    <cellStyle name="一般_表2-2-41~51" xfId="49"/>
    <cellStyle name="一般_表3-1-01~10" xfId="107"/>
    <cellStyle name="一般_表3-1-11~23" xfId="104"/>
    <cellStyle name="千分位" xfId="101" builtinId="3"/>
    <cellStyle name="千分位 2" xfId="50"/>
    <cellStyle name="千分位 2 2" xfId="51"/>
    <cellStyle name="千分位 3" xfId="52"/>
    <cellStyle name="千分位 4" xfId="53"/>
    <cellStyle name="千分位 5" xfId="136"/>
    <cellStyle name="千分位 5 2" xfId="143"/>
    <cellStyle name="千分位 6 2" xfId="140"/>
    <cellStyle name="千分位 7" xfId="139"/>
    <cellStyle name="千分位 9" xfId="144"/>
    <cellStyle name="已瀏覽過的超連結" xfId="112" builtinId="9" hidden="1"/>
    <cellStyle name="已瀏覽過的超連結" xfId="113" builtinId="9" hidden="1"/>
    <cellStyle name="已瀏覽過的超連結" xfId="114" builtinId="9" hidden="1"/>
    <cellStyle name="已瀏覽過的超連結" xfId="115" builtinId="9" hidden="1"/>
    <cellStyle name="已瀏覽過的超連結" xfId="116" builtinId="9" hidden="1"/>
    <cellStyle name="已瀏覽過的超連結" xfId="117" builtinId="9" hidden="1"/>
    <cellStyle name="已瀏覽過的超連結" xfId="118" builtinId="9" hidden="1"/>
    <cellStyle name="已瀏覽過的超連結" xfId="119" builtinId="9" hidden="1"/>
    <cellStyle name="已瀏覽過的超連結" xfId="120" builtinId="9" hidden="1"/>
    <cellStyle name="已瀏覽過的超連結" xfId="121" builtinId="9" hidden="1"/>
    <cellStyle name="已瀏覽過的超連結" xfId="122" builtinId="9" hidden="1"/>
    <cellStyle name="已瀏覽過的超連結" xfId="123" builtinId="9" hidden="1"/>
    <cellStyle name="已瀏覽過的超連結" xfId="124" builtinId="9" hidden="1"/>
    <cellStyle name="已瀏覽過的超連結" xfId="125" builtinId="9" hidden="1"/>
    <cellStyle name="已瀏覽過的超連結" xfId="126" builtinId="9" hidden="1"/>
    <cellStyle name="已瀏覽過的超連結" xfId="127" builtinId="9" hidden="1"/>
    <cellStyle name="已瀏覽過的超連結" xfId="128" builtinId="9" hidden="1"/>
    <cellStyle name="已瀏覽過的超連結" xfId="129" builtinId="9" hidden="1"/>
    <cellStyle name="已瀏覽過的超連結" xfId="130" builtinId="9" hidden="1"/>
    <cellStyle name="已瀏覽過的超連結" xfId="131" builtinId="9" hidden="1"/>
    <cellStyle name="已瀏覽過的超連結" xfId="132" builtinId="9" hidden="1"/>
    <cellStyle name="已瀏覽過的超連結" xfId="133" builtinId="9" hidden="1"/>
    <cellStyle name="已瀏覽過的超連結" xfId="134" builtinId="9" hidden="1"/>
    <cellStyle name="已瀏覽過的超連結" xfId="135" builtinId="9" hidden="1"/>
    <cellStyle name="中等 2" xfId="54"/>
    <cellStyle name="中等 2 2" xfId="55"/>
    <cellStyle name="內文" xfId="102"/>
    <cellStyle name="合計 2" xfId="56"/>
    <cellStyle name="合計 2 2" xfId="57"/>
    <cellStyle name="好 2" xfId="58"/>
    <cellStyle name="好 2 2" xfId="59"/>
    <cellStyle name="計算方式 2" xfId="60"/>
    <cellStyle name="計算方式 2 2" xfId="61"/>
    <cellStyle name="貨幣[0]_Sheet1" xfId="110"/>
    <cellStyle name="連結的儲存格 2" xfId="62"/>
    <cellStyle name="連結的儲存格 2 2" xfId="63"/>
    <cellStyle name="備註 2" xfId="64"/>
    <cellStyle name="備註 2 2" xfId="65"/>
    <cellStyle name="超連結" xfId="100" builtinId="8"/>
    <cellStyle name="超連結 2" xfId="66"/>
    <cellStyle name="說明文字 2" xfId="67"/>
    <cellStyle name="說明文字 2 2" xfId="68"/>
    <cellStyle name="輔色1 2" xfId="69"/>
    <cellStyle name="輔色1 2 2" xfId="70"/>
    <cellStyle name="輔色2 2" xfId="71"/>
    <cellStyle name="輔色2 2 2" xfId="72"/>
    <cellStyle name="輔色3 2" xfId="73"/>
    <cellStyle name="輔色3 2 2" xfId="74"/>
    <cellStyle name="輔色4 2" xfId="75"/>
    <cellStyle name="輔色4 2 2" xfId="76"/>
    <cellStyle name="輔色5 2" xfId="77"/>
    <cellStyle name="輔色5 2 2" xfId="78"/>
    <cellStyle name="輔色6 2" xfId="79"/>
    <cellStyle name="輔色6 2 2" xfId="80"/>
    <cellStyle name="標準_Ⅰ-１-１-３図　刑法犯の主要罪名別認知件数・検挙件数・検挙人員検挙率付" xfId="103"/>
    <cellStyle name="標題 1 2" xfId="81"/>
    <cellStyle name="標題 1 2 2" xfId="82"/>
    <cellStyle name="標題 2 2" xfId="83"/>
    <cellStyle name="標題 2 2 2" xfId="84"/>
    <cellStyle name="標題 3 2" xfId="85"/>
    <cellStyle name="標題 3 2 2" xfId="86"/>
    <cellStyle name="標題 4 2" xfId="87"/>
    <cellStyle name="標題 4 2 2" xfId="88"/>
    <cellStyle name="標題 5" xfId="89"/>
    <cellStyle name="輸入 2" xfId="90"/>
    <cellStyle name="輸入 2 2" xfId="91"/>
    <cellStyle name="輸出 2" xfId="92"/>
    <cellStyle name="輸出 2 2" xfId="93"/>
    <cellStyle name="檢查儲存格 2" xfId="94"/>
    <cellStyle name="檢查儲存格 2 2" xfId="95"/>
    <cellStyle name="壞 2" xfId="96"/>
    <cellStyle name="壞 2 2" xfId="97"/>
    <cellStyle name="警告文字 2" xfId="98"/>
    <cellStyle name="警告文字 2 2" xfId="99"/>
  </cellStyles>
  <dxfs count="0"/>
  <tableStyles count="0" defaultTableStyle="TableStyleMedium9" defaultPivotStyle="PivotStyleLight16"/>
  <colors>
    <mruColors>
      <color rgb="FFFF00FF"/>
      <color rgb="FF00FF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S31"/>
  <sheetViews>
    <sheetView showGridLines="0" topLeftCell="E1" zoomScale="106" zoomScaleNormal="120" zoomScalePageLayoutView="120" workbookViewId="0">
      <selection activeCell="J18" sqref="J18"/>
    </sheetView>
  </sheetViews>
  <sheetFormatPr defaultColWidth="9" defaultRowHeight="15.75"/>
  <cols>
    <col min="1" max="4" width="9" style="9" customWidth="1"/>
    <col min="5" max="6" width="13.5" style="9" bestFit="1" customWidth="1"/>
    <col min="7" max="7" width="9" style="9"/>
    <col min="8" max="8" width="9.5" style="9" bestFit="1" customWidth="1"/>
    <col min="9" max="9" width="9.5" style="9" customWidth="1"/>
    <col min="10" max="11" width="9.125" style="9" bestFit="1" customWidth="1"/>
    <col min="12" max="12" width="9" style="9"/>
    <col min="13" max="13" width="12.875" style="9" bestFit="1" customWidth="1"/>
    <col min="14" max="17" width="9" style="9"/>
    <col min="18" max="18" width="9" style="9" customWidth="1"/>
    <col min="19" max="19" width="12.875" style="9" bestFit="1" customWidth="1"/>
    <col min="20" max="16384" width="9" style="9"/>
  </cols>
  <sheetData>
    <row r="1" spans="1:19" ht="20.25">
      <c r="D1" s="686" t="s">
        <v>210</v>
      </c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</row>
    <row r="2" spans="1:19" ht="18.75" customHeight="1">
      <c r="D2" s="687"/>
      <c r="E2" s="687"/>
      <c r="F2" s="688" t="s">
        <v>211</v>
      </c>
      <c r="G2" s="688"/>
      <c r="H2" s="688"/>
      <c r="I2" s="689"/>
      <c r="J2" s="690" t="s">
        <v>520</v>
      </c>
      <c r="K2" s="690"/>
      <c r="L2" s="690"/>
      <c r="M2" s="691"/>
      <c r="N2" s="690" t="s">
        <v>521</v>
      </c>
      <c r="O2" s="690"/>
      <c r="P2" s="691"/>
    </row>
    <row r="3" spans="1:19" ht="18.75" customHeight="1">
      <c r="D3" s="676" t="s">
        <v>522</v>
      </c>
      <c r="E3" s="677"/>
      <c r="F3" s="678">
        <v>268349</v>
      </c>
      <c r="G3" s="679"/>
      <c r="H3" s="679"/>
      <c r="I3" s="680"/>
      <c r="J3" s="681" t="s">
        <v>2</v>
      </c>
      <c r="K3" s="682"/>
      <c r="L3" s="682"/>
      <c r="M3" s="683"/>
      <c r="N3" s="684" t="s">
        <v>578</v>
      </c>
      <c r="O3" s="685"/>
      <c r="P3" s="685"/>
    </row>
    <row r="4" spans="1:19" ht="18.75" customHeight="1">
      <c r="D4" s="665" t="s">
        <v>523</v>
      </c>
      <c r="E4" s="666"/>
      <c r="F4" s="667">
        <v>258706</v>
      </c>
      <c r="G4" s="668"/>
      <c r="H4" s="668"/>
      <c r="I4" s="669"/>
      <c r="J4" s="670" t="s">
        <v>3</v>
      </c>
      <c r="K4" s="671"/>
      <c r="L4" s="671"/>
      <c r="M4" s="672"/>
      <c r="N4" s="673" t="s">
        <v>579</v>
      </c>
      <c r="O4" s="674"/>
      <c r="P4" s="674"/>
    </row>
    <row r="5" spans="1:19" ht="18.75" customHeight="1">
      <c r="D5" s="665" t="s">
        <v>524</v>
      </c>
      <c r="E5" s="666"/>
      <c r="F5" s="667">
        <v>277664</v>
      </c>
      <c r="G5" s="668"/>
      <c r="H5" s="668"/>
      <c r="I5" s="669"/>
      <c r="J5" s="670" t="s">
        <v>525</v>
      </c>
      <c r="K5" s="671"/>
      <c r="L5" s="671"/>
      <c r="M5" s="672"/>
      <c r="N5" s="675" t="s">
        <v>580</v>
      </c>
      <c r="O5" s="674"/>
      <c r="P5" s="674"/>
    </row>
    <row r="6" spans="1:19" ht="18.75" customHeight="1">
      <c r="D6" s="654" t="s">
        <v>212</v>
      </c>
      <c r="E6" s="655"/>
      <c r="F6" s="656">
        <v>1137.26</v>
      </c>
      <c r="G6" s="657"/>
      <c r="H6" s="657"/>
      <c r="I6" s="658"/>
      <c r="J6" s="659" t="s">
        <v>4</v>
      </c>
      <c r="K6" s="660"/>
      <c r="L6" s="660"/>
      <c r="M6" s="661"/>
      <c r="N6" s="662" t="s">
        <v>581</v>
      </c>
      <c r="O6" s="663"/>
      <c r="P6" s="663"/>
    </row>
    <row r="7" spans="1:19">
      <c r="D7" s="4" t="s">
        <v>213</v>
      </c>
      <c r="E7" s="1"/>
      <c r="F7" s="1"/>
      <c r="G7" s="1"/>
      <c r="H7" s="1"/>
      <c r="I7" s="1"/>
      <c r="J7" s="10"/>
    </row>
    <row r="8" spans="1:19" s="47" customFormat="1" ht="20.25" customHeight="1">
      <c r="D8" s="5" t="s">
        <v>214</v>
      </c>
      <c r="E8" s="5"/>
      <c r="F8" s="5"/>
      <c r="G8" s="5"/>
      <c r="H8" s="5"/>
      <c r="I8" s="5"/>
      <c r="J8" s="46"/>
    </row>
    <row r="9" spans="1:19" s="47" customFormat="1">
      <c r="D9" s="5" t="s">
        <v>526</v>
      </c>
      <c r="E9" s="5"/>
      <c r="F9" s="5"/>
      <c r="G9" s="5"/>
      <c r="H9" s="493"/>
      <c r="I9" s="493"/>
      <c r="J9" s="493"/>
      <c r="K9" s="493"/>
      <c r="L9" s="493"/>
      <c r="M9" s="493"/>
    </row>
    <row r="10" spans="1:19" s="47" customFormat="1" ht="19.5" customHeight="1">
      <c r="D10" s="5" t="s">
        <v>527</v>
      </c>
      <c r="E10" s="5"/>
      <c r="F10" s="5"/>
      <c r="G10" s="5"/>
      <c r="H10" s="5"/>
      <c r="I10" s="5"/>
      <c r="J10" s="48"/>
    </row>
    <row r="11" spans="1:19" ht="17.25" customHeight="1">
      <c r="D11" s="5" t="s">
        <v>215</v>
      </c>
      <c r="E11" s="5"/>
      <c r="F11" s="5"/>
      <c r="G11" s="5"/>
      <c r="H11" s="5"/>
      <c r="I11" s="5"/>
      <c r="J11" s="49"/>
    </row>
    <row r="13" spans="1:19" ht="20.25">
      <c r="A13" s="664" t="s">
        <v>528</v>
      </c>
      <c r="B13" s="664"/>
      <c r="C13" s="664"/>
      <c r="D13" s="664"/>
      <c r="E13" s="664"/>
      <c r="F13" s="664"/>
      <c r="G13" s="664"/>
      <c r="H13" s="664"/>
      <c r="I13" s="664"/>
      <c r="J13" s="664"/>
      <c r="K13" s="664"/>
      <c r="L13" s="664"/>
      <c r="M13" s="664"/>
      <c r="N13" s="664"/>
      <c r="O13" s="664"/>
      <c r="P13" s="664"/>
      <c r="Q13" s="664"/>
      <c r="R13" s="664"/>
      <c r="S13" s="664"/>
    </row>
    <row r="14" spans="1:19">
      <c r="A14" s="649"/>
      <c r="B14" s="649" t="s">
        <v>216</v>
      </c>
      <c r="C14" s="649"/>
      <c r="D14" s="649"/>
      <c r="E14" s="649"/>
      <c r="F14" s="649"/>
      <c r="G14" s="649"/>
      <c r="H14" s="653" t="s">
        <v>529</v>
      </c>
      <c r="I14" s="649"/>
      <c r="J14" s="649"/>
      <c r="K14" s="649"/>
      <c r="L14" s="649"/>
      <c r="M14" s="649"/>
      <c r="N14" s="653" t="s">
        <v>217</v>
      </c>
      <c r="O14" s="649"/>
      <c r="P14" s="649"/>
      <c r="Q14" s="649"/>
      <c r="R14" s="649"/>
      <c r="S14" s="649"/>
    </row>
    <row r="15" spans="1:19" ht="16.5" customHeight="1">
      <c r="A15" s="649"/>
      <c r="B15" s="491" t="s">
        <v>218</v>
      </c>
      <c r="C15" s="380" t="s">
        <v>219</v>
      </c>
      <c r="D15" s="490" t="s">
        <v>220</v>
      </c>
      <c r="E15" s="380" t="s">
        <v>221</v>
      </c>
      <c r="F15" s="380" t="s">
        <v>222</v>
      </c>
      <c r="G15" s="244" t="s">
        <v>223</v>
      </c>
      <c r="H15" s="245" t="s">
        <v>218</v>
      </c>
      <c r="I15" s="495" t="s">
        <v>530</v>
      </c>
      <c r="J15" s="648" t="s">
        <v>20</v>
      </c>
      <c r="K15" s="649"/>
      <c r="L15" s="650"/>
      <c r="M15" s="490" t="s">
        <v>221</v>
      </c>
      <c r="N15" s="245" t="s">
        <v>218</v>
      </c>
      <c r="O15" s="380" t="s">
        <v>219</v>
      </c>
      <c r="P15" s="648" t="s">
        <v>20</v>
      </c>
      <c r="Q15" s="649"/>
      <c r="R15" s="650"/>
      <c r="S15" s="490" t="s">
        <v>221</v>
      </c>
    </row>
    <row r="16" spans="1:19">
      <c r="A16" s="649"/>
      <c r="B16" s="491" t="s">
        <v>224</v>
      </c>
      <c r="C16" s="380" t="s">
        <v>224</v>
      </c>
      <c r="D16" s="380" t="s">
        <v>225</v>
      </c>
      <c r="E16" s="380" t="s">
        <v>226</v>
      </c>
      <c r="F16" s="381" t="s">
        <v>227</v>
      </c>
      <c r="G16" s="244" t="s">
        <v>531</v>
      </c>
      <c r="H16" s="245" t="s">
        <v>286</v>
      </c>
      <c r="I16" s="380" t="s">
        <v>532</v>
      </c>
      <c r="J16" s="380" t="s">
        <v>533</v>
      </c>
      <c r="K16" s="380" t="s">
        <v>534</v>
      </c>
      <c r="L16" s="380" t="s">
        <v>535</v>
      </c>
      <c r="M16" s="490" t="s">
        <v>226</v>
      </c>
      <c r="N16" s="489" t="s">
        <v>286</v>
      </c>
      <c r="O16" s="380" t="s">
        <v>286</v>
      </c>
      <c r="P16" s="380" t="s">
        <v>228</v>
      </c>
      <c r="Q16" s="380" t="s">
        <v>536</v>
      </c>
      <c r="R16" s="380" t="s">
        <v>229</v>
      </c>
      <c r="S16" s="490" t="s">
        <v>226</v>
      </c>
    </row>
    <row r="17" spans="1:19">
      <c r="A17" s="492" t="s">
        <v>17</v>
      </c>
      <c r="B17" s="340">
        <v>371934</v>
      </c>
      <c r="C17" s="340">
        <v>296500</v>
      </c>
      <c r="D17" s="340">
        <v>269340</v>
      </c>
      <c r="E17" s="382">
        <v>1607.25</v>
      </c>
      <c r="F17" s="382">
        <v>1163.9100000000001</v>
      </c>
      <c r="G17" s="375" t="s">
        <v>537</v>
      </c>
      <c r="H17" s="340">
        <v>175839</v>
      </c>
      <c r="I17" s="340">
        <v>121346</v>
      </c>
      <c r="J17" s="340">
        <v>64234</v>
      </c>
      <c r="K17" s="340">
        <v>51693</v>
      </c>
      <c r="L17" s="365">
        <v>12541</v>
      </c>
      <c r="M17" s="339">
        <v>759.86083197628727</v>
      </c>
      <c r="N17" s="366">
        <v>5312</v>
      </c>
      <c r="O17" s="340">
        <v>4684</v>
      </c>
      <c r="P17" s="340">
        <v>5365</v>
      </c>
      <c r="Q17" s="340">
        <v>5059</v>
      </c>
      <c r="R17" s="340">
        <v>306</v>
      </c>
      <c r="S17" s="367">
        <v>22.95</v>
      </c>
    </row>
    <row r="18" spans="1:19">
      <c r="A18" s="118" t="s">
        <v>18</v>
      </c>
      <c r="B18" s="133">
        <v>347674</v>
      </c>
      <c r="C18" s="133">
        <v>276371</v>
      </c>
      <c r="D18" s="133">
        <v>260356</v>
      </c>
      <c r="E18" s="120">
        <v>1499.01</v>
      </c>
      <c r="F18" s="120">
        <v>1122.54</v>
      </c>
      <c r="G18" s="376" t="s">
        <v>538</v>
      </c>
      <c r="H18" s="133">
        <v>144898</v>
      </c>
      <c r="I18" s="133">
        <v>99793</v>
      </c>
      <c r="J18" s="133">
        <v>57599</v>
      </c>
      <c r="K18" s="133">
        <v>45913</v>
      </c>
      <c r="L18" s="344">
        <v>11686</v>
      </c>
      <c r="M18" s="116">
        <v>624.73489360260055</v>
      </c>
      <c r="N18" s="368">
        <v>4190</v>
      </c>
      <c r="O18" s="133">
        <v>3943</v>
      </c>
      <c r="P18" s="133">
        <v>4929</v>
      </c>
      <c r="Q18" s="133">
        <v>4680</v>
      </c>
      <c r="R18" s="133">
        <v>249</v>
      </c>
      <c r="S18" s="134">
        <v>18.07</v>
      </c>
    </row>
    <row r="19" spans="1:19">
      <c r="A19" s="118" t="s">
        <v>19</v>
      </c>
      <c r="B19" s="133">
        <v>317356</v>
      </c>
      <c r="C19" s="133">
        <v>266512</v>
      </c>
      <c r="D19" s="133">
        <v>262058</v>
      </c>
      <c r="E19" s="120">
        <v>1363.78</v>
      </c>
      <c r="F19" s="120">
        <v>1126.1400000000001</v>
      </c>
      <c r="G19" s="376" t="s">
        <v>539</v>
      </c>
      <c r="H19" s="133">
        <v>124549</v>
      </c>
      <c r="I19" s="133">
        <v>90103</v>
      </c>
      <c r="J19" s="133">
        <v>58551</v>
      </c>
      <c r="K19" s="133">
        <v>45637</v>
      </c>
      <c r="L19" s="344">
        <v>12914</v>
      </c>
      <c r="M19" s="116">
        <v>535.22576588499874</v>
      </c>
      <c r="N19" s="368">
        <v>3461</v>
      </c>
      <c r="O19" s="133">
        <v>3355</v>
      </c>
      <c r="P19" s="133">
        <v>4527</v>
      </c>
      <c r="Q19" s="133">
        <v>4275</v>
      </c>
      <c r="R19" s="133">
        <v>252</v>
      </c>
      <c r="S19" s="134">
        <v>14.87</v>
      </c>
    </row>
    <row r="20" spans="1:19">
      <c r="A20" s="114" t="s">
        <v>177</v>
      </c>
      <c r="B20" s="97">
        <v>298967</v>
      </c>
      <c r="C20" s="97">
        <v>258802</v>
      </c>
      <c r="D20" s="97">
        <v>255310</v>
      </c>
      <c r="E20" s="116">
        <v>1280.6600000000001</v>
      </c>
      <c r="F20" s="116">
        <v>1093.6500000000001</v>
      </c>
      <c r="G20" s="376" t="s">
        <v>540</v>
      </c>
      <c r="H20" s="115">
        <v>105091</v>
      </c>
      <c r="I20" s="115">
        <v>76941</v>
      </c>
      <c r="J20" s="97">
        <v>51932</v>
      </c>
      <c r="K20" s="97">
        <v>40407</v>
      </c>
      <c r="L20" s="346">
        <v>11525</v>
      </c>
      <c r="M20" s="116">
        <v>450.1712907094273</v>
      </c>
      <c r="N20" s="345">
        <v>2525</v>
      </c>
      <c r="O20" s="97">
        <v>2456</v>
      </c>
      <c r="P20" s="97">
        <v>3052</v>
      </c>
      <c r="Q20" s="133">
        <v>2887</v>
      </c>
      <c r="R20" s="133">
        <v>165</v>
      </c>
      <c r="S20" s="132">
        <v>10.82</v>
      </c>
    </row>
    <row r="21" spans="1:19">
      <c r="A21" s="114" t="s">
        <v>178</v>
      </c>
      <c r="B21" s="97">
        <v>306300</v>
      </c>
      <c r="C21" s="97">
        <v>263515</v>
      </c>
      <c r="D21" s="97">
        <v>261603</v>
      </c>
      <c r="E21" s="116">
        <v>1308.77</v>
      </c>
      <c r="F21" s="116">
        <v>1117.79</v>
      </c>
      <c r="G21" s="376" t="s">
        <v>541</v>
      </c>
      <c r="H21" s="115">
        <v>103025</v>
      </c>
      <c r="I21" s="115">
        <v>77842</v>
      </c>
      <c r="J21" s="97">
        <v>38753</v>
      </c>
      <c r="K21" s="97">
        <v>31368</v>
      </c>
      <c r="L21" s="346">
        <v>7385</v>
      </c>
      <c r="M21" s="116">
        <v>440.21</v>
      </c>
      <c r="N21" s="345">
        <v>2289</v>
      </c>
      <c r="O21" s="97">
        <v>2234</v>
      </c>
      <c r="P21" s="97">
        <v>2825</v>
      </c>
      <c r="Q21" s="133">
        <v>2665</v>
      </c>
      <c r="R21" s="133">
        <v>160</v>
      </c>
      <c r="S21" s="132">
        <v>9.7799999999999994</v>
      </c>
    </row>
    <row r="22" spans="1:19">
      <c r="A22" s="114" t="s">
        <v>230</v>
      </c>
      <c r="B22" s="97">
        <v>297800</v>
      </c>
      <c r="C22" s="97">
        <v>273567</v>
      </c>
      <c r="D22" s="97">
        <v>269296</v>
      </c>
      <c r="E22" s="116">
        <v>1269.24</v>
      </c>
      <c r="F22" s="116">
        <v>1147.75</v>
      </c>
      <c r="G22" s="376" t="s">
        <v>540</v>
      </c>
      <c r="H22" s="115">
        <v>90655</v>
      </c>
      <c r="I22" s="115">
        <v>76143</v>
      </c>
      <c r="J22" s="97">
        <v>54453</v>
      </c>
      <c r="K22" s="97">
        <v>42066</v>
      </c>
      <c r="L22" s="97">
        <v>12387</v>
      </c>
      <c r="M22" s="116">
        <v>386.375</v>
      </c>
      <c r="N22" s="97">
        <v>1956</v>
      </c>
      <c r="O22" s="97">
        <v>2008</v>
      </c>
      <c r="P22" s="97">
        <v>2522</v>
      </c>
      <c r="Q22" s="133">
        <v>2408</v>
      </c>
      <c r="R22" s="133">
        <v>114</v>
      </c>
      <c r="S22" s="132">
        <v>8.33</v>
      </c>
    </row>
    <row r="23" spans="1:19">
      <c r="A23" s="369" t="s">
        <v>542</v>
      </c>
      <c r="B23" s="97">
        <v>294831</v>
      </c>
      <c r="C23" s="97">
        <v>274091</v>
      </c>
      <c r="D23" s="97">
        <v>272817</v>
      </c>
      <c r="E23" s="116">
        <v>1253.7493177501478</v>
      </c>
      <c r="F23" s="116">
        <v>1160.1362394749606</v>
      </c>
      <c r="G23" s="376" t="s">
        <v>543</v>
      </c>
      <c r="H23" s="115">
        <v>83242</v>
      </c>
      <c r="I23" s="115">
        <v>71098</v>
      </c>
      <c r="J23" s="97">
        <v>54386</v>
      </c>
      <c r="K23" s="97">
        <v>41874</v>
      </c>
      <c r="L23" s="97">
        <v>12512</v>
      </c>
      <c r="M23" s="116">
        <v>353.98</v>
      </c>
      <c r="N23" s="97">
        <v>1627</v>
      </c>
      <c r="O23" s="97">
        <v>1656</v>
      </c>
      <c r="P23" s="97">
        <v>2208</v>
      </c>
      <c r="Q23" s="133">
        <v>2085</v>
      </c>
      <c r="R23" s="133">
        <v>123</v>
      </c>
      <c r="S23" s="132">
        <v>6.92</v>
      </c>
    </row>
    <row r="24" spans="1:19">
      <c r="A24" s="369" t="s">
        <v>181</v>
      </c>
      <c r="B24" s="97">
        <v>293453</v>
      </c>
      <c r="C24" s="97">
        <v>277506</v>
      </c>
      <c r="D24" s="97">
        <v>287294</v>
      </c>
      <c r="E24" s="116">
        <v>1245.79</v>
      </c>
      <c r="F24" s="116">
        <v>1219.6500000000001</v>
      </c>
      <c r="G24" s="376" t="s">
        <v>544</v>
      </c>
      <c r="H24" s="115">
        <v>76751</v>
      </c>
      <c r="I24" s="115">
        <v>68779</v>
      </c>
      <c r="J24" s="97">
        <v>58799</v>
      </c>
      <c r="K24" s="97">
        <v>44794</v>
      </c>
      <c r="L24" s="97">
        <v>14005</v>
      </c>
      <c r="M24" s="116">
        <v>325.83</v>
      </c>
      <c r="N24" s="97">
        <v>1260</v>
      </c>
      <c r="O24" s="97">
        <v>1293</v>
      </c>
      <c r="P24" s="97">
        <v>1910</v>
      </c>
      <c r="Q24" s="133">
        <v>1800</v>
      </c>
      <c r="R24" s="133">
        <v>110</v>
      </c>
      <c r="S24" s="132">
        <v>5.35</v>
      </c>
    </row>
    <row r="25" spans="1:19">
      <c r="A25" s="369" t="s">
        <v>231</v>
      </c>
      <c r="B25" s="97">
        <v>284538</v>
      </c>
      <c r="C25" s="97">
        <v>270882</v>
      </c>
      <c r="D25" s="97">
        <v>291621</v>
      </c>
      <c r="E25" s="116">
        <v>1206.6880436090132</v>
      </c>
      <c r="F25" s="116">
        <v>1236.7261102745647</v>
      </c>
      <c r="G25" s="376" t="s">
        <v>232</v>
      </c>
      <c r="H25" s="115">
        <v>72822</v>
      </c>
      <c r="I25" s="115">
        <v>66594</v>
      </c>
      <c r="J25" s="97">
        <v>60993</v>
      </c>
      <c r="K25" s="97">
        <v>45503</v>
      </c>
      <c r="L25" s="97">
        <v>15490</v>
      </c>
      <c r="M25" s="116">
        <v>308.82847532384278</v>
      </c>
      <c r="N25" s="135">
        <v>993</v>
      </c>
      <c r="O25" s="135">
        <v>995</v>
      </c>
      <c r="P25" s="97">
        <v>1666</v>
      </c>
      <c r="Q25" s="133">
        <v>1567</v>
      </c>
      <c r="R25" s="133">
        <v>99</v>
      </c>
      <c r="S25" s="132">
        <v>4.2111817307486179</v>
      </c>
    </row>
    <row r="26" spans="1:19">
      <c r="A26" s="370" t="s">
        <v>183</v>
      </c>
      <c r="B26" s="371">
        <v>268349</v>
      </c>
      <c r="C26" s="371">
        <v>258706</v>
      </c>
      <c r="D26" s="371">
        <v>277664</v>
      </c>
      <c r="E26" s="337">
        <v>1137.2635134140064</v>
      </c>
      <c r="F26" s="337">
        <v>1176.7404990836062</v>
      </c>
      <c r="G26" s="377" t="s">
        <v>545</v>
      </c>
      <c r="H26" s="372">
        <v>67698</v>
      </c>
      <c r="I26" s="372">
        <v>64062</v>
      </c>
      <c r="J26" s="371">
        <v>62950</v>
      </c>
      <c r="K26" s="371">
        <v>46739</v>
      </c>
      <c r="L26" s="371">
        <v>16211</v>
      </c>
      <c r="M26" s="337">
        <v>286.90423788089913</v>
      </c>
      <c r="N26" s="379">
        <v>859</v>
      </c>
      <c r="O26" s="379">
        <v>898</v>
      </c>
      <c r="P26" s="371">
        <v>1464</v>
      </c>
      <c r="Q26" s="373">
        <v>1381</v>
      </c>
      <c r="R26" s="373">
        <v>83</v>
      </c>
      <c r="S26" s="374">
        <v>3.6404434450012166</v>
      </c>
    </row>
    <row r="27" spans="1:19">
      <c r="A27" s="302" t="s">
        <v>65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>
      <c r="A28" s="651" t="s">
        <v>546</v>
      </c>
      <c r="B28" s="651"/>
      <c r="C28" s="651"/>
      <c r="D28" s="651"/>
      <c r="E28" s="651"/>
      <c r="F28" s="651"/>
      <c r="G28" s="651"/>
      <c r="H28" s="651"/>
      <c r="I28" s="651"/>
      <c r="J28" s="651"/>
      <c r="K28" s="651"/>
      <c r="L28" s="651"/>
      <c r="M28" s="651"/>
      <c r="N28" s="651"/>
      <c r="O28" s="651"/>
      <c r="P28" s="651"/>
      <c r="Q28" s="651"/>
      <c r="R28" s="651"/>
      <c r="S28" s="651"/>
    </row>
    <row r="29" spans="1:19">
      <c r="A29" s="652" t="s">
        <v>547</v>
      </c>
      <c r="B29" s="652"/>
      <c r="C29" s="652"/>
      <c r="D29" s="652"/>
      <c r="E29" s="652"/>
      <c r="F29" s="652"/>
      <c r="G29" s="652"/>
      <c r="H29" s="652"/>
      <c r="I29" s="652"/>
      <c r="J29" s="652"/>
      <c r="K29" s="652"/>
      <c r="L29" s="652"/>
      <c r="M29" s="652"/>
      <c r="N29" s="652"/>
      <c r="O29" s="652"/>
      <c r="P29" s="652"/>
      <c r="Q29" s="652"/>
      <c r="R29" s="652"/>
      <c r="S29" s="652"/>
    </row>
    <row r="30" spans="1:19">
      <c r="A30" s="651" t="s">
        <v>548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O30" s="651"/>
      <c r="P30" s="651"/>
      <c r="Q30" s="651"/>
      <c r="R30" s="651"/>
      <c r="S30" s="651"/>
    </row>
    <row r="31" spans="1:19">
      <c r="A31" s="651" t="s">
        <v>233</v>
      </c>
      <c r="B31" s="651"/>
      <c r="C31" s="651"/>
      <c r="D31" s="651"/>
      <c r="E31" s="651"/>
      <c r="F31" s="651"/>
      <c r="G31" s="651"/>
      <c r="H31" s="651"/>
      <c r="I31" s="651"/>
      <c r="J31" s="651"/>
      <c r="K31" s="651"/>
      <c r="L31" s="651"/>
      <c r="M31" s="651"/>
      <c r="N31" s="651"/>
      <c r="O31" s="651"/>
      <c r="P31" s="651"/>
      <c r="Q31" s="651"/>
      <c r="R31" s="651"/>
      <c r="S31" s="651"/>
    </row>
  </sheetData>
  <mergeCells count="32">
    <mergeCell ref="D3:E3"/>
    <mergeCell ref="F3:I3"/>
    <mergeCell ref="J3:M3"/>
    <mergeCell ref="N3:P3"/>
    <mergeCell ref="D1:P1"/>
    <mergeCell ref="D2:E2"/>
    <mergeCell ref="F2:I2"/>
    <mergeCell ref="J2:M2"/>
    <mergeCell ref="N2:P2"/>
    <mergeCell ref="D4:E4"/>
    <mergeCell ref="F4:I4"/>
    <mergeCell ref="J4:M4"/>
    <mergeCell ref="N4:P4"/>
    <mergeCell ref="D5:E5"/>
    <mergeCell ref="F5:I5"/>
    <mergeCell ref="J5:M5"/>
    <mergeCell ref="N5:P5"/>
    <mergeCell ref="D6:E6"/>
    <mergeCell ref="F6:I6"/>
    <mergeCell ref="J6:M6"/>
    <mergeCell ref="N6:P6"/>
    <mergeCell ref="A13:S13"/>
    <mergeCell ref="P15:R15"/>
    <mergeCell ref="A28:S28"/>
    <mergeCell ref="A29:S29"/>
    <mergeCell ref="A30:S30"/>
    <mergeCell ref="A31:S31"/>
    <mergeCell ref="A14:A16"/>
    <mergeCell ref="B14:G14"/>
    <mergeCell ref="H14:M14"/>
    <mergeCell ref="N14:S14"/>
    <mergeCell ref="J15:L15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K34"/>
  <sheetViews>
    <sheetView showGridLines="0" zoomScaleNormal="100" workbookViewId="0">
      <pane xSplit="1" topLeftCell="B1" activePane="topRight" state="frozen"/>
      <selection activeCell="A13" sqref="A13:B13"/>
      <selection pane="topRight" activeCell="A13" sqref="A13:B13"/>
    </sheetView>
  </sheetViews>
  <sheetFormatPr defaultColWidth="8.625" defaultRowHeight="15"/>
  <cols>
    <col min="1" max="1" width="27.25" style="6" bestFit="1" customWidth="1"/>
    <col min="2" max="11" width="9.625" style="6" customWidth="1"/>
    <col min="12" max="16384" width="8.625" style="6"/>
  </cols>
  <sheetData>
    <row r="1" spans="1:11" ht="24.75" customHeight="1">
      <c r="A1" s="766" t="s">
        <v>437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</row>
    <row r="2" spans="1:11" ht="16.5">
      <c r="A2" s="415"/>
      <c r="B2" s="359" t="s">
        <v>412</v>
      </c>
      <c r="C2" s="279" t="s">
        <v>403</v>
      </c>
      <c r="D2" s="279" t="s">
        <v>404</v>
      </c>
      <c r="E2" s="279" t="s">
        <v>405</v>
      </c>
      <c r="F2" s="279" t="s">
        <v>406</v>
      </c>
      <c r="G2" s="279" t="s">
        <v>407</v>
      </c>
      <c r="H2" s="279" t="s">
        <v>408</v>
      </c>
      <c r="I2" s="279" t="s">
        <v>409</v>
      </c>
      <c r="J2" s="279" t="s">
        <v>410</v>
      </c>
      <c r="K2" s="358" t="s">
        <v>411</v>
      </c>
    </row>
    <row r="3" spans="1:11" ht="23.1" customHeight="1">
      <c r="A3" s="414" t="s">
        <v>413</v>
      </c>
      <c r="B3" s="416">
        <v>57654</v>
      </c>
      <c r="C3" s="413">
        <v>58046</v>
      </c>
      <c r="D3" s="413">
        <v>58035</v>
      </c>
      <c r="E3" s="413">
        <v>66172</v>
      </c>
      <c r="F3" s="412">
        <v>73098</v>
      </c>
      <c r="G3" s="418">
        <v>71075</v>
      </c>
      <c r="H3" s="408">
        <v>68776</v>
      </c>
      <c r="I3" s="408">
        <v>67148</v>
      </c>
      <c r="J3" s="408">
        <v>64153</v>
      </c>
      <c r="K3" s="419">
        <v>59876</v>
      </c>
    </row>
    <row r="4" spans="1:11" ht="23.1" customHeight="1">
      <c r="A4" s="414" t="s">
        <v>414</v>
      </c>
      <c r="B4" s="420">
        <v>53053</v>
      </c>
      <c r="C4" s="421">
        <v>52604</v>
      </c>
      <c r="D4" s="421">
        <v>52432</v>
      </c>
      <c r="E4" s="421">
        <v>60484</v>
      </c>
      <c r="F4" s="420">
        <v>67772</v>
      </c>
      <c r="G4" s="418">
        <v>65480</v>
      </c>
      <c r="H4" s="408">
        <v>63021</v>
      </c>
      <c r="I4" s="408">
        <v>61060</v>
      </c>
      <c r="J4" s="408">
        <v>57834</v>
      </c>
      <c r="K4" s="409">
        <v>53512</v>
      </c>
    </row>
    <row r="5" spans="1:11" ht="23.1" customHeight="1">
      <c r="A5" s="414" t="s">
        <v>415</v>
      </c>
      <c r="B5" s="420">
        <v>3373</v>
      </c>
      <c r="C5" s="421">
        <v>4196</v>
      </c>
      <c r="D5" s="421">
        <v>4331</v>
      </c>
      <c r="E5" s="421">
        <v>4254</v>
      </c>
      <c r="F5" s="422">
        <v>3820</v>
      </c>
      <c r="G5" s="418">
        <v>3919</v>
      </c>
      <c r="H5" s="408">
        <v>4167</v>
      </c>
      <c r="I5" s="408">
        <v>4558</v>
      </c>
      <c r="J5" s="408">
        <v>4939</v>
      </c>
      <c r="K5" s="409">
        <v>5179</v>
      </c>
    </row>
    <row r="6" spans="1:11" ht="23.1" customHeight="1">
      <c r="A6" s="414" t="s">
        <v>416</v>
      </c>
      <c r="B6" s="420">
        <v>276</v>
      </c>
      <c r="C6" s="421">
        <v>245</v>
      </c>
      <c r="D6" s="421">
        <v>272</v>
      </c>
      <c r="E6" s="421">
        <v>313</v>
      </c>
      <c r="F6" s="422">
        <v>322</v>
      </c>
      <c r="G6" s="418">
        <v>298</v>
      </c>
      <c r="H6" s="408">
        <v>295</v>
      </c>
      <c r="I6" s="408">
        <v>290</v>
      </c>
      <c r="J6" s="408">
        <v>291</v>
      </c>
      <c r="K6" s="409">
        <v>304</v>
      </c>
    </row>
    <row r="7" spans="1:11" ht="23.1" customHeight="1">
      <c r="A7" s="414" t="s">
        <v>417</v>
      </c>
      <c r="B7" s="420">
        <v>277</v>
      </c>
      <c r="C7" s="421">
        <v>289</v>
      </c>
      <c r="D7" s="421">
        <v>291</v>
      </c>
      <c r="E7" s="421">
        <v>294</v>
      </c>
      <c r="F7" s="422">
        <v>248</v>
      </c>
      <c r="G7" s="418">
        <v>267</v>
      </c>
      <c r="H7" s="408">
        <v>325</v>
      </c>
      <c r="I7" s="408">
        <v>325</v>
      </c>
      <c r="J7" s="408">
        <v>304</v>
      </c>
      <c r="K7" s="409">
        <v>297</v>
      </c>
    </row>
    <row r="8" spans="1:11" ht="23.1" customHeight="1">
      <c r="A8" s="414" t="s">
        <v>418</v>
      </c>
      <c r="B8" s="420">
        <v>59</v>
      </c>
      <c r="C8" s="421">
        <v>90</v>
      </c>
      <c r="D8" s="421">
        <v>140</v>
      </c>
      <c r="E8" s="421">
        <v>298</v>
      </c>
      <c r="F8" s="422">
        <v>316</v>
      </c>
      <c r="G8" s="418">
        <v>376</v>
      </c>
      <c r="H8" s="408">
        <v>302</v>
      </c>
      <c r="I8" s="408">
        <v>237</v>
      </c>
      <c r="J8" s="408">
        <v>184</v>
      </c>
      <c r="K8" s="409">
        <v>137</v>
      </c>
    </row>
    <row r="9" spans="1:11" ht="23.1" customHeight="1">
      <c r="A9" s="414" t="s">
        <v>419</v>
      </c>
      <c r="B9" s="420">
        <v>147</v>
      </c>
      <c r="C9" s="423">
        <v>117</v>
      </c>
      <c r="D9" s="423">
        <v>100</v>
      </c>
      <c r="E9" s="423">
        <v>101</v>
      </c>
      <c r="F9" s="420">
        <v>85</v>
      </c>
      <c r="G9" s="424">
        <v>109</v>
      </c>
      <c r="H9" s="408">
        <v>80</v>
      </c>
      <c r="I9" s="408">
        <v>82</v>
      </c>
      <c r="J9" s="408">
        <v>67</v>
      </c>
      <c r="K9" s="409">
        <v>74</v>
      </c>
    </row>
    <row r="10" spans="1:11" ht="23.1" customHeight="1">
      <c r="A10" s="414" t="s">
        <v>420</v>
      </c>
      <c r="B10" s="420">
        <v>197</v>
      </c>
      <c r="C10" s="423">
        <v>201</v>
      </c>
      <c r="D10" s="423">
        <v>141</v>
      </c>
      <c r="E10" s="423">
        <v>88</v>
      </c>
      <c r="F10" s="420">
        <v>110</v>
      </c>
      <c r="G10" s="424">
        <v>99</v>
      </c>
      <c r="H10" s="408">
        <v>90</v>
      </c>
      <c r="I10" s="408">
        <v>109</v>
      </c>
      <c r="J10" s="408">
        <v>79</v>
      </c>
      <c r="K10" s="409">
        <v>54</v>
      </c>
    </row>
    <row r="11" spans="1:11" ht="23.1" customHeight="1">
      <c r="A11" s="414" t="s">
        <v>421</v>
      </c>
      <c r="B11" s="420">
        <v>24</v>
      </c>
      <c r="C11" s="423">
        <v>19</v>
      </c>
      <c r="D11" s="423">
        <v>24</v>
      </c>
      <c r="E11" s="423">
        <v>18</v>
      </c>
      <c r="F11" s="420">
        <v>24</v>
      </c>
      <c r="G11" s="424">
        <v>40</v>
      </c>
      <c r="H11" s="408">
        <v>38</v>
      </c>
      <c r="I11" s="408">
        <v>43</v>
      </c>
      <c r="J11" s="408">
        <v>54</v>
      </c>
      <c r="K11" s="409">
        <v>26</v>
      </c>
    </row>
    <row r="12" spans="1:11" ht="23.1" customHeight="1">
      <c r="A12" s="414" t="s">
        <v>422</v>
      </c>
      <c r="B12" s="418">
        <v>9</v>
      </c>
      <c r="C12" s="408">
        <v>6</v>
      </c>
      <c r="D12" s="408">
        <v>6</v>
      </c>
      <c r="E12" s="408">
        <v>16</v>
      </c>
      <c r="F12" s="408">
        <v>14</v>
      </c>
      <c r="G12" s="424">
        <v>13</v>
      </c>
      <c r="H12" s="408">
        <v>21</v>
      </c>
      <c r="I12" s="408">
        <v>18</v>
      </c>
      <c r="J12" s="408">
        <v>26</v>
      </c>
      <c r="K12" s="409">
        <v>16</v>
      </c>
    </row>
    <row r="13" spans="1:11" ht="33">
      <c r="A13" s="414" t="s">
        <v>423</v>
      </c>
      <c r="B13" s="418">
        <v>6</v>
      </c>
      <c r="C13" s="408">
        <v>11</v>
      </c>
      <c r="D13" s="408">
        <v>4</v>
      </c>
      <c r="E13" s="408">
        <v>11</v>
      </c>
      <c r="F13" s="408">
        <v>6</v>
      </c>
      <c r="G13" s="424">
        <v>10</v>
      </c>
      <c r="H13" s="408">
        <v>7</v>
      </c>
      <c r="I13" s="408">
        <v>14</v>
      </c>
      <c r="J13" s="408">
        <v>14</v>
      </c>
      <c r="K13" s="409">
        <v>13</v>
      </c>
    </row>
    <row r="14" spans="1:11" s="27" customFormat="1" ht="33">
      <c r="A14" s="414" t="s">
        <v>424</v>
      </c>
      <c r="B14" s="425" t="s">
        <v>6</v>
      </c>
      <c r="C14" s="408" t="s">
        <v>6</v>
      </c>
      <c r="D14" s="408">
        <v>5</v>
      </c>
      <c r="E14" s="408">
        <v>8</v>
      </c>
      <c r="F14" s="408">
        <v>9</v>
      </c>
      <c r="G14" s="424">
        <v>11</v>
      </c>
      <c r="H14" s="408">
        <v>8</v>
      </c>
      <c r="I14" s="408">
        <v>5</v>
      </c>
      <c r="J14" s="408">
        <v>7</v>
      </c>
      <c r="K14" s="409">
        <v>8</v>
      </c>
    </row>
    <row r="15" spans="1:11" ht="23.1" customHeight="1">
      <c r="A15" s="414" t="s">
        <v>425</v>
      </c>
      <c r="B15" s="418">
        <v>1</v>
      </c>
      <c r="C15" s="408">
        <v>7</v>
      </c>
      <c r="D15" s="408">
        <v>3</v>
      </c>
      <c r="E15" s="408">
        <v>1</v>
      </c>
      <c r="F15" s="408">
        <v>2</v>
      </c>
      <c r="G15" s="424">
        <v>4</v>
      </c>
      <c r="H15" s="408">
        <v>6</v>
      </c>
      <c r="I15" s="408">
        <v>9</v>
      </c>
      <c r="J15" s="408">
        <v>4</v>
      </c>
      <c r="K15" s="409">
        <v>8</v>
      </c>
    </row>
    <row r="16" spans="1:11" ht="33">
      <c r="A16" s="414" t="s">
        <v>426</v>
      </c>
      <c r="B16" s="418">
        <v>3</v>
      </c>
      <c r="C16" s="408">
        <v>4</v>
      </c>
      <c r="D16" s="408">
        <v>3</v>
      </c>
      <c r="E16" s="408">
        <v>1</v>
      </c>
      <c r="F16" s="408">
        <v>2</v>
      </c>
      <c r="G16" s="424">
        <v>3</v>
      </c>
      <c r="H16" s="408">
        <v>2</v>
      </c>
      <c r="I16" s="408">
        <v>6</v>
      </c>
      <c r="J16" s="408">
        <v>3</v>
      </c>
      <c r="K16" s="409">
        <v>6</v>
      </c>
    </row>
    <row r="17" spans="1:11" ht="23.1" customHeight="1">
      <c r="A17" s="414" t="s">
        <v>427</v>
      </c>
      <c r="B17" s="418">
        <v>2</v>
      </c>
      <c r="C17" s="408" t="s">
        <v>6</v>
      </c>
      <c r="D17" s="408">
        <v>4</v>
      </c>
      <c r="E17" s="408">
        <v>4</v>
      </c>
      <c r="F17" s="408">
        <v>1</v>
      </c>
      <c r="G17" s="424">
        <v>1</v>
      </c>
      <c r="H17" s="408" t="s">
        <v>6</v>
      </c>
      <c r="I17" s="408">
        <v>1</v>
      </c>
      <c r="J17" s="408">
        <v>3</v>
      </c>
      <c r="K17" s="409">
        <v>4</v>
      </c>
    </row>
    <row r="18" spans="1:11" ht="23.1" customHeight="1">
      <c r="A18" s="414" t="s">
        <v>428</v>
      </c>
      <c r="B18" s="418">
        <v>3</v>
      </c>
      <c r="C18" s="408">
        <v>9</v>
      </c>
      <c r="D18" s="408">
        <v>9</v>
      </c>
      <c r="E18" s="408">
        <v>1</v>
      </c>
      <c r="F18" s="408">
        <v>4</v>
      </c>
      <c r="G18" s="424">
        <v>6</v>
      </c>
      <c r="H18" s="408">
        <v>1</v>
      </c>
      <c r="I18" s="408">
        <v>6</v>
      </c>
      <c r="J18" s="408">
        <v>3</v>
      </c>
      <c r="K18" s="409">
        <v>3</v>
      </c>
    </row>
    <row r="19" spans="1:11" ht="23.1" customHeight="1">
      <c r="A19" s="414" t="s">
        <v>429</v>
      </c>
      <c r="B19" s="418">
        <v>2</v>
      </c>
      <c r="C19" s="408">
        <v>6</v>
      </c>
      <c r="D19" s="408">
        <v>3</v>
      </c>
      <c r="E19" s="408">
        <v>2</v>
      </c>
      <c r="F19" s="408">
        <v>2</v>
      </c>
      <c r="G19" s="424">
        <v>7</v>
      </c>
      <c r="H19" s="408">
        <v>9</v>
      </c>
      <c r="I19" s="408">
        <v>7</v>
      </c>
      <c r="J19" s="408">
        <v>5</v>
      </c>
      <c r="K19" s="409">
        <v>3</v>
      </c>
    </row>
    <row r="20" spans="1:11" ht="23.1" customHeight="1">
      <c r="A20" s="414" t="s">
        <v>430</v>
      </c>
      <c r="B20" s="418">
        <v>1</v>
      </c>
      <c r="C20" s="408">
        <v>2</v>
      </c>
      <c r="D20" s="408">
        <v>1</v>
      </c>
      <c r="E20" s="408" t="s">
        <v>6</v>
      </c>
      <c r="F20" s="408">
        <v>1</v>
      </c>
      <c r="G20" s="424">
        <v>2</v>
      </c>
      <c r="H20" s="408" t="s">
        <v>6</v>
      </c>
      <c r="I20" s="408" t="s">
        <v>6</v>
      </c>
      <c r="J20" s="408" t="s">
        <v>6</v>
      </c>
      <c r="K20" s="409">
        <v>2</v>
      </c>
    </row>
    <row r="21" spans="1:11" ht="33">
      <c r="A21" s="414" t="s">
        <v>431</v>
      </c>
      <c r="B21" s="408" t="s">
        <v>6</v>
      </c>
      <c r="C21" s="409">
        <v>3</v>
      </c>
      <c r="D21" s="409">
        <v>2</v>
      </c>
      <c r="E21" s="409" t="s">
        <v>6</v>
      </c>
      <c r="F21" s="409" t="s">
        <v>6</v>
      </c>
      <c r="G21" s="408" t="s">
        <v>6</v>
      </c>
      <c r="H21" s="408">
        <v>1</v>
      </c>
      <c r="I21" s="408">
        <v>2</v>
      </c>
      <c r="J21" s="408" t="s">
        <v>6</v>
      </c>
      <c r="K21" s="409" t="s">
        <v>6</v>
      </c>
    </row>
    <row r="22" spans="1:11" ht="23.1" customHeight="1">
      <c r="A22" s="414" t="s">
        <v>432</v>
      </c>
      <c r="B22" s="408" t="s">
        <v>6</v>
      </c>
      <c r="C22" s="409">
        <v>1</v>
      </c>
      <c r="D22" s="409" t="s">
        <v>6</v>
      </c>
      <c r="E22" s="409" t="s">
        <v>6</v>
      </c>
      <c r="F22" s="408" t="s">
        <v>6</v>
      </c>
      <c r="G22" s="408" t="s">
        <v>6</v>
      </c>
      <c r="H22" s="408" t="s">
        <v>6</v>
      </c>
      <c r="I22" s="408" t="s">
        <v>6</v>
      </c>
      <c r="J22" s="408" t="s">
        <v>6</v>
      </c>
      <c r="K22" s="409" t="s">
        <v>6</v>
      </c>
    </row>
    <row r="23" spans="1:11" ht="23.1" customHeight="1">
      <c r="A23" s="414" t="s">
        <v>433</v>
      </c>
      <c r="B23" s="418">
        <v>1</v>
      </c>
      <c r="C23" s="409" t="s">
        <v>6</v>
      </c>
      <c r="D23" s="409" t="s">
        <v>6</v>
      </c>
      <c r="E23" s="409" t="s">
        <v>6</v>
      </c>
      <c r="F23" s="409" t="s">
        <v>6</v>
      </c>
      <c r="G23" s="418">
        <v>1</v>
      </c>
      <c r="H23" s="408">
        <v>2</v>
      </c>
      <c r="I23" s="408" t="s">
        <v>6</v>
      </c>
      <c r="J23" s="408">
        <v>1</v>
      </c>
      <c r="K23" s="409" t="s">
        <v>6</v>
      </c>
    </row>
    <row r="24" spans="1:11" ht="23.1" customHeight="1">
      <c r="A24" s="417" t="s">
        <v>434</v>
      </c>
      <c r="B24" s="426">
        <v>220</v>
      </c>
      <c r="C24" s="427">
        <v>236</v>
      </c>
      <c r="D24" s="427">
        <v>264</v>
      </c>
      <c r="E24" s="427">
        <v>278</v>
      </c>
      <c r="F24" s="427">
        <v>360</v>
      </c>
      <c r="G24" s="426">
        <v>429</v>
      </c>
      <c r="H24" s="426">
        <v>401</v>
      </c>
      <c r="I24" s="426">
        <v>376</v>
      </c>
      <c r="J24" s="426">
        <v>335</v>
      </c>
      <c r="K24" s="427">
        <v>230</v>
      </c>
    </row>
    <row r="25" spans="1:11">
      <c r="A25" s="428" t="s">
        <v>436</v>
      </c>
    </row>
    <row r="26" spans="1:11" ht="23.1" customHeight="1"/>
    <row r="27" spans="1:11" ht="23.1" customHeight="1"/>
    <row r="28" spans="1:11" ht="23.1" customHeight="1"/>
    <row r="29" spans="1:11" ht="23.1" customHeight="1"/>
    <row r="30" spans="1:11" ht="23.1" customHeight="1"/>
    <row r="31" spans="1:11" ht="23.1" customHeight="1"/>
    <row r="32" spans="1:11" ht="23.1" customHeight="1"/>
    <row r="33" ht="23.1" customHeight="1"/>
    <row r="34" ht="23.1" customHeight="1"/>
  </sheetData>
  <mergeCells count="1">
    <mergeCell ref="A1:K1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4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48"/>
  <sheetViews>
    <sheetView showGridLines="0" topLeftCell="A19" workbookViewId="0">
      <selection activeCell="A13" sqref="A13:B13"/>
    </sheetView>
  </sheetViews>
  <sheetFormatPr defaultRowHeight="16.5"/>
  <cols>
    <col min="1" max="1" width="23.5" bestFit="1" customWidth="1"/>
  </cols>
  <sheetData>
    <row r="1" spans="1:11" ht="23.1" customHeight="1">
      <c r="A1" s="767" t="s">
        <v>438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</row>
    <row r="2" spans="1:11" ht="23.1" customHeight="1">
      <c r="A2" s="434"/>
      <c r="B2" s="357" t="s">
        <v>402</v>
      </c>
      <c r="C2" s="355" t="s">
        <v>403</v>
      </c>
      <c r="D2" s="355" t="s">
        <v>404</v>
      </c>
      <c r="E2" s="355" t="s">
        <v>405</v>
      </c>
      <c r="F2" s="355" t="s">
        <v>406</v>
      </c>
      <c r="G2" s="355" t="s">
        <v>407</v>
      </c>
      <c r="H2" s="355" t="s">
        <v>408</v>
      </c>
      <c r="I2" s="355" t="s">
        <v>409</v>
      </c>
      <c r="J2" s="355" t="s">
        <v>410</v>
      </c>
      <c r="K2" s="356" t="s">
        <v>411</v>
      </c>
    </row>
    <row r="3" spans="1:11" ht="23.1" customHeight="1">
      <c r="A3" s="291" t="s">
        <v>21</v>
      </c>
      <c r="B3" s="429">
        <v>57884</v>
      </c>
      <c r="C3" s="430">
        <v>58710</v>
      </c>
      <c r="D3" s="430">
        <v>59010</v>
      </c>
      <c r="E3" s="430">
        <v>67986</v>
      </c>
      <c r="F3" s="429">
        <v>73720</v>
      </c>
      <c r="G3" s="431">
        <v>70305</v>
      </c>
      <c r="H3" s="272">
        <v>67654</v>
      </c>
      <c r="I3" s="272">
        <v>67874</v>
      </c>
      <c r="J3" s="272">
        <v>65176</v>
      </c>
      <c r="K3" s="280">
        <v>59918</v>
      </c>
    </row>
    <row r="4" spans="1:11" ht="23.1" customHeight="1">
      <c r="A4" s="291" t="s">
        <v>22</v>
      </c>
      <c r="B4" s="432">
        <v>53181</v>
      </c>
      <c r="C4" s="433">
        <v>52801</v>
      </c>
      <c r="D4" s="433">
        <v>52920</v>
      </c>
      <c r="E4" s="433">
        <v>62228</v>
      </c>
      <c r="F4" s="432">
        <v>68229</v>
      </c>
      <c r="G4" s="44">
        <v>64765</v>
      </c>
      <c r="H4" s="99">
        <v>62043</v>
      </c>
      <c r="I4" s="99">
        <v>61676</v>
      </c>
      <c r="J4" s="99">
        <v>58785</v>
      </c>
      <c r="K4" s="100">
        <v>53642</v>
      </c>
    </row>
    <row r="5" spans="1:11" ht="23.1" customHeight="1">
      <c r="A5" s="291" t="s">
        <v>23</v>
      </c>
      <c r="B5" s="432">
        <v>3138</v>
      </c>
      <c r="C5" s="433">
        <v>4003</v>
      </c>
      <c r="D5" s="433">
        <v>4189</v>
      </c>
      <c r="E5" s="433">
        <v>3988</v>
      </c>
      <c r="F5" s="432">
        <v>3525</v>
      </c>
      <c r="G5" s="44">
        <v>3582</v>
      </c>
      <c r="H5" s="99">
        <v>3890</v>
      </c>
      <c r="I5" s="99">
        <v>4376</v>
      </c>
      <c r="J5" s="99">
        <v>4768</v>
      </c>
      <c r="K5" s="100">
        <v>4940</v>
      </c>
    </row>
    <row r="6" spans="1:11" ht="23.1" customHeight="1">
      <c r="A6" s="291" t="s">
        <v>25</v>
      </c>
      <c r="B6" s="432">
        <v>291</v>
      </c>
      <c r="C6" s="433">
        <v>246</v>
      </c>
      <c r="D6" s="433">
        <v>309</v>
      </c>
      <c r="E6" s="433">
        <v>327</v>
      </c>
      <c r="F6" s="432">
        <v>346</v>
      </c>
      <c r="G6" s="44">
        <v>310</v>
      </c>
      <c r="H6" s="99">
        <v>295</v>
      </c>
      <c r="I6" s="99">
        <v>307</v>
      </c>
      <c r="J6" s="99">
        <v>318</v>
      </c>
      <c r="K6" s="100">
        <v>324</v>
      </c>
    </row>
    <row r="7" spans="1:11" ht="23.1" customHeight="1">
      <c r="A7" s="291" t="s">
        <v>24</v>
      </c>
      <c r="B7" s="432">
        <v>224</v>
      </c>
      <c r="C7" s="433">
        <v>281</v>
      </c>
      <c r="D7" s="433">
        <v>298</v>
      </c>
      <c r="E7" s="433">
        <v>283</v>
      </c>
      <c r="F7" s="432">
        <v>230</v>
      </c>
      <c r="G7" s="44">
        <v>249</v>
      </c>
      <c r="H7" s="99">
        <v>313</v>
      </c>
      <c r="I7" s="99">
        <v>307</v>
      </c>
      <c r="J7" s="99">
        <v>300</v>
      </c>
      <c r="K7" s="100">
        <v>287</v>
      </c>
    </row>
    <row r="8" spans="1:11" ht="23.1" customHeight="1">
      <c r="A8" s="291" t="s">
        <v>28</v>
      </c>
      <c r="B8" s="432">
        <v>343</v>
      </c>
      <c r="C8" s="433">
        <v>393</v>
      </c>
      <c r="D8" s="433">
        <v>410</v>
      </c>
      <c r="E8" s="433">
        <v>368</v>
      </c>
      <c r="F8" s="432">
        <v>533</v>
      </c>
      <c r="G8" s="44">
        <v>361</v>
      </c>
      <c r="H8" s="99">
        <v>271</v>
      </c>
      <c r="I8" s="99">
        <v>386</v>
      </c>
      <c r="J8" s="99">
        <v>236</v>
      </c>
      <c r="K8" s="100">
        <v>172</v>
      </c>
    </row>
    <row r="9" spans="1:11" ht="23.1" customHeight="1">
      <c r="A9" s="291" t="s">
        <v>26</v>
      </c>
      <c r="B9" s="432">
        <v>51</v>
      </c>
      <c r="C9" s="433">
        <v>84</v>
      </c>
      <c r="D9" s="433">
        <v>131</v>
      </c>
      <c r="E9" s="433">
        <v>268</v>
      </c>
      <c r="F9" s="432">
        <v>254</v>
      </c>
      <c r="G9" s="44">
        <v>309</v>
      </c>
      <c r="H9" s="99">
        <v>183</v>
      </c>
      <c r="I9" s="99">
        <v>156</v>
      </c>
      <c r="J9" s="99">
        <v>127</v>
      </c>
      <c r="K9" s="100">
        <v>125</v>
      </c>
    </row>
    <row r="10" spans="1:11" ht="23.1" customHeight="1">
      <c r="A10" s="291" t="s">
        <v>27</v>
      </c>
      <c r="B10" s="432">
        <v>379</v>
      </c>
      <c r="C10" s="433">
        <v>535</v>
      </c>
      <c r="D10" s="433">
        <v>369</v>
      </c>
      <c r="E10" s="433">
        <v>164</v>
      </c>
      <c r="F10" s="432">
        <v>202</v>
      </c>
      <c r="G10" s="44">
        <v>196</v>
      </c>
      <c r="H10" s="99">
        <v>135</v>
      </c>
      <c r="I10" s="99">
        <v>149</v>
      </c>
      <c r="J10" s="99">
        <v>171</v>
      </c>
      <c r="K10" s="100">
        <v>88</v>
      </c>
    </row>
    <row r="11" spans="1:11" ht="23.1" customHeight="1">
      <c r="A11" s="291" t="s">
        <v>47</v>
      </c>
      <c r="B11" s="44">
        <v>78</v>
      </c>
      <c r="C11" s="99">
        <v>46</v>
      </c>
      <c r="D11" s="99">
        <v>57</v>
      </c>
      <c r="E11" s="99">
        <v>63</v>
      </c>
      <c r="F11" s="99">
        <v>57</v>
      </c>
      <c r="G11" s="44">
        <v>79</v>
      </c>
      <c r="H11" s="99">
        <v>98</v>
      </c>
      <c r="I11" s="99">
        <v>106</v>
      </c>
      <c r="J11" s="99">
        <v>100</v>
      </c>
      <c r="K11" s="100">
        <v>75</v>
      </c>
    </row>
    <row r="12" spans="1:11" ht="23.1" customHeight="1">
      <c r="A12" s="291" t="s">
        <v>29</v>
      </c>
      <c r="B12" s="432">
        <v>23</v>
      </c>
      <c r="C12" s="433">
        <v>23</v>
      </c>
      <c r="D12" s="433">
        <v>28</v>
      </c>
      <c r="E12" s="433">
        <v>22</v>
      </c>
      <c r="F12" s="432">
        <v>24</v>
      </c>
      <c r="G12" s="44">
        <v>44</v>
      </c>
      <c r="H12" s="99">
        <v>32</v>
      </c>
      <c r="I12" s="99">
        <v>44</v>
      </c>
      <c r="J12" s="99">
        <v>52</v>
      </c>
      <c r="K12" s="100">
        <v>24</v>
      </c>
    </row>
    <row r="13" spans="1:11" ht="23.1" customHeight="1">
      <c r="A13" s="291" t="s">
        <v>34</v>
      </c>
      <c r="B13" s="44">
        <v>9</v>
      </c>
      <c r="C13" s="99">
        <v>5</v>
      </c>
      <c r="D13" s="99">
        <v>7</v>
      </c>
      <c r="E13" s="99">
        <v>19</v>
      </c>
      <c r="F13" s="99">
        <v>13</v>
      </c>
      <c r="G13" s="44">
        <v>10</v>
      </c>
      <c r="H13" s="99">
        <v>22</v>
      </c>
      <c r="I13" s="99">
        <v>26</v>
      </c>
      <c r="J13" s="99">
        <v>27</v>
      </c>
      <c r="K13" s="100">
        <v>19</v>
      </c>
    </row>
    <row r="14" spans="1:11" ht="31.5">
      <c r="A14" s="291" t="s">
        <v>40</v>
      </c>
      <c r="B14" s="44">
        <v>6</v>
      </c>
      <c r="C14" s="99">
        <v>14</v>
      </c>
      <c r="D14" s="99">
        <v>4</v>
      </c>
      <c r="E14" s="99">
        <v>12</v>
      </c>
      <c r="F14" s="99">
        <v>7</v>
      </c>
      <c r="G14" s="44">
        <v>19</v>
      </c>
      <c r="H14" s="99">
        <v>6</v>
      </c>
      <c r="I14" s="99">
        <v>16</v>
      </c>
      <c r="J14" s="99">
        <v>30</v>
      </c>
      <c r="K14" s="100">
        <v>18</v>
      </c>
    </row>
    <row r="15" spans="1:11" ht="31.5">
      <c r="A15" s="291" t="s">
        <v>41</v>
      </c>
      <c r="B15" s="44">
        <v>3</v>
      </c>
      <c r="C15" s="99">
        <v>4</v>
      </c>
      <c r="D15" s="99">
        <v>4</v>
      </c>
      <c r="E15" s="99">
        <v>1</v>
      </c>
      <c r="F15" s="99">
        <v>2</v>
      </c>
      <c r="G15" s="44">
        <v>4</v>
      </c>
      <c r="H15" s="99">
        <v>2</v>
      </c>
      <c r="I15" s="99">
        <v>6</v>
      </c>
      <c r="J15" s="99">
        <v>3</v>
      </c>
      <c r="K15" s="100">
        <v>14</v>
      </c>
    </row>
    <row r="16" spans="1:11" ht="23.1" customHeight="1">
      <c r="A16" s="291" t="s">
        <v>39</v>
      </c>
      <c r="B16" s="44">
        <v>1</v>
      </c>
      <c r="C16" s="99">
        <v>16</v>
      </c>
      <c r="D16" s="99">
        <v>9</v>
      </c>
      <c r="E16" s="99">
        <v>2</v>
      </c>
      <c r="F16" s="99">
        <v>1</v>
      </c>
      <c r="G16" s="44">
        <v>6</v>
      </c>
      <c r="H16" s="99">
        <v>17</v>
      </c>
      <c r="I16" s="99">
        <v>12</v>
      </c>
      <c r="J16" s="99">
        <v>16</v>
      </c>
      <c r="K16" s="100">
        <v>12</v>
      </c>
    </row>
    <row r="17" spans="1:11" ht="23.1" customHeight="1">
      <c r="A17" s="291" t="s">
        <v>61</v>
      </c>
      <c r="B17" s="99">
        <v>11</v>
      </c>
      <c r="C17" s="99">
        <v>15</v>
      </c>
      <c r="D17" s="99">
        <v>10</v>
      </c>
      <c r="E17" s="99">
        <v>15</v>
      </c>
      <c r="F17" s="99">
        <v>25</v>
      </c>
      <c r="G17" s="99">
        <v>38</v>
      </c>
      <c r="H17" s="99">
        <v>16</v>
      </c>
      <c r="I17" s="99">
        <v>13</v>
      </c>
      <c r="J17" s="99">
        <v>7</v>
      </c>
      <c r="K17" s="100">
        <v>11</v>
      </c>
    </row>
    <row r="18" spans="1:11" ht="23.1" customHeight="1">
      <c r="A18" s="291" t="s">
        <v>52</v>
      </c>
      <c r="B18" s="99">
        <v>9</v>
      </c>
      <c r="C18" s="99">
        <v>16</v>
      </c>
      <c r="D18" s="99">
        <v>10</v>
      </c>
      <c r="E18" s="99">
        <v>15</v>
      </c>
      <c r="F18" s="99">
        <v>10</v>
      </c>
      <c r="G18" s="44">
        <v>27</v>
      </c>
      <c r="H18" s="99">
        <v>11</v>
      </c>
      <c r="I18" s="99">
        <v>11</v>
      </c>
      <c r="J18" s="99">
        <v>6</v>
      </c>
      <c r="K18" s="100">
        <v>11</v>
      </c>
    </row>
    <row r="19" spans="1:11" ht="23.1" customHeight="1">
      <c r="A19" s="291" t="s">
        <v>48</v>
      </c>
      <c r="B19" s="44">
        <v>7</v>
      </c>
      <c r="C19" s="99">
        <v>4</v>
      </c>
      <c r="D19" s="99">
        <v>6</v>
      </c>
      <c r="E19" s="99">
        <v>7</v>
      </c>
      <c r="F19" s="99">
        <v>5</v>
      </c>
      <c r="G19" s="44">
        <v>10</v>
      </c>
      <c r="H19" s="99">
        <v>8</v>
      </c>
      <c r="I19" s="99">
        <v>12</v>
      </c>
      <c r="J19" s="99">
        <v>11</v>
      </c>
      <c r="K19" s="100">
        <v>9</v>
      </c>
    </row>
    <row r="20" spans="1:11" ht="31.5">
      <c r="A20" s="291" t="s">
        <v>31</v>
      </c>
      <c r="B20" s="135">
        <v>1</v>
      </c>
      <c r="C20" s="99" t="s">
        <v>6</v>
      </c>
      <c r="D20" s="99">
        <v>6</v>
      </c>
      <c r="E20" s="99">
        <v>13</v>
      </c>
      <c r="F20" s="99">
        <v>8</v>
      </c>
      <c r="G20" s="44">
        <v>13</v>
      </c>
      <c r="H20" s="99">
        <v>7</v>
      </c>
      <c r="I20" s="99">
        <v>4</v>
      </c>
      <c r="J20" s="99">
        <v>7</v>
      </c>
      <c r="K20" s="100">
        <v>5</v>
      </c>
    </row>
    <row r="21" spans="1:11" ht="23.1" customHeight="1">
      <c r="A21" s="291" t="s">
        <v>33</v>
      </c>
      <c r="B21" s="44">
        <v>4</v>
      </c>
      <c r="C21" s="99">
        <v>38</v>
      </c>
      <c r="D21" s="99">
        <v>16</v>
      </c>
      <c r="E21" s="99">
        <v>1</v>
      </c>
      <c r="F21" s="99">
        <v>3</v>
      </c>
      <c r="G21" s="44">
        <v>10</v>
      </c>
      <c r="H21" s="99">
        <v>1</v>
      </c>
      <c r="I21" s="99">
        <v>13</v>
      </c>
      <c r="J21" s="99">
        <v>3</v>
      </c>
      <c r="K21" s="100">
        <v>5</v>
      </c>
    </row>
    <row r="22" spans="1:11" ht="23.1" customHeight="1">
      <c r="A22" s="291" t="s">
        <v>49</v>
      </c>
      <c r="B22" s="44">
        <v>10</v>
      </c>
      <c r="C22" s="99">
        <v>14</v>
      </c>
      <c r="D22" s="99">
        <v>15</v>
      </c>
      <c r="E22" s="99">
        <v>6</v>
      </c>
      <c r="F22" s="99">
        <v>4</v>
      </c>
      <c r="G22" s="44">
        <v>8</v>
      </c>
      <c r="H22" s="99">
        <v>8</v>
      </c>
      <c r="I22" s="99">
        <v>9</v>
      </c>
      <c r="J22" s="99">
        <v>12</v>
      </c>
      <c r="K22" s="100">
        <v>5</v>
      </c>
    </row>
    <row r="23" spans="1:11" ht="23.1" customHeight="1">
      <c r="A23" s="291" t="s">
        <v>30</v>
      </c>
      <c r="B23" s="44">
        <v>1</v>
      </c>
      <c r="C23" s="99">
        <v>1</v>
      </c>
      <c r="D23" s="99">
        <v>3</v>
      </c>
      <c r="E23" s="99">
        <v>4</v>
      </c>
      <c r="F23" s="99" t="s">
        <v>6</v>
      </c>
      <c r="G23" s="99" t="s">
        <v>6</v>
      </c>
      <c r="H23" s="99" t="s">
        <v>6</v>
      </c>
      <c r="I23" s="99">
        <v>1</v>
      </c>
      <c r="J23" s="99">
        <v>3</v>
      </c>
      <c r="K23" s="100">
        <v>3</v>
      </c>
    </row>
    <row r="24" spans="1:11" ht="23.1" customHeight="1">
      <c r="A24" s="291" t="s">
        <v>38</v>
      </c>
      <c r="B24" s="44">
        <v>2</v>
      </c>
      <c r="C24" s="99">
        <v>10</v>
      </c>
      <c r="D24" s="99">
        <v>9</v>
      </c>
      <c r="E24" s="99">
        <v>5</v>
      </c>
      <c r="F24" s="99">
        <v>7</v>
      </c>
      <c r="G24" s="44">
        <v>10</v>
      </c>
      <c r="H24" s="99">
        <v>33</v>
      </c>
      <c r="I24" s="99">
        <v>10</v>
      </c>
      <c r="J24" s="99">
        <v>7</v>
      </c>
      <c r="K24" s="100">
        <v>3</v>
      </c>
    </row>
    <row r="25" spans="1:11" ht="23.1" customHeight="1">
      <c r="A25" s="291" t="s">
        <v>44</v>
      </c>
      <c r="B25" s="44">
        <v>11</v>
      </c>
      <c r="C25" s="99">
        <v>8</v>
      </c>
      <c r="D25" s="99">
        <v>9</v>
      </c>
      <c r="E25" s="99">
        <v>12</v>
      </c>
      <c r="F25" s="99">
        <v>19</v>
      </c>
      <c r="G25" s="44">
        <v>3</v>
      </c>
      <c r="H25" s="99">
        <v>5</v>
      </c>
      <c r="I25" s="99">
        <v>5</v>
      </c>
      <c r="J25" s="99">
        <v>1</v>
      </c>
      <c r="K25" s="100">
        <v>2</v>
      </c>
    </row>
    <row r="26" spans="1:11" ht="23.1" customHeight="1">
      <c r="A26" s="291" t="s">
        <v>53</v>
      </c>
      <c r="B26" s="99" t="s">
        <v>6</v>
      </c>
      <c r="C26" s="99" t="s">
        <v>6</v>
      </c>
      <c r="D26" s="99" t="s">
        <v>6</v>
      </c>
      <c r="E26" s="99" t="s">
        <v>6</v>
      </c>
      <c r="F26" s="99" t="s">
        <v>6</v>
      </c>
      <c r="G26" s="99" t="s">
        <v>6</v>
      </c>
      <c r="H26" s="99" t="s">
        <v>6</v>
      </c>
      <c r="I26" s="99">
        <v>1</v>
      </c>
      <c r="J26" s="99" t="s">
        <v>6</v>
      </c>
      <c r="K26" s="100">
        <v>1</v>
      </c>
    </row>
    <row r="27" spans="1:11" ht="23.1" customHeight="1">
      <c r="A27" s="291" t="s">
        <v>63</v>
      </c>
      <c r="B27" s="99" t="s">
        <v>6</v>
      </c>
      <c r="C27" s="99" t="s">
        <v>6</v>
      </c>
      <c r="D27" s="99" t="s">
        <v>6</v>
      </c>
      <c r="E27" s="99" t="s">
        <v>6</v>
      </c>
      <c r="F27" s="99" t="s">
        <v>6</v>
      </c>
      <c r="G27" s="99" t="s">
        <v>6</v>
      </c>
      <c r="H27" s="99" t="s">
        <v>6</v>
      </c>
      <c r="I27" s="99" t="s">
        <v>6</v>
      </c>
      <c r="J27" s="99" t="s">
        <v>6</v>
      </c>
      <c r="K27" s="100">
        <v>1</v>
      </c>
    </row>
    <row r="28" spans="1:11" ht="23.1" customHeight="1">
      <c r="A28" s="291" t="s">
        <v>59</v>
      </c>
      <c r="B28" s="99">
        <v>1</v>
      </c>
      <c r="C28" s="99">
        <v>5</v>
      </c>
      <c r="D28" s="99">
        <v>6</v>
      </c>
      <c r="E28" s="99" t="s">
        <v>6</v>
      </c>
      <c r="F28" s="99">
        <v>3</v>
      </c>
      <c r="G28" s="99" t="s">
        <v>6</v>
      </c>
      <c r="H28" s="99">
        <v>2</v>
      </c>
      <c r="I28" s="99" t="s">
        <v>6</v>
      </c>
      <c r="J28" s="99">
        <v>2</v>
      </c>
      <c r="K28" s="100">
        <v>1</v>
      </c>
    </row>
    <row r="29" spans="1:11" ht="23.1" customHeight="1">
      <c r="A29" s="291" t="s">
        <v>37</v>
      </c>
      <c r="B29" s="44">
        <v>1</v>
      </c>
      <c r="C29" s="99">
        <v>1</v>
      </c>
      <c r="D29" s="99" t="s">
        <v>6</v>
      </c>
      <c r="E29" s="99" t="s">
        <v>6</v>
      </c>
      <c r="F29" s="99">
        <v>1</v>
      </c>
      <c r="G29" s="44">
        <v>2</v>
      </c>
      <c r="H29" s="99" t="s">
        <v>6</v>
      </c>
      <c r="I29" s="99" t="s">
        <v>6</v>
      </c>
      <c r="J29" s="99" t="s">
        <v>6</v>
      </c>
      <c r="K29" s="100">
        <v>1</v>
      </c>
    </row>
    <row r="30" spans="1:11" ht="23.1" customHeight="1">
      <c r="A30" s="291" t="s">
        <v>56</v>
      </c>
      <c r="B30" s="99">
        <v>2</v>
      </c>
      <c r="C30" s="99" t="s">
        <v>6</v>
      </c>
      <c r="D30" s="99" t="s">
        <v>6</v>
      </c>
      <c r="E30" s="99">
        <v>1</v>
      </c>
      <c r="F30" s="99">
        <v>1</v>
      </c>
      <c r="G30" s="99">
        <v>2</v>
      </c>
      <c r="H30" s="99">
        <v>3</v>
      </c>
      <c r="I30" s="99">
        <v>9</v>
      </c>
      <c r="J30" s="99">
        <v>9</v>
      </c>
      <c r="K30" s="100">
        <v>1</v>
      </c>
    </row>
    <row r="31" spans="1:11" ht="31.5">
      <c r="A31" s="291" t="s">
        <v>32</v>
      </c>
      <c r="B31" s="99" t="s">
        <v>6</v>
      </c>
      <c r="C31" s="99">
        <v>1</v>
      </c>
      <c r="D31" s="99">
        <v>1</v>
      </c>
      <c r="E31" s="99" t="s">
        <v>6</v>
      </c>
      <c r="F31" s="99" t="s">
        <v>6</v>
      </c>
      <c r="G31" s="99" t="s">
        <v>6</v>
      </c>
      <c r="H31" s="99" t="s">
        <v>6</v>
      </c>
      <c r="I31" s="99">
        <v>2</v>
      </c>
      <c r="J31" s="99" t="s">
        <v>6</v>
      </c>
      <c r="K31" s="100" t="s">
        <v>6</v>
      </c>
    </row>
    <row r="32" spans="1:11" ht="23.1" customHeight="1">
      <c r="A32" s="291" t="s">
        <v>35</v>
      </c>
      <c r="B32" s="99" t="s">
        <v>6</v>
      </c>
      <c r="C32" s="99">
        <v>2</v>
      </c>
      <c r="D32" s="99" t="s">
        <v>6</v>
      </c>
      <c r="E32" s="99" t="s">
        <v>6</v>
      </c>
      <c r="F32" s="99" t="s">
        <v>6</v>
      </c>
      <c r="G32" s="99" t="s">
        <v>6</v>
      </c>
      <c r="H32" s="99" t="s">
        <v>6</v>
      </c>
      <c r="I32" s="99" t="s">
        <v>6</v>
      </c>
      <c r="J32" s="99" t="s">
        <v>6</v>
      </c>
      <c r="K32" s="100" t="s">
        <v>6</v>
      </c>
    </row>
    <row r="33" spans="1:11" ht="23.1" customHeight="1">
      <c r="A33" s="291" t="s">
        <v>42</v>
      </c>
      <c r="B33" s="44">
        <v>1</v>
      </c>
      <c r="C33" s="99">
        <v>6</v>
      </c>
      <c r="D33" s="99">
        <v>1</v>
      </c>
      <c r="E33" s="99">
        <v>1</v>
      </c>
      <c r="F33" s="99" t="s">
        <v>6</v>
      </c>
      <c r="G33" s="99" t="s">
        <v>6</v>
      </c>
      <c r="H33" s="99" t="s">
        <v>6</v>
      </c>
      <c r="I33" s="99" t="s">
        <v>6</v>
      </c>
      <c r="J33" s="99" t="s">
        <v>6</v>
      </c>
      <c r="K33" s="100" t="s">
        <v>6</v>
      </c>
    </row>
    <row r="34" spans="1:11" ht="23.1" customHeight="1">
      <c r="A34" s="291" t="s">
        <v>45</v>
      </c>
      <c r="B34" s="99" t="s">
        <v>6</v>
      </c>
      <c r="C34" s="99">
        <v>1</v>
      </c>
      <c r="D34" s="99" t="s">
        <v>6</v>
      </c>
      <c r="E34" s="99" t="s">
        <v>6</v>
      </c>
      <c r="F34" s="99" t="s">
        <v>6</v>
      </c>
      <c r="G34" s="99" t="s">
        <v>6</v>
      </c>
      <c r="H34" s="99" t="s">
        <v>6</v>
      </c>
      <c r="I34" s="99">
        <v>1</v>
      </c>
      <c r="J34" s="99" t="s">
        <v>6</v>
      </c>
      <c r="K34" s="100" t="s">
        <v>6</v>
      </c>
    </row>
    <row r="35" spans="1:11" ht="23.1" customHeight="1">
      <c r="A35" s="291" t="s">
        <v>57</v>
      </c>
      <c r="B35" s="99" t="s">
        <v>6</v>
      </c>
      <c r="C35" s="99" t="s">
        <v>6</v>
      </c>
      <c r="D35" s="99" t="s">
        <v>6</v>
      </c>
      <c r="E35" s="99" t="s">
        <v>6</v>
      </c>
      <c r="F35" s="99" t="s">
        <v>6</v>
      </c>
      <c r="G35" s="99" t="s">
        <v>6</v>
      </c>
      <c r="H35" s="99" t="s">
        <v>6</v>
      </c>
      <c r="I35" s="99">
        <v>1</v>
      </c>
      <c r="J35" s="99" t="s">
        <v>6</v>
      </c>
      <c r="K35" s="100" t="s">
        <v>6</v>
      </c>
    </row>
    <row r="36" spans="1:11" ht="23.1" customHeight="1">
      <c r="A36" s="291" t="s">
        <v>46</v>
      </c>
      <c r="B36" s="44">
        <v>1</v>
      </c>
      <c r="C36" s="99" t="s">
        <v>6</v>
      </c>
      <c r="D36" s="99" t="s">
        <v>6</v>
      </c>
      <c r="E36" s="99" t="s">
        <v>6</v>
      </c>
      <c r="F36" s="99" t="s">
        <v>6</v>
      </c>
      <c r="G36" s="99" t="s">
        <v>6</v>
      </c>
      <c r="H36" s="99" t="s">
        <v>6</v>
      </c>
      <c r="I36" s="99" t="s">
        <v>6</v>
      </c>
      <c r="J36" s="99">
        <v>2</v>
      </c>
      <c r="K36" s="100" t="s">
        <v>6</v>
      </c>
    </row>
    <row r="37" spans="1:11" ht="23.1" customHeight="1">
      <c r="A37" s="291" t="s">
        <v>54</v>
      </c>
      <c r="B37" s="99" t="s">
        <v>6</v>
      </c>
      <c r="C37" s="99" t="s">
        <v>6</v>
      </c>
      <c r="D37" s="99" t="s">
        <v>6</v>
      </c>
      <c r="E37" s="99" t="s">
        <v>6</v>
      </c>
      <c r="F37" s="99">
        <v>1</v>
      </c>
      <c r="G37" s="99" t="s">
        <v>6</v>
      </c>
      <c r="H37" s="99" t="s">
        <v>6</v>
      </c>
      <c r="I37" s="99" t="s">
        <v>6</v>
      </c>
      <c r="J37" s="99">
        <v>1</v>
      </c>
      <c r="K37" s="100" t="s">
        <v>6</v>
      </c>
    </row>
    <row r="38" spans="1:11" ht="23.1" customHeight="1">
      <c r="A38" s="291" t="s">
        <v>64</v>
      </c>
      <c r="B38" s="44">
        <v>3</v>
      </c>
      <c r="C38" s="99" t="s">
        <v>6</v>
      </c>
      <c r="D38" s="99" t="s">
        <v>6</v>
      </c>
      <c r="E38" s="99" t="s">
        <v>6</v>
      </c>
      <c r="F38" s="99" t="s">
        <v>6</v>
      </c>
      <c r="G38" s="99" t="s">
        <v>6</v>
      </c>
      <c r="H38" s="99" t="s">
        <v>6</v>
      </c>
      <c r="I38" s="99" t="s">
        <v>6</v>
      </c>
      <c r="J38" s="99">
        <v>1</v>
      </c>
      <c r="K38" s="100" t="s">
        <v>6</v>
      </c>
    </row>
    <row r="39" spans="1:11" ht="23.1" customHeight="1">
      <c r="A39" s="291" t="s">
        <v>55</v>
      </c>
      <c r="B39" s="99">
        <v>2</v>
      </c>
      <c r="C39" s="99" t="s">
        <v>6</v>
      </c>
      <c r="D39" s="99" t="s">
        <v>6</v>
      </c>
      <c r="E39" s="99" t="s">
        <v>6</v>
      </c>
      <c r="F39" s="99">
        <v>1</v>
      </c>
      <c r="G39" s="44">
        <v>17</v>
      </c>
      <c r="H39" s="99">
        <v>5</v>
      </c>
      <c r="I39" s="99">
        <v>2</v>
      </c>
      <c r="J39" s="99" t="s">
        <v>6</v>
      </c>
      <c r="K39" s="100" t="s">
        <v>6</v>
      </c>
    </row>
    <row r="40" spans="1:11" ht="23.1" customHeight="1">
      <c r="A40" s="291" t="s">
        <v>43</v>
      </c>
      <c r="B40" s="99" t="s">
        <v>6</v>
      </c>
      <c r="C40" s="99">
        <v>2</v>
      </c>
      <c r="D40" s="99">
        <v>2</v>
      </c>
      <c r="E40" s="99" t="s">
        <v>6</v>
      </c>
      <c r="F40" s="99">
        <v>1</v>
      </c>
      <c r="G40" s="44">
        <v>3</v>
      </c>
      <c r="H40" s="99" t="s">
        <v>6</v>
      </c>
      <c r="I40" s="99" t="s">
        <v>6</v>
      </c>
      <c r="J40" s="99" t="s">
        <v>6</v>
      </c>
      <c r="K40" s="100" t="s">
        <v>6</v>
      </c>
    </row>
    <row r="41" spans="1:11" ht="31.5">
      <c r="A41" s="291" t="s">
        <v>60</v>
      </c>
      <c r="B41" s="99">
        <v>1</v>
      </c>
      <c r="C41" s="99" t="s">
        <v>6</v>
      </c>
      <c r="D41" s="99">
        <v>2</v>
      </c>
      <c r="E41" s="99">
        <v>4</v>
      </c>
      <c r="F41" s="99" t="s">
        <v>6</v>
      </c>
      <c r="G41" s="99">
        <v>2</v>
      </c>
      <c r="H41" s="99" t="s">
        <v>6</v>
      </c>
      <c r="I41" s="99" t="s">
        <v>6</v>
      </c>
      <c r="J41" s="99" t="s">
        <v>6</v>
      </c>
      <c r="K41" s="100" t="s">
        <v>6</v>
      </c>
    </row>
    <row r="42" spans="1:11" ht="23.1" customHeight="1">
      <c r="A42" s="291" t="s">
        <v>50</v>
      </c>
      <c r="B42" s="44">
        <v>1</v>
      </c>
      <c r="C42" s="99">
        <v>4</v>
      </c>
      <c r="D42" s="99" t="s">
        <v>6</v>
      </c>
      <c r="E42" s="99">
        <v>2</v>
      </c>
      <c r="F42" s="99">
        <v>1</v>
      </c>
      <c r="G42" s="44">
        <v>2</v>
      </c>
      <c r="H42" s="99">
        <v>1</v>
      </c>
      <c r="I42" s="99">
        <v>4</v>
      </c>
      <c r="J42" s="99">
        <v>2</v>
      </c>
      <c r="K42" s="100" t="s">
        <v>6</v>
      </c>
    </row>
    <row r="43" spans="1:11" ht="23.1" customHeight="1">
      <c r="A43" s="291" t="s">
        <v>36</v>
      </c>
      <c r="B43" s="44">
        <v>1</v>
      </c>
      <c r="C43" s="99" t="s">
        <v>6</v>
      </c>
      <c r="D43" s="99" t="s">
        <v>6</v>
      </c>
      <c r="E43" s="99" t="s">
        <v>6</v>
      </c>
      <c r="F43" s="99" t="s">
        <v>6</v>
      </c>
      <c r="G43" s="44">
        <v>1</v>
      </c>
      <c r="H43" s="99">
        <v>1</v>
      </c>
      <c r="I43" s="99" t="s">
        <v>6</v>
      </c>
      <c r="J43" s="99" t="s">
        <v>6</v>
      </c>
      <c r="K43" s="100" t="s">
        <v>6</v>
      </c>
    </row>
    <row r="44" spans="1:11" ht="23.1" customHeight="1">
      <c r="A44" s="291" t="s">
        <v>51</v>
      </c>
      <c r="B44" s="99" t="s">
        <v>6</v>
      </c>
      <c r="C44" s="99" t="s">
        <v>6</v>
      </c>
      <c r="D44" s="99" t="s">
        <v>6</v>
      </c>
      <c r="E44" s="99" t="s">
        <v>6</v>
      </c>
      <c r="F44" s="99" t="s">
        <v>6</v>
      </c>
      <c r="G44" s="44">
        <v>1</v>
      </c>
      <c r="H44" s="99">
        <v>5</v>
      </c>
      <c r="I44" s="99" t="s">
        <v>6</v>
      </c>
      <c r="J44" s="99" t="s">
        <v>6</v>
      </c>
      <c r="K44" s="100" t="s">
        <v>6</v>
      </c>
    </row>
    <row r="45" spans="1:11" ht="23.1" customHeight="1">
      <c r="A45" s="291" t="s">
        <v>58</v>
      </c>
      <c r="B45" s="99" t="s">
        <v>6</v>
      </c>
      <c r="C45" s="99" t="s">
        <v>6</v>
      </c>
      <c r="D45" s="99">
        <v>2</v>
      </c>
      <c r="E45" s="99" t="s">
        <v>6</v>
      </c>
      <c r="F45" s="99">
        <v>1</v>
      </c>
      <c r="G45" s="99">
        <v>1</v>
      </c>
      <c r="H45" s="99">
        <v>2</v>
      </c>
      <c r="I45" s="99">
        <v>1</v>
      </c>
      <c r="J45" s="99" t="s">
        <v>6</v>
      </c>
      <c r="K45" s="100" t="s">
        <v>6</v>
      </c>
    </row>
    <row r="46" spans="1:11" ht="23.1" customHeight="1">
      <c r="A46" s="291" t="s">
        <v>62</v>
      </c>
      <c r="B46" s="99" t="s">
        <v>6</v>
      </c>
      <c r="C46" s="99">
        <v>1</v>
      </c>
      <c r="D46" s="99" t="s">
        <v>6</v>
      </c>
      <c r="E46" s="99">
        <v>1</v>
      </c>
      <c r="F46" s="99">
        <v>16</v>
      </c>
      <c r="G46" s="99">
        <v>1</v>
      </c>
      <c r="H46" s="99">
        <v>7</v>
      </c>
      <c r="I46" s="99" t="s">
        <v>6</v>
      </c>
      <c r="J46" s="99">
        <v>4</v>
      </c>
      <c r="K46" s="100" t="s">
        <v>6</v>
      </c>
    </row>
    <row r="47" spans="1:11" ht="23.1" customHeight="1">
      <c r="A47" s="435" t="s">
        <v>439</v>
      </c>
      <c r="B47" s="94">
        <v>87</v>
      </c>
      <c r="C47" s="101">
        <v>130</v>
      </c>
      <c r="D47" s="101">
        <v>177</v>
      </c>
      <c r="E47" s="101">
        <v>154</v>
      </c>
      <c r="F47" s="101">
        <v>190</v>
      </c>
      <c r="G47" s="101">
        <v>220</v>
      </c>
      <c r="H47" s="101">
        <v>232</v>
      </c>
      <c r="I47" s="101">
        <v>208</v>
      </c>
      <c r="J47" s="101">
        <v>165</v>
      </c>
      <c r="K47" s="102">
        <v>119</v>
      </c>
    </row>
    <row r="48" spans="1:11">
      <c r="A48" s="428" t="s">
        <v>436</v>
      </c>
    </row>
  </sheetData>
  <sortState ref="A4:K48">
    <sortCondition descending="1" ref="K4:K48"/>
  </sortState>
  <mergeCells count="1">
    <mergeCell ref="A1:K1"/>
  </mergeCells>
  <phoneticPr fontId="6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E41"/>
  <sheetViews>
    <sheetView showGridLines="0" tabSelected="1" zoomScaleNormal="100" zoomScalePageLayoutView="90" workbookViewId="0">
      <selection activeCell="O7" sqref="O7"/>
    </sheetView>
  </sheetViews>
  <sheetFormatPr defaultColWidth="9" defaultRowHeight="15"/>
  <cols>
    <col min="1" max="1" width="11.125" style="27" customWidth="1"/>
    <col min="2" max="2" width="12.375" style="27" customWidth="1"/>
    <col min="3" max="4" width="8" style="27" customWidth="1"/>
    <col min="5" max="5" width="7" style="27" customWidth="1"/>
    <col min="6" max="7" width="12.625" style="27" customWidth="1"/>
    <col min="8" max="8" width="11.5" style="27" bestFit="1" customWidth="1"/>
    <col min="9" max="9" width="11.125" style="27" bestFit="1" customWidth="1"/>
    <col min="10" max="10" width="8" style="27" customWidth="1"/>
    <col min="11" max="11" width="9.5" style="27" bestFit="1" customWidth="1"/>
    <col min="12" max="12" width="13.625" style="27" customWidth="1"/>
    <col min="13" max="13" width="11.625" style="27" customWidth="1"/>
    <col min="14" max="14" width="7.625" style="27" customWidth="1"/>
    <col min="15" max="15" width="8.125" style="27" customWidth="1"/>
    <col min="16" max="16" width="9.5" style="27" bestFit="1" customWidth="1"/>
    <col min="17" max="17" width="16.625" style="27" customWidth="1"/>
    <col min="18" max="18" width="15.125" style="27" customWidth="1"/>
    <col min="19" max="16384" width="9" style="27"/>
  </cols>
  <sheetData>
    <row r="1" spans="1:31" ht="20.25">
      <c r="A1" s="776" t="s">
        <v>281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31"/>
      <c r="R1" s="31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</row>
    <row r="2" spans="1:31" ht="18.75" customHeight="1">
      <c r="A2" s="649"/>
      <c r="B2" s="650" t="s">
        <v>282</v>
      </c>
      <c r="C2" s="777"/>
      <c r="D2" s="777"/>
      <c r="E2" s="777"/>
      <c r="F2" s="777"/>
      <c r="G2" s="777" t="s">
        <v>283</v>
      </c>
      <c r="H2" s="777"/>
      <c r="I2" s="777"/>
      <c r="J2" s="777"/>
      <c r="K2" s="777"/>
      <c r="L2" s="777"/>
      <c r="M2" s="648" t="s">
        <v>284</v>
      </c>
      <c r="N2" s="649"/>
      <c r="O2" s="31"/>
      <c r="P2" s="31"/>
      <c r="Q2" s="31"/>
      <c r="R2" s="31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34"/>
    </row>
    <row r="3" spans="1:31" ht="18.75" customHeight="1">
      <c r="A3" s="649"/>
      <c r="B3" s="494" t="s">
        <v>518</v>
      </c>
      <c r="C3" s="648" t="s">
        <v>220</v>
      </c>
      <c r="D3" s="649"/>
      <c r="E3" s="650"/>
      <c r="F3" s="309" t="s">
        <v>221</v>
      </c>
      <c r="G3" s="309" t="s">
        <v>218</v>
      </c>
      <c r="H3" s="342" t="s">
        <v>519</v>
      </c>
      <c r="I3" s="648" t="s">
        <v>220</v>
      </c>
      <c r="J3" s="649"/>
      <c r="K3" s="650"/>
      <c r="L3" s="309" t="s">
        <v>221</v>
      </c>
      <c r="M3" s="309" t="s">
        <v>285</v>
      </c>
      <c r="N3" s="304" t="s">
        <v>220</v>
      </c>
      <c r="O3" s="31"/>
      <c r="P3" s="31"/>
      <c r="Q3" s="31"/>
      <c r="R3" s="31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34"/>
    </row>
    <row r="4" spans="1:31" ht="18.75" customHeight="1">
      <c r="A4" s="649"/>
      <c r="B4" s="351" t="s">
        <v>286</v>
      </c>
      <c r="C4" s="309" t="s">
        <v>287</v>
      </c>
      <c r="D4" s="309" t="s">
        <v>170</v>
      </c>
      <c r="E4" s="309" t="s">
        <v>171</v>
      </c>
      <c r="F4" s="309" t="s">
        <v>288</v>
      </c>
      <c r="G4" s="309" t="s">
        <v>286</v>
      </c>
      <c r="H4" s="309" t="s">
        <v>286</v>
      </c>
      <c r="I4" s="309" t="s">
        <v>287</v>
      </c>
      <c r="J4" s="309" t="s">
        <v>170</v>
      </c>
      <c r="K4" s="309" t="s">
        <v>171</v>
      </c>
      <c r="L4" s="309" t="s">
        <v>289</v>
      </c>
      <c r="M4" s="309" t="s">
        <v>286</v>
      </c>
      <c r="N4" s="304" t="s">
        <v>290</v>
      </c>
      <c r="O4" s="31"/>
      <c r="P4" s="31"/>
      <c r="Q4" s="31"/>
      <c r="R4" s="31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34"/>
    </row>
    <row r="5" spans="1:31" ht="18.75" customHeight="1">
      <c r="A5" s="118" t="s">
        <v>17</v>
      </c>
      <c r="B5" s="119">
        <v>48318</v>
      </c>
      <c r="C5" s="119">
        <v>51078</v>
      </c>
      <c r="D5" s="119">
        <v>43401</v>
      </c>
      <c r="E5" s="119">
        <v>7677</v>
      </c>
      <c r="F5" s="120">
        <v>208.79870608585264</v>
      </c>
      <c r="G5" s="121">
        <v>238</v>
      </c>
      <c r="H5" s="121">
        <v>237</v>
      </c>
      <c r="I5" s="121">
        <v>2127</v>
      </c>
      <c r="J5" s="121">
        <v>1935</v>
      </c>
      <c r="K5" s="121">
        <v>192</v>
      </c>
      <c r="L5" s="120">
        <v>1.028479904971914</v>
      </c>
      <c r="M5" s="119">
        <v>217</v>
      </c>
      <c r="N5" s="122">
        <v>764</v>
      </c>
      <c r="O5" s="31"/>
      <c r="P5" s="31"/>
      <c r="Q5" s="31"/>
      <c r="R5" s="31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34"/>
    </row>
    <row r="6" spans="1:31" ht="18.75" customHeight="1">
      <c r="A6" s="118" t="s">
        <v>18</v>
      </c>
      <c r="B6" s="119">
        <v>45999</v>
      </c>
      <c r="C6" s="119">
        <v>48875</v>
      </c>
      <c r="D6" s="119">
        <v>41453</v>
      </c>
      <c r="E6" s="119">
        <v>7422</v>
      </c>
      <c r="F6" s="120">
        <v>198.32696359387995</v>
      </c>
      <c r="G6" s="121">
        <v>351</v>
      </c>
      <c r="H6" s="121">
        <v>352</v>
      </c>
      <c r="I6" s="121">
        <v>2905</v>
      </c>
      <c r="J6" s="121">
        <v>2569</v>
      </c>
      <c r="K6" s="121">
        <v>336</v>
      </c>
      <c r="L6" s="120">
        <v>1.513353860332874</v>
      </c>
      <c r="M6" s="119">
        <v>259</v>
      </c>
      <c r="N6" s="122">
        <v>891</v>
      </c>
      <c r="O6" s="31"/>
      <c r="P6" s="31"/>
      <c r="Q6" s="31"/>
      <c r="R6" s="31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34"/>
    </row>
    <row r="7" spans="1:31" ht="18.75" customHeight="1">
      <c r="A7" s="118" t="s">
        <v>19</v>
      </c>
      <c r="B7" s="119">
        <v>44001</v>
      </c>
      <c r="C7" s="119">
        <v>47043</v>
      </c>
      <c r="D7" s="119">
        <v>39968</v>
      </c>
      <c r="E7" s="119">
        <v>7075</v>
      </c>
      <c r="F7" s="120">
        <v>189.08597359036065</v>
      </c>
      <c r="G7" s="121">
        <v>332</v>
      </c>
      <c r="H7" s="121">
        <v>331</v>
      </c>
      <c r="I7" s="121">
        <v>3041</v>
      </c>
      <c r="J7" s="121">
        <v>2776</v>
      </c>
      <c r="K7" s="121">
        <v>265</v>
      </c>
      <c r="L7" s="120">
        <v>1.4267071937455906</v>
      </c>
      <c r="M7" s="119">
        <v>266</v>
      </c>
      <c r="N7" s="122">
        <v>1080</v>
      </c>
      <c r="O7" s="31"/>
      <c r="P7" s="31"/>
      <c r="Q7" s="31"/>
      <c r="R7" s="31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34"/>
    </row>
    <row r="8" spans="1:31" ht="18.75" customHeight="1">
      <c r="A8" s="114" t="s">
        <v>291</v>
      </c>
      <c r="B8" s="119">
        <v>40130</v>
      </c>
      <c r="C8" s="119">
        <v>43268</v>
      </c>
      <c r="D8" s="119">
        <v>36994</v>
      </c>
      <c r="E8" s="119">
        <v>6274</v>
      </c>
      <c r="F8" s="120">
        <v>171.90219437670356</v>
      </c>
      <c r="G8" s="121">
        <v>310</v>
      </c>
      <c r="H8" s="121">
        <v>310</v>
      </c>
      <c r="I8" s="121">
        <v>2701</v>
      </c>
      <c r="J8" s="121">
        <v>2489</v>
      </c>
      <c r="K8" s="121">
        <v>212</v>
      </c>
      <c r="L8" s="120">
        <v>1.327926246119564</v>
      </c>
      <c r="M8" s="119">
        <v>756</v>
      </c>
      <c r="N8" s="122">
        <v>3120</v>
      </c>
      <c r="O8" s="31"/>
      <c r="P8" s="31"/>
      <c r="Q8" s="31"/>
      <c r="R8" s="31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34"/>
    </row>
    <row r="9" spans="1:31" ht="18.75" customHeight="1">
      <c r="A9" s="114" t="s">
        <v>292</v>
      </c>
      <c r="B9" s="115">
        <v>38369</v>
      </c>
      <c r="C9" s="123">
        <v>41265</v>
      </c>
      <c r="D9" s="115">
        <v>35753</v>
      </c>
      <c r="E9" s="115">
        <v>5512</v>
      </c>
      <c r="F9" s="116">
        <v>163.94460000000001</v>
      </c>
      <c r="G9" s="117">
        <v>290</v>
      </c>
      <c r="H9" s="117">
        <v>290</v>
      </c>
      <c r="I9" s="117">
        <v>2228</v>
      </c>
      <c r="J9" s="117">
        <v>2087</v>
      </c>
      <c r="K9" s="117">
        <v>141</v>
      </c>
      <c r="L9" s="116">
        <v>1.2391239999999999</v>
      </c>
      <c r="M9" s="124">
        <v>677</v>
      </c>
      <c r="N9" s="125">
        <v>2397</v>
      </c>
      <c r="O9" s="31"/>
      <c r="P9" s="31"/>
      <c r="Q9" s="31"/>
      <c r="R9" s="31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34"/>
    </row>
    <row r="10" spans="1:31" ht="18.75" customHeight="1">
      <c r="A10" s="114" t="s">
        <v>230</v>
      </c>
      <c r="B10" s="126">
        <v>49576</v>
      </c>
      <c r="C10" s="127">
        <v>53622</v>
      </c>
      <c r="D10" s="127">
        <v>46446</v>
      </c>
      <c r="E10" s="127">
        <v>7176</v>
      </c>
      <c r="F10" s="128">
        <v>211.3</v>
      </c>
      <c r="G10" s="117">
        <v>310</v>
      </c>
      <c r="H10" s="117">
        <v>308</v>
      </c>
      <c r="I10" s="117">
        <v>2422</v>
      </c>
      <c r="J10" s="117">
        <v>2249</v>
      </c>
      <c r="K10" s="117">
        <v>173</v>
      </c>
      <c r="L10" s="116">
        <v>1.32</v>
      </c>
      <c r="M10" s="124">
        <v>194</v>
      </c>
      <c r="N10" s="125">
        <v>865</v>
      </c>
      <c r="O10" s="31"/>
      <c r="P10" s="31"/>
      <c r="Q10" s="31"/>
      <c r="R10" s="31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34"/>
    </row>
    <row r="11" spans="1:31" ht="18.75" customHeight="1">
      <c r="A11" s="114" t="s">
        <v>180</v>
      </c>
      <c r="B11" s="115">
        <v>54873</v>
      </c>
      <c r="C11" s="115">
        <v>58707</v>
      </c>
      <c r="D11" s="115">
        <v>50965</v>
      </c>
      <c r="E11" s="115">
        <v>7742</v>
      </c>
      <c r="F11" s="116">
        <v>233.34</v>
      </c>
      <c r="G11" s="117">
        <v>182</v>
      </c>
      <c r="H11" s="117">
        <v>185</v>
      </c>
      <c r="I11" s="117">
        <v>1441</v>
      </c>
      <c r="J11" s="117">
        <v>1366</v>
      </c>
      <c r="K11" s="117">
        <v>75</v>
      </c>
      <c r="L11" s="116">
        <v>0.77</v>
      </c>
      <c r="M11" s="124">
        <v>211</v>
      </c>
      <c r="N11" s="125">
        <v>774</v>
      </c>
      <c r="O11" s="31"/>
      <c r="P11" s="31"/>
      <c r="Q11" s="31"/>
      <c r="R11" s="31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34"/>
    </row>
    <row r="12" spans="1:31" ht="18.75" customHeight="1">
      <c r="A12" s="114" t="s">
        <v>181</v>
      </c>
      <c r="B12" s="115">
        <v>58515</v>
      </c>
      <c r="C12" s="115">
        <v>62644</v>
      </c>
      <c r="D12" s="115">
        <v>54295</v>
      </c>
      <c r="E12" s="115">
        <v>8349</v>
      </c>
      <c r="F12" s="116">
        <v>248.41</v>
      </c>
      <c r="G12" s="117">
        <v>121</v>
      </c>
      <c r="H12" s="117">
        <v>122</v>
      </c>
      <c r="I12" s="117">
        <v>1015</v>
      </c>
      <c r="J12" s="117">
        <v>938</v>
      </c>
      <c r="K12" s="117">
        <v>77</v>
      </c>
      <c r="L12" s="116">
        <v>0.51</v>
      </c>
      <c r="M12" s="129">
        <v>205</v>
      </c>
      <c r="N12" s="130">
        <v>637</v>
      </c>
      <c r="O12" s="31"/>
      <c r="P12" s="31"/>
      <c r="Q12" s="31"/>
      <c r="R12" s="31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34"/>
    </row>
    <row r="13" spans="1:31" ht="18.75" customHeight="1">
      <c r="A13" s="114" t="s">
        <v>182</v>
      </c>
      <c r="B13" s="115">
        <f>55480+108</f>
        <v>55588</v>
      </c>
      <c r="C13" s="115">
        <f>59106+169</f>
        <v>59275</v>
      </c>
      <c r="D13" s="115">
        <f>51212+149</f>
        <v>51361</v>
      </c>
      <c r="E13" s="115">
        <f>7894+20</f>
        <v>7914</v>
      </c>
      <c r="F13" s="116">
        <v>235.74</v>
      </c>
      <c r="G13" s="117">
        <v>134</v>
      </c>
      <c r="H13" s="117">
        <v>134</v>
      </c>
      <c r="I13" s="117">
        <f>1095+6</f>
        <v>1101</v>
      </c>
      <c r="J13" s="117">
        <v>982</v>
      </c>
      <c r="K13" s="117">
        <v>119</v>
      </c>
      <c r="L13" s="116">
        <v>0.56999999999999995</v>
      </c>
      <c r="M13" s="129">
        <v>242</v>
      </c>
      <c r="N13" s="130">
        <v>814</v>
      </c>
      <c r="O13" s="31"/>
      <c r="P13" s="31"/>
      <c r="Q13" s="31"/>
      <c r="R13" s="31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34"/>
    </row>
    <row r="14" spans="1:31" ht="18.75" customHeight="1" thickBot="1">
      <c r="A14" s="114" t="s">
        <v>183</v>
      </c>
      <c r="B14" s="115">
        <f>47035+155</f>
        <v>47190</v>
      </c>
      <c r="C14" s="115">
        <f>49131+245</f>
        <v>49376</v>
      </c>
      <c r="D14" s="115">
        <f>42426+214</f>
        <v>42640</v>
      </c>
      <c r="E14" s="115">
        <f>6705+31</f>
        <v>6736</v>
      </c>
      <c r="F14" s="116">
        <f>47190/23596027*100000</f>
        <v>199.99129514472924</v>
      </c>
      <c r="G14" s="117">
        <v>149</v>
      </c>
      <c r="H14" s="117">
        <v>147</v>
      </c>
      <c r="I14" s="117">
        <v>1331</v>
      </c>
      <c r="J14" s="117">
        <v>1135</v>
      </c>
      <c r="K14" s="117">
        <v>195</v>
      </c>
      <c r="L14" s="116">
        <f>149/23596027*100000</f>
        <v>0.63146223726562101</v>
      </c>
      <c r="M14" s="129">
        <v>269</v>
      </c>
      <c r="N14" s="130">
        <v>995</v>
      </c>
      <c r="O14" s="31"/>
      <c r="P14" s="31"/>
      <c r="Q14" s="31"/>
      <c r="R14" s="31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34"/>
    </row>
    <row r="15" spans="1:31" ht="18.75" customHeight="1" thickTop="1">
      <c r="A15" s="774"/>
      <c r="B15" s="768" t="s">
        <v>293</v>
      </c>
      <c r="C15" s="769"/>
      <c r="D15" s="769"/>
      <c r="E15" s="769"/>
      <c r="F15" s="769"/>
      <c r="G15" s="773" t="s">
        <v>294</v>
      </c>
      <c r="H15" s="774"/>
      <c r="I15" s="774"/>
      <c r="J15" s="774"/>
      <c r="K15" s="774"/>
      <c r="L15" s="773" t="s">
        <v>295</v>
      </c>
      <c r="M15" s="774"/>
      <c r="N15" s="774"/>
      <c r="O15" s="774"/>
      <c r="P15" s="774"/>
      <c r="Q15" s="34"/>
    </row>
    <row r="16" spans="1:31" ht="18.75" customHeight="1">
      <c r="A16" s="649"/>
      <c r="B16" s="494" t="s">
        <v>517</v>
      </c>
      <c r="C16" s="648" t="s">
        <v>220</v>
      </c>
      <c r="D16" s="649"/>
      <c r="E16" s="650"/>
      <c r="F16" s="309" t="s">
        <v>221</v>
      </c>
      <c r="G16" s="309" t="s">
        <v>296</v>
      </c>
      <c r="H16" s="770" t="s">
        <v>220</v>
      </c>
      <c r="I16" s="771"/>
      <c r="J16" s="771"/>
      <c r="K16" s="772"/>
      <c r="L16" s="309" t="s">
        <v>296</v>
      </c>
      <c r="M16" s="648" t="s">
        <v>220</v>
      </c>
      <c r="N16" s="649"/>
      <c r="O16" s="649"/>
      <c r="P16" s="649"/>
      <c r="Q16" s="34"/>
    </row>
    <row r="17" spans="1:17" ht="18.75" customHeight="1">
      <c r="A17" s="649"/>
      <c r="B17" s="351" t="s">
        <v>286</v>
      </c>
      <c r="C17" s="309" t="s">
        <v>287</v>
      </c>
      <c r="D17" s="309" t="s">
        <v>170</v>
      </c>
      <c r="E17" s="309" t="s">
        <v>171</v>
      </c>
      <c r="F17" s="309" t="s">
        <v>289</v>
      </c>
      <c r="G17" s="309" t="s">
        <v>286</v>
      </c>
      <c r="H17" s="309" t="s">
        <v>287</v>
      </c>
      <c r="I17" s="309" t="s">
        <v>170</v>
      </c>
      <c r="J17" s="309" t="s">
        <v>171</v>
      </c>
      <c r="K17" s="342" t="s">
        <v>381</v>
      </c>
      <c r="L17" s="309" t="s">
        <v>286</v>
      </c>
      <c r="M17" s="309" t="s">
        <v>287</v>
      </c>
      <c r="N17" s="309" t="s">
        <v>170</v>
      </c>
      <c r="O17" s="309" t="s">
        <v>171</v>
      </c>
      <c r="P17" s="343" t="s">
        <v>382</v>
      </c>
      <c r="Q17" s="34"/>
    </row>
    <row r="18" spans="1:17" ht="18.75" customHeight="1">
      <c r="A18" s="118" t="s">
        <v>17</v>
      </c>
      <c r="B18" s="133">
        <v>1338</v>
      </c>
      <c r="C18" s="133">
        <v>1215</v>
      </c>
      <c r="D18" s="133">
        <v>1174</v>
      </c>
      <c r="E18" s="133">
        <v>41</v>
      </c>
      <c r="F18" s="134">
        <v>5.8338145870255618</v>
      </c>
      <c r="G18" s="97">
        <v>105130</v>
      </c>
      <c r="H18" s="97">
        <v>91775</v>
      </c>
      <c r="I18" s="97">
        <v>73168</v>
      </c>
      <c r="J18" s="97">
        <v>15634</v>
      </c>
      <c r="K18" s="97">
        <v>2973</v>
      </c>
      <c r="L18" s="97">
        <v>10892</v>
      </c>
      <c r="M18" s="97">
        <v>8709</v>
      </c>
      <c r="N18" s="97">
        <v>7934</v>
      </c>
      <c r="O18" s="97">
        <v>360</v>
      </c>
      <c r="P18" s="338">
        <v>415</v>
      </c>
      <c r="Q18" s="34"/>
    </row>
    <row r="19" spans="1:17" ht="18.75" customHeight="1">
      <c r="A19" s="118" t="s">
        <v>18</v>
      </c>
      <c r="B19" s="133">
        <v>1357</v>
      </c>
      <c r="C19" s="133">
        <v>1225</v>
      </c>
      <c r="D19" s="133">
        <v>1172</v>
      </c>
      <c r="E19" s="133">
        <v>53</v>
      </c>
      <c r="F19" s="134">
        <v>5.86801881456707</v>
      </c>
      <c r="G19" s="133">
        <v>104315</v>
      </c>
      <c r="H19" s="133">
        <v>89200</v>
      </c>
      <c r="I19" s="133">
        <v>70237</v>
      </c>
      <c r="J19" s="133">
        <v>15170</v>
      </c>
      <c r="K19" s="133">
        <v>3793</v>
      </c>
      <c r="L19" s="133">
        <v>13686</v>
      </c>
      <c r="M19" s="133">
        <v>10817</v>
      </c>
      <c r="N19" s="133">
        <v>9561</v>
      </c>
      <c r="O19" s="133">
        <v>516</v>
      </c>
      <c r="P19" s="344">
        <v>740</v>
      </c>
      <c r="Q19" s="34"/>
    </row>
    <row r="20" spans="1:17" ht="18.75" customHeight="1">
      <c r="A20" s="118" t="s">
        <v>19</v>
      </c>
      <c r="B20" s="133">
        <v>1347</v>
      </c>
      <c r="C20" s="133">
        <v>1269</v>
      </c>
      <c r="D20" s="133">
        <v>1218</v>
      </c>
      <c r="E20" s="133">
        <v>51</v>
      </c>
      <c r="F20" s="134">
        <v>5.7970723022975958</v>
      </c>
      <c r="G20" s="133">
        <v>115203</v>
      </c>
      <c r="H20" s="133">
        <v>94750</v>
      </c>
      <c r="I20" s="133">
        <v>73374</v>
      </c>
      <c r="J20" s="133">
        <v>17075</v>
      </c>
      <c r="K20" s="133">
        <v>4301</v>
      </c>
      <c r="L20" s="133">
        <v>15102</v>
      </c>
      <c r="M20" s="133">
        <v>12058</v>
      </c>
      <c r="N20" s="133">
        <v>10543</v>
      </c>
      <c r="O20" s="133">
        <v>596</v>
      </c>
      <c r="P20" s="344">
        <v>919</v>
      </c>
      <c r="Q20" s="34"/>
    </row>
    <row r="21" spans="1:17" ht="18.75" customHeight="1">
      <c r="A21" s="114" t="s">
        <v>291</v>
      </c>
      <c r="B21" s="133">
        <v>1294</v>
      </c>
      <c r="C21" s="133">
        <v>1201</v>
      </c>
      <c r="D21" s="133">
        <v>1165</v>
      </c>
      <c r="E21" s="133">
        <v>36</v>
      </c>
      <c r="F21" s="134">
        <v>5.5558720684421754</v>
      </c>
      <c r="G21" s="133">
        <v>130829</v>
      </c>
      <c r="H21" s="133">
        <v>105665</v>
      </c>
      <c r="I21" s="133">
        <v>80970</v>
      </c>
      <c r="J21" s="133">
        <v>19360</v>
      </c>
      <c r="K21" s="133">
        <v>5335</v>
      </c>
      <c r="L21" s="133">
        <v>13928</v>
      </c>
      <c r="M21" s="133">
        <v>11119</v>
      </c>
      <c r="N21" s="133">
        <v>9613</v>
      </c>
      <c r="O21" s="133">
        <v>614</v>
      </c>
      <c r="P21" s="344">
        <v>892</v>
      </c>
      <c r="Q21" s="34"/>
    </row>
    <row r="22" spans="1:17" ht="18.75" customHeight="1">
      <c r="A22" s="114" t="s">
        <v>292</v>
      </c>
      <c r="B22" s="97">
        <v>1424</v>
      </c>
      <c r="C22" s="97">
        <v>1301</v>
      </c>
      <c r="D22" s="97">
        <v>1249</v>
      </c>
      <c r="E22" s="97">
        <v>52</v>
      </c>
      <c r="F22" s="132">
        <v>6.0930710000000001</v>
      </c>
      <c r="G22" s="133">
        <v>114609</v>
      </c>
      <c r="H22" s="133">
        <v>97277</v>
      </c>
      <c r="I22" s="133">
        <v>74309</v>
      </c>
      <c r="J22" s="133">
        <v>18609</v>
      </c>
      <c r="K22" s="133">
        <v>4359</v>
      </c>
      <c r="L22" s="133">
        <v>14215</v>
      </c>
      <c r="M22" s="133">
        <v>11292</v>
      </c>
      <c r="N22" s="133">
        <v>9529</v>
      </c>
      <c r="O22" s="133">
        <v>643</v>
      </c>
      <c r="P22" s="344">
        <v>1120</v>
      </c>
      <c r="Q22" s="34"/>
    </row>
    <row r="23" spans="1:17" ht="18.75" customHeight="1">
      <c r="A23" s="114" t="s">
        <v>230</v>
      </c>
      <c r="B23" s="135">
        <v>1670</v>
      </c>
      <c r="C23" s="136">
        <v>1540</v>
      </c>
      <c r="D23" s="135">
        <v>1472</v>
      </c>
      <c r="E23" s="135">
        <v>68</v>
      </c>
      <c r="F23" s="132">
        <v>7.09</v>
      </c>
      <c r="G23" s="97">
        <v>116742</v>
      </c>
      <c r="H23" s="345">
        <v>96507</v>
      </c>
      <c r="I23" s="97">
        <v>73835</v>
      </c>
      <c r="J23" s="97">
        <v>18473</v>
      </c>
      <c r="K23" s="345">
        <v>4199</v>
      </c>
      <c r="L23" s="97">
        <v>13415</v>
      </c>
      <c r="M23" s="97">
        <v>10715</v>
      </c>
      <c r="N23" s="345">
        <v>9069</v>
      </c>
      <c r="O23" s="97">
        <v>661</v>
      </c>
      <c r="P23" s="346">
        <v>985</v>
      </c>
      <c r="Q23" s="34"/>
    </row>
    <row r="24" spans="1:17" ht="18.75" customHeight="1">
      <c r="A24" s="114" t="s">
        <v>180</v>
      </c>
      <c r="B24" s="137">
        <v>1661</v>
      </c>
      <c r="C24" s="137">
        <v>1486</v>
      </c>
      <c r="D24" s="137">
        <v>1427</v>
      </c>
      <c r="E24" s="138">
        <v>59</v>
      </c>
      <c r="F24" s="139">
        <v>7.06</v>
      </c>
      <c r="G24" s="135">
        <v>117550</v>
      </c>
      <c r="H24" s="135">
        <v>96610</v>
      </c>
      <c r="I24" s="135">
        <v>73354</v>
      </c>
      <c r="J24" s="135">
        <v>19163</v>
      </c>
      <c r="K24" s="135">
        <v>4093</v>
      </c>
      <c r="L24" s="135">
        <v>10610</v>
      </c>
      <c r="M24" s="135">
        <v>8575</v>
      </c>
      <c r="N24" s="135">
        <v>7120</v>
      </c>
      <c r="O24" s="135">
        <v>554</v>
      </c>
      <c r="P24" s="347">
        <v>901</v>
      </c>
      <c r="Q24" s="113"/>
    </row>
    <row r="25" spans="1:17" ht="18.75" customHeight="1">
      <c r="A25" s="114" t="s">
        <v>181</v>
      </c>
      <c r="B25" s="137">
        <v>1961</v>
      </c>
      <c r="C25" s="137">
        <v>1714</v>
      </c>
      <c r="D25" s="137">
        <v>1639</v>
      </c>
      <c r="E25" s="138">
        <v>75</v>
      </c>
      <c r="F25" s="139">
        <v>8.3000000000000007</v>
      </c>
      <c r="G25" s="137">
        <v>118586</v>
      </c>
      <c r="H25" s="137">
        <v>97102</v>
      </c>
      <c r="I25" s="137">
        <v>72880</v>
      </c>
      <c r="J25" s="137">
        <v>20555</v>
      </c>
      <c r="K25" s="137">
        <v>3667</v>
      </c>
      <c r="L25" s="137">
        <v>11060</v>
      </c>
      <c r="M25" s="137">
        <v>8656</v>
      </c>
      <c r="N25" s="137">
        <v>6976</v>
      </c>
      <c r="O25" s="137">
        <v>549</v>
      </c>
      <c r="P25" s="348">
        <v>1131</v>
      </c>
      <c r="Q25" s="34"/>
    </row>
    <row r="26" spans="1:17" ht="18.75" customHeight="1">
      <c r="A26" s="114" t="s">
        <v>182</v>
      </c>
      <c r="B26" s="137">
        <v>1766</v>
      </c>
      <c r="C26" s="137">
        <v>1603</v>
      </c>
      <c r="D26" s="137">
        <v>1529</v>
      </c>
      <c r="E26" s="138">
        <v>74</v>
      </c>
      <c r="F26" s="139">
        <v>7.48</v>
      </c>
      <c r="G26" s="137">
        <v>120002</v>
      </c>
      <c r="H26" s="137">
        <v>98129</v>
      </c>
      <c r="I26" s="137">
        <v>72911</v>
      </c>
      <c r="J26" s="137">
        <v>21669</v>
      </c>
      <c r="K26" s="137">
        <v>3549</v>
      </c>
      <c r="L26" s="137">
        <v>11458</v>
      </c>
      <c r="M26" s="137">
        <v>8834</v>
      </c>
      <c r="N26" s="137">
        <v>7235</v>
      </c>
      <c r="O26" s="137">
        <v>559</v>
      </c>
      <c r="P26" s="348">
        <v>1040</v>
      </c>
      <c r="Q26" s="34"/>
    </row>
    <row r="27" spans="1:17" ht="18.75" customHeight="1">
      <c r="A27" s="131" t="s">
        <v>183</v>
      </c>
      <c r="B27" s="140">
        <v>1480</v>
      </c>
      <c r="C27" s="140">
        <v>1343</v>
      </c>
      <c r="D27" s="140">
        <v>1303</v>
      </c>
      <c r="E27" s="336">
        <v>40</v>
      </c>
      <c r="F27" s="337">
        <v>6.25</v>
      </c>
      <c r="G27" s="140">
        <v>128198</v>
      </c>
      <c r="H27" s="140">
        <v>101549</v>
      </c>
      <c r="I27" s="140">
        <v>75392</v>
      </c>
      <c r="J27" s="140">
        <v>25286</v>
      </c>
      <c r="K27" s="140">
        <v>871</v>
      </c>
      <c r="L27" s="140">
        <v>9183</v>
      </c>
      <c r="M27" s="140">
        <v>7690</v>
      </c>
      <c r="N27" s="140">
        <v>6534</v>
      </c>
      <c r="O27" s="140">
        <v>753</v>
      </c>
      <c r="P27" s="349">
        <v>403</v>
      </c>
      <c r="Q27" s="34"/>
    </row>
    <row r="28" spans="1:17" ht="15.75">
      <c r="A28" s="302" t="s">
        <v>297</v>
      </c>
      <c r="B28" s="27" t="s">
        <v>298</v>
      </c>
      <c r="E28" s="141"/>
      <c r="G28" s="34"/>
      <c r="H28" s="34"/>
      <c r="I28" s="34"/>
      <c r="J28" s="34"/>
      <c r="K28" s="34"/>
      <c r="M28" s="112"/>
      <c r="N28" s="112"/>
      <c r="O28" s="112"/>
      <c r="P28" s="112"/>
      <c r="Q28" s="113"/>
    </row>
    <row r="29" spans="1:17" ht="15.75">
      <c r="A29" s="331" t="s">
        <v>299</v>
      </c>
      <c r="B29" s="651" t="s">
        <v>300</v>
      </c>
      <c r="C29" s="651"/>
      <c r="D29" s="651"/>
      <c r="E29" s="651"/>
      <c r="F29" s="651"/>
      <c r="M29" s="112"/>
      <c r="N29" s="112"/>
      <c r="O29" s="112"/>
      <c r="P29" s="112"/>
      <c r="Q29" s="34"/>
    </row>
    <row r="30" spans="1:17" ht="15.75">
      <c r="B30" s="651" t="s">
        <v>515</v>
      </c>
      <c r="C30" s="651"/>
      <c r="D30" s="651"/>
      <c r="E30" s="651"/>
      <c r="F30" s="651"/>
      <c r="G30" s="651"/>
      <c r="H30" s="651"/>
      <c r="I30" s="651"/>
      <c r="J30" s="651"/>
    </row>
    <row r="31" spans="1:17" ht="15.75">
      <c r="B31" s="651" t="s">
        <v>301</v>
      </c>
      <c r="C31" s="651"/>
      <c r="D31" s="651"/>
      <c r="E31" s="651"/>
      <c r="F31" s="651"/>
      <c r="G31" s="651"/>
      <c r="H31" s="651"/>
      <c r="I31" s="651"/>
      <c r="J31" s="651"/>
      <c r="K31" s="651"/>
      <c r="L31" s="651"/>
      <c r="M31" s="651"/>
    </row>
    <row r="32" spans="1:17" ht="15.75">
      <c r="B32" s="38" t="s">
        <v>302</v>
      </c>
      <c r="C32" s="38"/>
      <c r="D32" s="38"/>
      <c r="E32" s="38"/>
    </row>
    <row r="33" spans="2:16" ht="15.75">
      <c r="B33" s="303" t="s">
        <v>303</v>
      </c>
      <c r="C33" s="38"/>
      <c r="D33" s="38"/>
      <c r="E33" s="38"/>
    </row>
    <row r="34" spans="2:16" ht="15.75">
      <c r="B34" s="303" t="s">
        <v>304</v>
      </c>
      <c r="C34" s="38"/>
      <c r="D34" s="38"/>
      <c r="E34" s="38"/>
    </row>
    <row r="35" spans="2:16" ht="33.75" customHeight="1">
      <c r="B35" s="775" t="s">
        <v>516</v>
      </c>
      <c r="C35" s="775"/>
      <c r="D35" s="775"/>
      <c r="E35" s="775"/>
      <c r="F35" s="775"/>
      <c r="G35" s="775"/>
      <c r="H35" s="775"/>
      <c r="I35" s="775"/>
      <c r="J35" s="775"/>
      <c r="K35" s="775"/>
      <c r="L35" s="775"/>
      <c r="M35" s="775"/>
      <c r="N35" s="775"/>
      <c r="O35" s="775"/>
      <c r="P35" s="775"/>
    </row>
    <row r="37" spans="2:16">
      <c r="B37" s="243"/>
      <c r="C37" s="243"/>
    </row>
    <row r="38" spans="2:16" ht="15.75">
      <c r="H38" s="142"/>
    </row>
    <row r="39" spans="2:16" ht="15.75">
      <c r="H39" s="142"/>
    </row>
    <row r="40" spans="2:16" ht="15.75">
      <c r="H40" s="142"/>
    </row>
    <row r="41" spans="2:16" ht="15.75">
      <c r="H41" s="143"/>
    </row>
  </sheetData>
  <mergeCells count="18">
    <mergeCell ref="B35:P35"/>
    <mergeCell ref="A1:P1"/>
    <mergeCell ref="B29:F29"/>
    <mergeCell ref="B31:M31"/>
    <mergeCell ref="L15:P15"/>
    <mergeCell ref="M16:P16"/>
    <mergeCell ref="M2:N2"/>
    <mergeCell ref="A15:A17"/>
    <mergeCell ref="A2:A4"/>
    <mergeCell ref="B2:F2"/>
    <mergeCell ref="G2:L2"/>
    <mergeCell ref="C3:E3"/>
    <mergeCell ref="I3:K3"/>
    <mergeCell ref="B15:F15"/>
    <mergeCell ref="C16:E16"/>
    <mergeCell ref="H16:K16"/>
    <mergeCell ref="G15:K15"/>
    <mergeCell ref="B30:J30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V50"/>
  <sheetViews>
    <sheetView showGridLines="0" topLeftCell="A19" workbookViewId="0">
      <selection activeCell="B50" sqref="B50:F50"/>
    </sheetView>
  </sheetViews>
  <sheetFormatPr defaultColWidth="8.875" defaultRowHeight="15.75"/>
  <cols>
    <col min="1" max="1" width="5.625" style="28" customWidth="1"/>
    <col min="2" max="2" width="27.625" style="28" bestFit="1" customWidth="1"/>
    <col min="3" max="22" width="8.625" style="28" customWidth="1"/>
    <col min="23" max="16384" width="8.875" style="28"/>
  </cols>
  <sheetData>
    <row r="1" spans="1:22" ht="23.25" customHeight="1">
      <c r="A1" s="785" t="s">
        <v>440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  <c r="V1" s="785"/>
    </row>
    <row r="2" spans="1:22">
      <c r="A2" s="788"/>
      <c r="B2" s="788"/>
      <c r="C2" s="787" t="s">
        <v>305</v>
      </c>
      <c r="D2" s="787"/>
      <c r="E2" s="786" t="s">
        <v>306</v>
      </c>
      <c r="F2" s="787"/>
      <c r="G2" s="786" t="s">
        <v>307</v>
      </c>
      <c r="H2" s="787"/>
      <c r="I2" s="786" t="s">
        <v>308</v>
      </c>
      <c r="J2" s="787"/>
      <c r="K2" s="786" t="s">
        <v>309</v>
      </c>
      <c r="L2" s="787"/>
      <c r="M2" s="786" t="s">
        <v>12</v>
      </c>
      <c r="N2" s="787"/>
      <c r="O2" s="786" t="s">
        <v>13</v>
      </c>
      <c r="P2" s="787"/>
      <c r="Q2" s="783" t="s">
        <v>14</v>
      </c>
      <c r="R2" s="784"/>
      <c r="S2" s="783" t="s">
        <v>15</v>
      </c>
      <c r="T2" s="784"/>
      <c r="U2" s="783" t="s">
        <v>16</v>
      </c>
      <c r="V2" s="784"/>
    </row>
    <row r="3" spans="1:22">
      <c r="A3" s="789"/>
      <c r="B3" s="789"/>
      <c r="C3" s="441" t="s">
        <v>441</v>
      </c>
      <c r="D3" s="442" t="s">
        <v>442</v>
      </c>
      <c r="E3" s="443" t="s">
        <v>441</v>
      </c>
      <c r="F3" s="443" t="s">
        <v>442</v>
      </c>
      <c r="G3" s="443" t="s">
        <v>441</v>
      </c>
      <c r="H3" s="443" t="s">
        <v>442</v>
      </c>
      <c r="I3" s="443" t="s">
        <v>441</v>
      </c>
      <c r="J3" s="443" t="s">
        <v>442</v>
      </c>
      <c r="K3" s="443" t="s">
        <v>441</v>
      </c>
      <c r="L3" s="443" t="s">
        <v>442</v>
      </c>
      <c r="M3" s="443" t="s">
        <v>441</v>
      </c>
      <c r="N3" s="443" t="s">
        <v>442</v>
      </c>
      <c r="O3" s="443" t="s">
        <v>441</v>
      </c>
      <c r="P3" s="443" t="s">
        <v>442</v>
      </c>
      <c r="Q3" s="443" t="s">
        <v>441</v>
      </c>
      <c r="R3" s="443" t="s">
        <v>442</v>
      </c>
      <c r="S3" s="443" t="s">
        <v>441</v>
      </c>
      <c r="T3" s="443" t="s">
        <v>442</v>
      </c>
      <c r="U3" s="443" t="s">
        <v>441</v>
      </c>
      <c r="V3" s="442" t="s">
        <v>442</v>
      </c>
    </row>
    <row r="4" spans="1:22">
      <c r="A4" s="781" t="s">
        <v>310</v>
      </c>
      <c r="B4" s="352" t="s">
        <v>311</v>
      </c>
      <c r="C4" s="79">
        <v>19504</v>
      </c>
      <c r="D4" s="80">
        <v>20238</v>
      </c>
      <c r="E4" s="79">
        <v>17435</v>
      </c>
      <c r="F4" s="80">
        <v>18361</v>
      </c>
      <c r="G4" s="79">
        <v>15661</v>
      </c>
      <c r="H4" s="80">
        <v>16488</v>
      </c>
      <c r="I4" s="79">
        <v>12675</v>
      </c>
      <c r="J4" s="80">
        <v>13320</v>
      </c>
      <c r="K4" s="79">
        <v>11495</v>
      </c>
      <c r="L4" s="81">
        <v>12129</v>
      </c>
      <c r="M4" s="82">
        <v>13355</v>
      </c>
      <c r="N4" s="83">
        <v>14449</v>
      </c>
      <c r="O4" s="144">
        <v>13991</v>
      </c>
      <c r="P4" s="145">
        <v>14970</v>
      </c>
      <c r="Q4" s="144">
        <v>13905</v>
      </c>
      <c r="R4" s="145">
        <v>14905</v>
      </c>
      <c r="S4" s="144">
        <v>14278</v>
      </c>
      <c r="T4" s="145">
        <v>15261</v>
      </c>
      <c r="U4" s="315">
        <v>12791</v>
      </c>
      <c r="V4" s="316">
        <v>13132</v>
      </c>
    </row>
    <row r="5" spans="1:22">
      <c r="A5" s="781"/>
      <c r="B5" s="86" t="s">
        <v>319</v>
      </c>
      <c r="C5" s="79"/>
      <c r="D5" s="80">
        <v>14434</v>
      </c>
      <c r="E5" s="79"/>
      <c r="F5" s="80">
        <v>12826</v>
      </c>
      <c r="G5" s="79"/>
      <c r="H5" s="80">
        <v>11574</v>
      </c>
      <c r="I5" s="79"/>
      <c r="J5" s="80">
        <v>9044</v>
      </c>
      <c r="K5" s="79"/>
      <c r="L5" s="81">
        <v>7886</v>
      </c>
      <c r="M5" s="87"/>
      <c r="N5" s="83">
        <v>8841</v>
      </c>
      <c r="O5" s="144"/>
      <c r="P5" s="145">
        <v>9234</v>
      </c>
      <c r="Q5" s="144"/>
      <c r="R5" s="145">
        <v>8879</v>
      </c>
      <c r="S5" s="144"/>
      <c r="T5" s="145">
        <v>9284</v>
      </c>
      <c r="U5" s="315"/>
      <c r="V5" s="316">
        <v>8071</v>
      </c>
    </row>
    <row r="6" spans="1:22">
      <c r="A6" s="781"/>
      <c r="B6" s="86" t="s">
        <v>320</v>
      </c>
      <c r="C6" s="79"/>
      <c r="D6" s="80">
        <v>3459</v>
      </c>
      <c r="E6" s="79"/>
      <c r="F6" s="80">
        <v>3114</v>
      </c>
      <c r="G6" s="79"/>
      <c r="H6" s="80">
        <v>2741</v>
      </c>
      <c r="I6" s="79"/>
      <c r="J6" s="80">
        <v>2280</v>
      </c>
      <c r="K6" s="79"/>
      <c r="L6" s="81">
        <v>2402</v>
      </c>
      <c r="M6" s="87"/>
      <c r="N6" s="83">
        <v>3343</v>
      </c>
      <c r="O6" s="144"/>
      <c r="P6" s="145">
        <v>3494</v>
      </c>
      <c r="Q6" s="144"/>
      <c r="R6" s="145">
        <v>3550</v>
      </c>
      <c r="S6" s="144"/>
      <c r="T6" s="145">
        <v>3343</v>
      </c>
      <c r="U6" s="315"/>
      <c r="V6" s="316">
        <v>2811</v>
      </c>
    </row>
    <row r="7" spans="1:22">
      <c r="A7" s="781"/>
      <c r="B7" s="86" t="s">
        <v>314</v>
      </c>
      <c r="C7" s="79"/>
      <c r="D7" s="80">
        <v>1749</v>
      </c>
      <c r="E7" s="79"/>
      <c r="F7" s="80">
        <v>1885</v>
      </c>
      <c r="G7" s="79"/>
      <c r="H7" s="80">
        <v>1729</v>
      </c>
      <c r="I7" s="79"/>
      <c r="J7" s="80">
        <v>1576</v>
      </c>
      <c r="K7" s="79"/>
      <c r="L7" s="88">
        <v>1413</v>
      </c>
      <c r="M7" s="89"/>
      <c r="N7" s="83">
        <v>1610</v>
      </c>
      <c r="O7" s="144"/>
      <c r="P7" s="145">
        <v>1564</v>
      </c>
      <c r="Q7" s="144"/>
      <c r="R7" s="145">
        <v>1708</v>
      </c>
      <c r="S7" s="144"/>
      <c r="T7" s="145">
        <v>1939</v>
      </c>
      <c r="U7" s="315"/>
      <c r="V7" s="316">
        <v>1665</v>
      </c>
    </row>
    <row r="8" spans="1:22">
      <c r="A8" s="781"/>
      <c r="B8" s="86" t="s">
        <v>315</v>
      </c>
      <c r="C8" s="79"/>
      <c r="D8" s="80">
        <v>448</v>
      </c>
      <c r="E8" s="79"/>
      <c r="F8" s="80">
        <v>401</v>
      </c>
      <c r="G8" s="79"/>
      <c r="H8" s="80">
        <v>350</v>
      </c>
      <c r="I8" s="79"/>
      <c r="J8" s="80">
        <v>300</v>
      </c>
      <c r="K8" s="79"/>
      <c r="L8" s="88">
        <v>281</v>
      </c>
      <c r="M8" s="89"/>
      <c r="N8" s="83">
        <v>454</v>
      </c>
      <c r="O8" s="144"/>
      <c r="P8" s="145">
        <v>540</v>
      </c>
      <c r="Q8" s="144"/>
      <c r="R8" s="145">
        <v>615</v>
      </c>
      <c r="S8" s="144"/>
      <c r="T8" s="145">
        <v>531</v>
      </c>
      <c r="U8" s="315"/>
      <c r="V8" s="316">
        <v>429</v>
      </c>
    </row>
    <row r="9" spans="1:22">
      <c r="A9" s="781"/>
      <c r="B9" s="86" t="s">
        <v>318</v>
      </c>
      <c r="C9" s="79"/>
      <c r="D9" s="80">
        <v>49</v>
      </c>
      <c r="E9" s="79"/>
      <c r="F9" s="80">
        <v>56</v>
      </c>
      <c r="G9" s="79"/>
      <c r="H9" s="80">
        <v>41</v>
      </c>
      <c r="I9" s="79"/>
      <c r="J9" s="80">
        <v>51</v>
      </c>
      <c r="K9" s="79"/>
      <c r="L9" s="88">
        <v>52</v>
      </c>
      <c r="M9" s="89"/>
      <c r="N9" s="83">
        <v>111</v>
      </c>
      <c r="O9" s="144"/>
      <c r="P9" s="145">
        <v>85</v>
      </c>
      <c r="Q9" s="144"/>
      <c r="R9" s="145">
        <v>99</v>
      </c>
      <c r="S9" s="144"/>
      <c r="T9" s="145">
        <v>123</v>
      </c>
      <c r="U9" s="315"/>
      <c r="V9" s="316">
        <v>84</v>
      </c>
    </row>
    <row r="10" spans="1:22">
      <c r="A10" s="781"/>
      <c r="B10" s="86" t="s">
        <v>313</v>
      </c>
      <c r="C10" s="79"/>
      <c r="D10" s="80">
        <v>81</v>
      </c>
      <c r="E10" s="79"/>
      <c r="F10" s="80">
        <v>55</v>
      </c>
      <c r="G10" s="79"/>
      <c r="H10" s="80">
        <v>40</v>
      </c>
      <c r="I10" s="79"/>
      <c r="J10" s="80">
        <v>49</v>
      </c>
      <c r="K10" s="79"/>
      <c r="L10" s="88">
        <v>87</v>
      </c>
      <c r="M10" s="89"/>
      <c r="N10" s="83">
        <v>67</v>
      </c>
      <c r="O10" s="144"/>
      <c r="P10" s="145">
        <v>32</v>
      </c>
      <c r="Q10" s="144"/>
      <c r="R10" s="145">
        <v>37</v>
      </c>
      <c r="S10" s="144"/>
      <c r="T10" s="145">
        <v>31</v>
      </c>
      <c r="U10" s="315"/>
      <c r="V10" s="316">
        <v>66</v>
      </c>
    </row>
    <row r="11" spans="1:22">
      <c r="A11" s="781"/>
      <c r="B11" s="86" t="s">
        <v>312</v>
      </c>
      <c r="C11" s="79"/>
      <c r="D11" s="80">
        <v>16</v>
      </c>
      <c r="E11" s="79"/>
      <c r="F11" s="80">
        <v>22</v>
      </c>
      <c r="G11" s="79"/>
      <c r="H11" s="80">
        <v>4</v>
      </c>
      <c r="I11" s="79"/>
      <c r="J11" s="80">
        <v>7</v>
      </c>
      <c r="K11" s="79"/>
      <c r="L11" s="98" t="s">
        <v>6</v>
      </c>
      <c r="M11" s="89"/>
      <c r="N11" s="83">
        <v>2</v>
      </c>
      <c r="O11" s="144"/>
      <c r="P11" s="145">
        <v>9</v>
      </c>
      <c r="Q11" s="144"/>
      <c r="R11" s="145">
        <v>5</v>
      </c>
      <c r="S11" s="144"/>
      <c r="T11" s="145">
        <v>5</v>
      </c>
      <c r="U11" s="315"/>
      <c r="V11" s="316">
        <v>4</v>
      </c>
    </row>
    <row r="12" spans="1:22">
      <c r="A12" s="781"/>
      <c r="B12" s="86" t="s">
        <v>316</v>
      </c>
      <c r="C12" s="89"/>
      <c r="D12" s="80">
        <v>1</v>
      </c>
      <c r="E12" s="89"/>
      <c r="F12" s="69">
        <v>0</v>
      </c>
      <c r="G12" s="89"/>
      <c r="H12" s="80">
        <v>4</v>
      </c>
      <c r="I12" s="89"/>
      <c r="J12" s="80">
        <v>4</v>
      </c>
      <c r="K12" s="438"/>
      <c r="L12" s="81">
        <v>4</v>
      </c>
      <c r="M12" s="89"/>
      <c r="N12" s="83">
        <v>4</v>
      </c>
      <c r="O12" s="144"/>
      <c r="P12" s="145">
        <v>3</v>
      </c>
      <c r="Q12" s="144"/>
      <c r="R12" s="145">
        <v>5</v>
      </c>
      <c r="S12" s="144"/>
      <c r="T12" s="145">
        <v>1</v>
      </c>
      <c r="U12" s="315"/>
      <c r="V12" s="316">
        <v>1</v>
      </c>
    </row>
    <row r="13" spans="1:22">
      <c r="A13" s="781"/>
      <c r="B13" s="86" t="s">
        <v>317</v>
      </c>
      <c r="C13" s="79"/>
      <c r="D13" s="80">
        <v>1</v>
      </c>
      <c r="E13" s="79"/>
      <c r="F13" s="69">
        <v>0</v>
      </c>
      <c r="G13" s="79"/>
      <c r="H13" s="80">
        <v>1</v>
      </c>
      <c r="I13" s="79"/>
      <c r="J13" s="80">
        <v>3</v>
      </c>
      <c r="K13" s="79"/>
      <c r="L13" s="88">
        <v>1</v>
      </c>
      <c r="M13" s="89"/>
      <c r="N13" s="83">
        <v>5</v>
      </c>
      <c r="O13" s="144"/>
      <c r="P13" s="145">
        <v>2</v>
      </c>
      <c r="Q13" s="144"/>
      <c r="R13" s="145">
        <v>2</v>
      </c>
      <c r="S13" s="144"/>
      <c r="T13" s="145">
        <v>0</v>
      </c>
      <c r="U13" s="315"/>
      <c r="V13" s="316">
        <v>1</v>
      </c>
    </row>
    <row r="14" spans="1:22">
      <c r="A14" s="781"/>
      <c r="B14" s="86" t="s">
        <v>321</v>
      </c>
      <c r="C14" s="89"/>
      <c r="D14" s="69">
        <v>0</v>
      </c>
      <c r="E14" s="89"/>
      <c r="F14" s="80">
        <v>2</v>
      </c>
      <c r="G14" s="89"/>
      <c r="H14" s="80">
        <v>4</v>
      </c>
      <c r="I14" s="89"/>
      <c r="J14" s="80">
        <v>6</v>
      </c>
      <c r="K14" s="89"/>
      <c r="L14" s="88">
        <v>3</v>
      </c>
      <c r="M14" s="89"/>
      <c r="N14" s="83">
        <v>12</v>
      </c>
      <c r="O14" s="144"/>
      <c r="P14" s="145">
        <v>7</v>
      </c>
      <c r="Q14" s="144"/>
      <c r="R14" s="145">
        <v>5</v>
      </c>
      <c r="S14" s="144"/>
      <c r="T14" s="145">
        <v>4</v>
      </c>
      <c r="U14" s="315"/>
      <c r="V14" s="316">
        <v>0</v>
      </c>
    </row>
    <row r="15" spans="1:22">
      <c r="A15" s="781" t="s">
        <v>322</v>
      </c>
      <c r="B15" s="353" t="s">
        <v>311</v>
      </c>
      <c r="C15" s="79">
        <v>27694</v>
      </c>
      <c r="D15" s="80">
        <v>29334</v>
      </c>
      <c r="E15" s="79">
        <v>26968</v>
      </c>
      <c r="F15" s="80">
        <v>28550</v>
      </c>
      <c r="G15" s="79">
        <v>26021</v>
      </c>
      <c r="H15" s="80">
        <v>27682</v>
      </c>
      <c r="I15" s="79">
        <v>24687</v>
      </c>
      <c r="J15" s="80">
        <v>26555</v>
      </c>
      <c r="K15" s="79">
        <v>24625</v>
      </c>
      <c r="L15" s="88">
        <v>26337</v>
      </c>
      <c r="M15" s="79">
        <v>33463</v>
      </c>
      <c r="N15" s="83">
        <v>35785</v>
      </c>
      <c r="O15" s="144">
        <v>39097</v>
      </c>
      <c r="P15" s="145">
        <v>41642</v>
      </c>
      <c r="Q15" s="144">
        <v>42501</v>
      </c>
      <c r="R15" s="145">
        <v>45334</v>
      </c>
      <c r="S15" s="144">
        <v>39388</v>
      </c>
      <c r="T15" s="145">
        <v>41631</v>
      </c>
      <c r="U15" s="315">
        <v>32353</v>
      </c>
      <c r="V15" s="316">
        <v>33713</v>
      </c>
    </row>
    <row r="16" spans="1:22">
      <c r="A16" s="781"/>
      <c r="B16" s="86" t="s">
        <v>319</v>
      </c>
      <c r="C16" s="79"/>
      <c r="D16" s="80">
        <v>22122</v>
      </c>
      <c r="E16" s="79"/>
      <c r="F16" s="80">
        <v>21158</v>
      </c>
      <c r="G16" s="79"/>
      <c r="H16" s="80">
        <v>19823</v>
      </c>
      <c r="I16" s="79"/>
      <c r="J16" s="80">
        <v>18109</v>
      </c>
      <c r="K16" s="79"/>
      <c r="L16" s="88">
        <v>17523</v>
      </c>
      <c r="M16" s="89"/>
      <c r="N16" s="83">
        <v>23075</v>
      </c>
      <c r="O16" s="144"/>
      <c r="P16" s="145">
        <v>26675</v>
      </c>
      <c r="Q16" s="144"/>
      <c r="R16" s="145">
        <v>28455</v>
      </c>
      <c r="S16" s="144"/>
      <c r="T16" s="145">
        <v>25947</v>
      </c>
      <c r="U16" s="315"/>
      <c r="V16" s="316">
        <v>20485</v>
      </c>
    </row>
    <row r="17" spans="1:22">
      <c r="A17" s="781"/>
      <c r="B17" s="86" t="s">
        <v>320</v>
      </c>
      <c r="C17" s="89"/>
      <c r="D17" s="80">
        <v>4499</v>
      </c>
      <c r="E17" s="89"/>
      <c r="F17" s="80">
        <v>4513</v>
      </c>
      <c r="G17" s="89"/>
      <c r="H17" s="80">
        <v>4870</v>
      </c>
      <c r="I17" s="89"/>
      <c r="J17" s="80">
        <v>5500</v>
      </c>
      <c r="K17" s="438"/>
      <c r="L17" s="88">
        <v>6044</v>
      </c>
      <c r="M17" s="89"/>
      <c r="N17" s="83">
        <v>9029</v>
      </c>
      <c r="O17" s="144"/>
      <c r="P17" s="145">
        <v>10386</v>
      </c>
      <c r="Q17" s="144"/>
      <c r="R17" s="145">
        <v>10648</v>
      </c>
      <c r="S17" s="144"/>
      <c r="T17" s="145">
        <v>9331</v>
      </c>
      <c r="U17" s="315"/>
      <c r="V17" s="316">
        <v>7493</v>
      </c>
    </row>
    <row r="18" spans="1:22">
      <c r="A18" s="781"/>
      <c r="B18" s="86" t="s">
        <v>314</v>
      </c>
      <c r="C18" s="79"/>
      <c r="D18" s="80">
        <v>1808</v>
      </c>
      <c r="E18" s="79"/>
      <c r="F18" s="80">
        <v>1995</v>
      </c>
      <c r="G18" s="79"/>
      <c r="H18" s="80">
        <v>2076</v>
      </c>
      <c r="I18" s="79"/>
      <c r="J18" s="80">
        <v>1989</v>
      </c>
      <c r="K18" s="79"/>
      <c r="L18" s="88">
        <v>1824</v>
      </c>
      <c r="M18" s="89"/>
      <c r="N18" s="83">
        <v>2185</v>
      </c>
      <c r="O18" s="144"/>
      <c r="P18" s="145">
        <v>2678</v>
      </c>
      <c r="Q18" s="144"/>
      <c r="R18" s="145">
        <v>3618</v>
      </c>
      <c r="S18" s="144"/>
      <c r="T18" s="145">
        <v>4038</v>
      </c>
      <c r="U18" s="315"/>
      <c r="V18" s="316">
        <v>3804</v>
      </c>
    </row>
    <row r="19" spans="1:22">
      <c r="A19" s="781"/>
      <c r="B19" s="86" t="s">
        <v>315</v>
      </c>
      <c r="C19" s="89"/>
      <c r="D19" s="80">
        <v>490</v>
      </c>
      <c r="E19" s="89"/>
      <c r="F19" s="80">
        <v>512</v>
      </c>
      <c r="G19" s="89"/>
      <c r="H19" s="80">
        <v>491</v>
      </c>
      <c r="I19" s="89"/>
      <c r="J19" s="80">
        <v>497</v>
      </c>
      <c r="K19" s="89"/>
      <c r="L19" s="88">
        <v>543</v>
      </c>
      <c r="M19" s="89"/>
      <c r="N19" s="83">
        <v>755</v>
      </c>
      <c r="O19" s="144"/>
      <c r="P19" s="145">
        <v>1005</v>
      </c>
      <c r="Q19" s="144"/>
      <c r="R19" s="145">
        <v>1242</v>
      </c>
      <c r="S19" s="144"/>
      <c r="T19" s="145">
        <v>1246</v>
      </c>
      <c r="U19" s="315"/>
      <c r="V19" s="316">
        <v>1179</v>
      </c>
    </row>
    <row r="20" spans="1:22">
      <c r="A20" s="781"/>
      <c r="B20" s="86" t="s">
        <v>318</v>
      </c>
      <c r="C20" s="79"/>
      <c r="D20" s="80">
        <v>155</v>
      </c>
      <c r="E20" s="79"/>
      <c r="F20" s="80">
        <v>173</v>
      </c>
      <c r="G20" s="79"/>
      <c r="H20" s="80">
        <v>236</v>
      </c>
      <c r="I20" s="79"/>
      <c r="J20" s="80">
        <v>259</v>
      </c>
      <c r="K20" s="79"/>
      <c r="L20" s="88">
        <v>261</v>
      </c>
      <c r="M20" s="89"/>
      <c r="N20" s="83">
        <v>561</v>
      </c>
      <c r="O20" s="144"/>
      <c r="P20" s="145">
        <v>661</v>
      </c>
      <c r="Q20" s="144"/>
      <c r="R20" s="145">
        <v>981</v>
      </c>
      <c r="S20" s="144"/>
      <c r="T20" s="145">
        <v>716</v>
      </c>
      <c r="U20" s="315"/>
      <c r="V20" s="316">
        <v>424</v>
      </c>
    </row>
    <row r="21" spans="1:22">
      <c r="A21" s="781"/>
      <c r="B21" s="86" t="s">
        <v>313</v>
      </c>
      <c r="C21" s="79"/>
      <c r="D21" s="80">
        <v>80</v>
      </c>
      <c r="E21" s="79"/>
      <c r="F21" s="80">
        <v>47</v>
      </c>
      <c r="G21" s="79"/>
      <c r="H21" s="80">
        <v>61</v>
      </c>
      <c r="I21" s="79"/>
      <c r="J21" s="80">
        <v>85</v>
      </c>
      <c r="K21" s="79"/>
      <c r="L21" s="88">
        <v>45</v>
      </c>
      <c r="M21" s="89"/>
      <c r="N21" s="83">
        <v>99</v>
      </c>
      <c r="O21" s="144"/>
      <c r="P21" s="145">
        <v>103</v>
      </c>
      <c r="Q21" s="144"/>
      <c r="R21" s="145">
        <v>209</v>
      </c>
      <c r="S21" s="144"/>
      <c r="T21" s="145">
        <v>187</v>
      </c>
      <c r="U21" s="315"/>
      <c r="V21" s="316">
        <v>187</v>
      </c>
    </row>
    <row r="22" spans="1:22">
      <c r="A22" s="781"/>
      <c r="B22" s="86" t="s">
        <v>323</v>
      </c>
      <c r="C22" s="79"/>
      <c r="D22" s="80">
        <v>169</v>
      </c>
      <c r="E22" s="79"/>
      <c r="F22" s="80">
        <v>131</v>
      </c>
      <c r="G22" s="79"/>
      <c r="H22" s="80">
        <v>99</v>
      </c>
      <c r="I22" s="79"/>
      <c r="J22" s="80">
        <v>81</v>
      </c>
      <c r="K22" s="79"/>
      <c r="L22" s="88">
        <v>76</v>
      </c>
      <c r="M22" s="89"/>
      <c r="N22" s="83">
        <v>49</v>
      </c>
      <c r="O22" s="144"/>
      <c r="P22" s="145">
        <v>88</v>
      </c>
      <c r="Q22" s="144"/>
      <c r="R22" s="145">
        <v>114</v>
      </c>
      <c r="S22" s="144"/>
      <c r="T22" s="145">
        <v>113</v>
      </c>
      <c r="U22" s="315"/>
      <c r="V22" s="316">
        <v>120</v>
      </c>
    </row>
    <row r="23" spans="1:22">
      <c r="A23" s="781"/>
      <c r="B23" s="86" t="s">
        <v>317</v>
      </c>
      <c r="C23" s="79"/>
      <c r="D23" s="80">
        <v>8</v>
      </c>
      <c r="E23" s="79"/>
      <c r="F23" s="80">
        <v>17</v>
      </c>
      <c r="G23" s="79"/>
      <c r="H23" s="80">
        <v>19</v>
      </c>
      <c r="I23" s="79"/>
      <c r="J23" s="80">
        <v>12</v>
      </c>
      <c r="K23" s="79"/>
      <c r="L23" s="88">
        <v>6</v>
      </c>
      <c r="M23" s="89"/>
      <c r="N23" s="83">
        <v>9</v>
      </c>
      <c r="O23" s="144"/>
      <c r="P23" s="145">
        <v>17</v>
      </c>
      <c r="Q23" s="144"/>
      <c r="R23" s="145">
        <v>47</v>
      </c>
      <c r="S23" s="144"/>
      <c r="T23" s="145">
        <v>24</v>
      </c>
      <c r="U23" s="315"/>
      <c r="V23" s="316">
        <v>16</v>
      </c>
    </row>
    <row r="24" spans="1:22">
      <c r="A24" s="781"/>
      <c r="B24" s="86" t="s">
        <v>316</v>
      </c>
      <c r="C24" s="79"/>
      <c r="D24" s="80">
        <v>2</v>
      </c>
      <c r="E24" s="79"/>
      <c r="F24" s="80">
        <v>3</v>
      </c>
      <c r="G24" s="79"/>
      <c r="H24" s="80">
        <v>3</v>
      </c>
      <c r="I24" s="79"/>
      <c r="J24" s="80">
        <v>8</v>
      </c>
      <c r="K24" s="79"/>
      <c r="L24" s="88">
        <v>6</v>
      </c>
      <c r="M24" s="89"/>
      <c r="N24" s="83">
        <v>5</v>
      </c>
      <c r="O24" s="144"/>
      <c r="P24" s="145">
        <v>14</v>
      </c>
      <c r="Q24" s="144"/>
      <c r="R24" s="145">
        <v>5</v>
      </c>
      <c r="S24" s="144"/>
      <c r="T24" s="145">
        <v>16</v>
      </c>
      <c r="U24" s="315"/>
      <c r="V24" s="316">
        <v>5</v>
      </c>
    </row>
    <row r="25" spans="1:22">
      <c r="A25" s="781"/>
      <c r="B25" s="86" t="s">
        <v>321</v>
      </c>
      <c r="C25" s="89"/>
      <c r="D25" s="80">
        <v>1</v>
      </c>
      <c r="E25" s="89"/>
      <c r="F25" s="80">
        <v>1</v>
      </c>
      <c r="G25" s="89"/>
      <c r="H25" s="80">
        <v>4</v>
      </c>
      <c r="I25" s="89"/>
      <c r="J25" s="80">
        <v>15</v>
      </c>
      <c r="K25" s="89"/>
      <c r="L25" s="88">
        <v>9</v>
      </c>
      <c r="M25" s="89"/>
      <c r="N25" s="83">
        <v>18</v>
      </c>
      <c r="O25" s="144"/>
      <c r="P25" s="145">
        <v>15</v>
      </c>
      <c r="Q25" s="144"/>
      <c r="R25" s="145">
        <v>15</v>
      </c>
      <c r="S25" s="144"/>
      <c r="T25" s="145">
        <v>13</v>
      </c>
      <c r="U25" s="315"/>
      <c r="V25" s="316">
        <v>0</v>
      </c>
    </row>
    <row r="26" spans="1:22">
      <c r="A26" s="780" t="s">
        <v>324</v>
      </c>
      <c r="B26" s="353" t="s">
        <v>311</v>
      </c>
      <c r="C26" s="79">
        <v>1098</v>
      </c>
      <c r="D26" s="80">
        <v>1467</v>
      </c>
      <c r="E26" s="79">
        <v>1558</v>
      </c>
      <c r="F26" s="80">
        <v>1916</v>
      </c>
      <c r="G26" s="79">
        <v>2192</v>
      </c>
      <c r="H26" s="80">
        <v>2716</v>
      </c>
      <c r="I26" s="79">
        <v>2727</v>
      </c>
      <c r="J26" s="80">
        <v>3317</v>
      </c>
      <c r="K26" s="79">
        <v>2172</v>
      </c>
      <c r="L26" s="88">
        <v>2710</v>
      </c>
      <c r="M26" s="79">
        <v>2671</v>
      </c>
      <c r="N26" s="83">
        <v>3273</v>
      </c>
      <c r="O26" s="146">
        <v>1692</v>
      </c>
      <c r="P26" s="147">
        <v>1966</v>
      </c>
      <c r="Q26" s="146">
        <v>2048</v>
      </c>
      <c r="R26" s="147">
        <v>2315</v>
      </c>
      <c r="S26" s="146">
        <v>1757</v>
      </c>
      <c r="T26" s="147">
        <v>2130</v>
      </c>
      <c r="U26" s="317">
        <v>1808</v>
      </c>
      <c r="V26" s="318">
        <v>2161</v>
      </c>
    </row>
    <row r="27" spans="1:22">
      <c r="A27" s="780"/>
      <c r="B27" s="86" t="s">
        <v>314</v>
      </c>
      <c r="C27" s="81"/>
      <c r="D27" s="80">
        <v>703</v>
      </c>
      <c r="E27" s="81"/>
      <c r="F27" s="80">
        <v>923</v>
      </c>
      <c r="G27" s="81"/>
      <c r="H27" s="80">
        <v>1181</v>
      </c>
      <c r="I27" s="81"/>
      <c r="J27" s="80">
        <v>1483</v>
      </c>
      <c r="K27" s="81"/>
      <c r="L27" s="88">
        <v>1083</v>
      </c>
      <c r="M27" s="44"/>
      <c r="N27" s="83">
        <v>1122</v>
      </c>
      <c r="O27" s="146"/>
      <c r="P27" s="147">
        <v>649</v>
      </c>
      <c r="Q27" s="146"/>
      <c r="R27" s="147">
        <v>937</v>
      </c>
      <c r="S27" s="146"/>
      <c r="T27" s="147">
        <v>990</v>
      </c>
      <c r="U27" s="317"/>
      <c r="V27" s="318">
        <v>1213</v>
      </c>
    </row>
    <row r="28" spans="1:22">
      <c r="A28" s="780"/>
      <c r="B28" s="86" t="s">
        <v>320</v>
      </c>
      <c r="C28" s="81"/>
      <c r="D28" s="80">
        <v>166</v>
      </c>
      <c r="E28" s="81"/>
      <c r="F28" s="80">
        <v>299</v>
      </c>
      <c r="G28" s="81"/>
      <c r="H28" s="80">
        <v>458</v>
      </c>
      <c r="I28" s="81"/>
      <c r="J28" s="80">
        <v>496</v>
      </c>
      <c r="K28" s="81"/>
      <c r="L28" s="88">
        <v>451</v>
      </c>
      <c r="M28" s="44"/>
      <c r="N28" s="83">
        <v>728</v>
      </c>
      <c r="O28" s="146"/>
      <c r="P28" s="147">
        <v>412</v>
      </c>
      <c r="Q28" s="146"/>
      <c r="R28" s="147">
        <v>346</v>
      </c>
      <c r="S28" s="146"/>
      <c r="T28" s="147">
        <v>315</v>
      </c>
      <c r="U28" s="317"/>
      <c r="V28" s="318">
        <v>302</v>
      </c>
    </row>
    <row r="29" spans="1:22">
      <c r="A29" s="780"/>
      <c r="B29" s="86" t="s">
        <v>315</v>
      </c>
      <c r="C29" s="81"/>
      <c r="D29" s="80">
        <v>286</v>
      </c>
      <c r="E29" s="81"/>
      <c r="F29" s="80">
        <v>302</v>
      </c>
      <c r="G29" s="81"/>
      <c r="H29" s="80">
        <v>317</v>
      </c>
      <c r="I29" s="81"/>
      <c r="J29" s="80">
        <v>346</v>
      </c>
      <c r="K29" s="81"/>
      <c r="L29" s="88">
        <v>351</v>
      </c>
      <c r="M29" s="44"/>
      <c r="N29" s="83">
        <v>394</v>
      </c>
      <c r="O29" s="146"/>
      <c r="P29" s="147">
        <v>299</v>
      </c>
      <c r="Q29" s="146"/>
      <c r="R29" s="147">
        <v>308</v>
      </c>
      <c r="S29" s="146"/>
      <c r="T29" s="147">
        <v>271</v>
      </c>
      <c r="U29" s="317"/>
      <c r="V29" s="318">
        <v>274</v>
      </c>
    </row>
    <row r="30" spans="1:22">
      <c r="A30" s="780"/>
      <c r="B30" s="86" t="s">
        <v>318</v>
      </c>
      <c r="C30" s="81"/>
      <c r="D30" s="80">
        <v>179</v>
      </c>
      <c r="E30" s="81"/>
      <c r="F30" s="80">
        <v>287</v>
      </c>
      <c r="G30" s="81"/>
      <c r="H30" s="80">
        <v>679</v>
      </c>
      <c r="I30" s="81"/>
      <c r="J30" s="80">
        <v>904</v>
      </c>
      <c r="K30" s="81"/>
      <c r="L30" s="88">
        <v>711</v>
      </c>
      <c r="M30" s="44"/>
      <c r="N30" s="83">
        <v>965</v>
      </c>
      <c r="O30" s="146"/>
      <c r="P30" s="147">
        <v>546</v>
      </c>
      <c r="Q30" s="146"/>
      <c r="R30" s="147">
        <v>600</v>
      </c>
      <c r="S30" s="146"/>
      <c r="T30" s="147">
        <v>367</v>
      </c>
      <c r="U30" s="317"/>
      <c r="V30" s="318">
        <v>177</v>
      </c>
    </row>
    <row r="31" spans="1:22">
      <c r="A31" s="780"/>
      <c r="B31" s="86" t="s">
        <v>313</v>
      </c>
      <c r="C31" s="81"/>
      <c r="D31" s="80">
        <v>117</v>
      </c>
      <c r="E31" s="81"/>
      <c r="F31" s="80">
        <v>60</v>
      </c>
      <c r="G31" s="81"/>
      <c r="H31" s="80">
        <v>44</v>
      </c>
      <c r="I31" s="81"/>
      <c r="J31" s="80">
        <v>35</v>
      </c>
      <c r="K31" s="81"/>
      <c r="L31" s="88">
        <v>76</v>
      </c>
      <c r="M31" s="44"/>
      <c r="N31" s="83">
        <v>39</v>
      </c>
      <c r="O31" s="146"/>
      <c r="P31" s="147">
        <v>25</v>
      </c>
      <c r="Q31" s="146"/>
      <c r="R31" s="147">
        <v>82</v>
      </c>
      <c r="S31" s="146"/>
      <c r="T31" s="147">
        <v>113</v>
      </c>
      <c r="U31" s="317"/>
      <c r="V31" s="318">
        <v>127</v>
      </c>
    </row>
    <row r="32" spans="1:22">
      <c r="A32" s="780"/>
      <c r="B32" s="86" t="s">
        <v>312</v>
      </c>
      <c r="C32" s="81"/>
      <c r="D32" s="80">
        <v>3</v>
      </c>
      <c r="E32" s="81"/>
      <c r="F32" s="80">
        <v>25</v>
      </c>
      <c r="G32" s="81"/>
      <c r="H32" s="80">
        <v>8</v>
      </c>
      <c r="I32" s="81"/>
      <c r="J32" s="80">
        <v>18</v>
      </c>
      <c r="K32" s="90"/>
      <c r="L32" s="88">
        <v>20</v>
      </c>
      <c r="M32" s="44"/>
      <c r="N32" s="83">
        <v>2</v>
      </c>
      <c r="O32" s="146"/>
      <c r="P32" s="147">
        <v>16</v>
      </c>
      <c r="Q32" s="146"/>
      <c r="R32" s="147">
        <v>22</v>
      </c>
      <c r="S32" s="146"/>
      <c r="T32" s="147">
        <v>56</v>
      </c>
      <c r="U32" s="317"/>
      <c r="V32" s="318">
        <v>62</v>
      </c>
    </row>
    <row r="33" spans="1:22">
      <c r="A33" s="780"/>
      <c r="B33" s="86" t="s">
        <v>316</v>
      </c>
      <c r="C33" s="81"/>
      <c r="D33" s="69">
        <v>0</v>
      </c>
      <c r="E33" s="81"/>
      <c r="F33" s="80">
        <v>2</v>
      </c>
      <c r="G33" s="81"/>
      <c r="H33" s="80">
        <v>10</v>
      </c>
      <c r="I33" s="81"/>
      <c r="J33" s="80">
        <v>7</v>
      </c>
      <c r="K33" s="81"/>
      <c r="L33" s="88">
        <v>2</v>
      </c>
      <c r="M33" s="44"/>
      <c r="N33" s="83">
        <v>6</v>
      </c>
      <c r="O33" s="146"/>
      <c r="P33" s="147">
        <v>3</v>
      </c>
      <c r="Q33" s="146"/>
      <c r="R33" s="147">
        <v>3</v>
      </c>
      <c r="S33" s="146"/>
      <c r="T33" s="147">
        <v>7</v>
      </c>
      <c r="U33" s="317"/>
      <c r="V33" s="318">
        <v>3</v>
      </c>
    </row>
    <row r="34" spans="1:22">
      <c r="A34" s="780"/>
      <c r="B34" s="86" t="s">
        <v>317</v>
      </c>
      <c r="C34" s="81"/>
      <c r="D34" s="80">
        <v>13</v>
      </c>
      <c r="E34" s="81"/>
      <c r="F34" s="80">
        <v>18</v>
      </c>
      <c r="G34" s="81"/>
      <c r="H34" s="80">
        <v>16</v>
      </c>
      <c r="I34" s="81"/>
      <c r="J34" s="80">
        <v>21</v>
      </c>
      <c r="K34" s="81"/>
      <c r="L34" s="88">
        <v>14</v>
      </c>
      <c r="M34" s="44"/>
      <c r="N34" s="83">
        <v>15</v>
      </c>
      <c r="O34" s="146"/>
      <c r="P34" s="147">
        <v>13</v>
      </c>
      <c r="Q34" s="146"/>
      <c r="R34" s="147">
        <v>15</v>
      </c>
      <c r="S34" s="146"/>
      <c r="T34" s="147">
        <v>11</v>
      </c>
      <c r="U34" s="317"/>
      <c r="V34" s="318">
        <v>3</v>
      </c>
    </row>
    <row r="35" spans="1:22">
      <c r="A35" s="780"/>
      <c r="B35" s="86" t="s">
        <v>321</v>
      </c>
      <c r="C35" s="81"/>
      <c r="D35" s="69">
        <v>0</v>
      </c>
      <c r="E35" s="81"/>
      <c r="F35" s="69">
        <v>0</v>
      </c>
      <c r="G35" s="81"/>
      <c r="H35" s="80">
        <v>3</v>
      </c>
      <c r="I35" s="81"/>
      <c r="J35" s="80">
        <v>7</v>
      </c>
      <c r="K35" s="81"/>
      <c r="L35" s="88">
        <v>2</v>
      </c>
      <c r="M35" s="44"/>
      <c r="N35" s="83">
        <v>2</v>
      </c>
      <c r="O35" s="146"/>
      <c r="P35" s="147">
        <v>3</v>
      </c>
      <c r="Q35" s="146"/>
      <c r="R35" s="147">
        <v>2</v>
      </c>
      <c r="S35" s="146"/>
      <c r="T35" s="147">
        <v>0</v>
      </c>
      <c r="U35" s="317"/>
      <c r="V35" s="318">
        <v>0</v>
      </c>
    </row>
    <row r="36" spans="1:22">
      <c r="A36" s="780" t="s">
        <v>325</v>
      </c>
      <c r="B36" s="353" t="s">
        <v>311</v>
      </c>
      <c r="C36" s="79">
        <v>22</v>
      </c>
      <c r="D36" s="80">
        <v>33</v>
      </c>
      <c r="E36" s="79">
        <v>38</v>
      </c>
      <c r="F36" s="80">
        <v>31</v>
      </c>
      <c r="G36" s="79">
        <v>127</v>
      </c>
      <c r="H36" s="80">
        <v>25</v>
      </c>
      <c r="I36" s="79">
        <v>41</v>
      </c>
      <c r="J36" s="80">
        <v>49</v>
      </c>
      <c r="K36" s="79">
        <v>34</v>
      </c>
      <c r="L36" s="88">
        <v>43</v>
      </c>
      <c r="M36" s="44">
        <v>36</v>
      </c>
      <c r="N36" s="83">
        <v>40</v>
      </c>
      <c r="O36" s="146">
        <v>47</v>
      </c>
      <c r="P36" s="147">
        <v>66</v>
      </c>
      <c r="Q36" s="146">
        <v>26</v>
      </c>
      <c r="R36" s="147">
        <v>52</v>
      </c>
      <c r="S36" s="146">
        <v>29</v>
      </c>
      <c r="T36" s="147">
        <v>50</v>
      </c>
      <c r="U36" s="317">
        <v>48</v>
      </c>
      <c r="V36" s="318">
        <v>94</v>
      </c>
    </row>
    <row r="37" spans="1:22">
      <c r="A37" s="780"/>
      <c r="B37" s="86" t="s">
        <v>313</v>
      </c>
      <c r="C37" s="81"/>
      <c r="D37" s="69">
        <v>0</v>
      </c>
      <c r="E37" s="81"/>
      <c r="F37" s="80">
        <v>3</v>
      </c>
      <c r="G37" s="81"/>
      <c r="H37" s="80">
        <v>8</v>
      </c>
      <c r="I37" s="81"/>
      <c r="J37" s="80">
        <v>13</v>
      </c>
      <c r="K37" s="81"/>
      <c r="L37" s="88">
        <v>27</v>
      </c>
      <c r="M37" s="44"/>
      <c r="N37" s="83">
        <v>25</v>
      </c>
      <c r="O37" s="146"/>
      <c r="P37" s="147">
        <v>37</v>
      </c>
      <c r="Q37" s="146"/>
      <c r="R37" s="147">
        <v>36</v>
      </c>
      <c r="S37" s="146"/>
      <c r="T37" s="147">
        <v>16</v>
      </c>
      <c r="U37" s="317"/>
      <c r="V37" s="318">
        <v>41</v>
      </c>
    </row>
    <row r="38" spans="1:22">
      <c r="A38" s="780"/>
      <c r="B38" s="86" t="s">
        <v>314</v>
      </c>
      <c r="C38" s="81"/>
      <c r="D38" s="80">
        <v>1</v>
      </c>
      <c r="E38" s="81"/>
      <c r="F38" s="80">
        <v>6</v>
      </c>
      <c r="G38" s="81"/>
      <c r="H38" s="80">
        <v>2</v>
      </c>
      <c r="I38" s="81"/>
      <c r="J38" s="80">
        <v>12</v>
      </c>
      <c r="K38" s="81"/>
      <c r="L38" s="88">
        <v>7</v>
      </c>
      <c r="M38" s="44"/>
      <c r="N38" s="83">
        <v>7</v>
      </c>
      <c r="O38" s="146"/>
      <c r="P38" s="147">
        <v>10</v>
      </c>
      <c r="Q38" s="146"/>
      <c r="R38" s="147">
        <v>1</v>
      </c>
      <c r="S38" s="146"/>
      <c r="T38" s="147">
        <v>12</v>
      </c>
      <c r="U38" s="317"/>
      <c r="V38" s="318">
        <v>19</v>
      </c>
    </row>
    <row r="39" spans="1:22">
      <c r="A39" s="780"/>
      <c r="B39" s="86" t="s">
        <v>312</v>
      </c>
      <c r="C39" s="81"/>
      <c r="D39" s="80">
        <v>28</v>
      </c>
      <c r="E39" s="81"/>
      <c r="F39" s="80">
        <v>17</v>
      </c>
      <c r="G39" s="81"/>
      <c r="H39" s="80">
        <v>14</v>
      </c>
      <c r="I39" s="81"/>
      <c r="J39" s="80">
        <v>8</v>
      </c>
      <c r="K39" s="81"/>
      <c r="L39" s="88">
        <v>8</v>
      </c>
      <c r="M39" s="44"/>
      <c r="N39" s="83">
        <v>2</v>
      </c>
      <c r="O39" s="146"/>
      <c r="P39" s="147">
        <v>15</v>
      </c>
      <c r="Q39" s="146"/>
      <c r="R39" s="147">
        <v>12</v>
      </c>
      <c r="S39" s="146"/>
      <c r="T39" s="147">
        <v>10</v>
      </c>
      <c r="U39" s="317"/>
      <c r="V39" s="318">
        <v>18</v>
      </c>
    </row>
    <row r="40" spans="1:22">
      <c r="A40" s="780"/>
      <c r="B40" s="86" t="s">
        <v>320</v>
      </c>
      <c r="C40" s="81"/>
      <c r="D40" s="80">
        <v>2</v>
      </c>
      <c r="E40" s="81"/>
      <c r="F40" s="80">
        <v>2</v>
      </c>
      <c r="G40" s="81"/>
      <c r="H40" s="80">
        <v>1</v>
      </c>
      <c r="I40" s="81"/>
      <c r="J40" s="69">
        <v>0</v>
      </c>
      <c r="K40" s="81"/>
      <c r="L40" s="98" t="s">
        <v>6</v>
      </c>
      <c r="M40" s="44"/>
      <c r="N40" s="83">
        <v>1</v>
      </c>
      <c r="O40" s="146"/>
      <c r="P40" s="50">
        <v>0</v>
      </c>
      <c r="Q40" s="146"/>
      <c r="R40" s="147">
        <v>2</v>
      </c>
      <c r="S40" s="146"/>
      <c r="T40" s="147">
        <v>1</v>
      </c>
      <c r="U40" s="317"/>
      <c r="V40" s="318">
        <v>6</v>
      </c>
    </row>
    <row r="41" spans="1:22">
      <c r="A41" s="780"/>
      <c r="B41" s="86" t="s">
        <v>315</v>
      </c>
      <c r="C41" s="81"/>
      <c r="D41" s="80">
        <v>2</v>
      </c>
      <c r="E41" s="81"/>
      <c r="F41" s="80">
        <v>3</v>
      </c>
      <c r="G41" s="81"/>
      <c r="H41" s="69">
        <v>0</v>
      </c>
      <c r="I41" s="81"/>
      <c r="J41" s="80">
        <v>2</v>
      </c>
      <c r="K41" s="81"/>
      <c r="L41" s="81">
        <v>1</v>
      </c>
      <c r="M41" s="44"/>
      <c r="N41" s="440">
        <v>5</v>
      </c>
      <c r="O41" s="146"/>
      <c r="P41" s="147">
        <v>3</v>
      </c>
      <c r="Q41" s="146"/>
      <c r="R41" s="147">
        <v>1</v>
      </c>
      <c r="S41" s="146"/>
      <c r="T41" s="147">
        <v>7</v>
      </c>
      <c r="U41" s="317"/>
      <c r="V41" s="318">
        <v>5</v>
      </c>
    </row>
    <row r="42" spans="1:22">
      <c r="A42" s="780"/>
      <c r="B42" s="86" t="s">
        <v>318</v>
      </c>
      <c r="C42" s="81"/>
      <c r="D42" s="69">
        <v>0</v>
      </c>
      <c r="E42" s="81"/>
      <c r="F42" s="69">
        <v>0</v>
      </c>
      <c r="G42" s="81"/>
      <c r="H42" s="69">
        <v>0</v>
      </c>
      <c r="I42" s="81"/>
      <c r="J42" s="80">
        <v>14</v>
      </c>
      <c r="K42" s="81"/>
      <c r="L42" s="86" t="s">
        <v>6</v>
      </c>
      <c r="M42" s="44"/>
      <c r="N42" s="50">
        <v>0</v>
      </c>
      <c r="O42" s="146"/>
      <c r="P42" s="50">
        <v>1</v>
      </c>
      <c r="Q42" s="146"/>
      <c r="R42" s="50">
        <v>0</v>
      </c>
      <c r="S42" s="146"/>
      <c r="T42" s="50">
        <v>3</v>
      </c>
      <c r="U42" s="81"/>
      <c r="V42" s="88">
        <v>5</v>
      </c>
    </row>
    <row r="43" spans="1:22">
      <c r="A43" s="780"/>
      <c r="B43" s="86" t="s">
        <v>316</v>
      </c>
      <c r="C43" s="81"/>
      <c r="D43" s="69">
        <v>0</v>
      </c>
      <c r="E43" s="81"/>
      <c r="F43" s="69">
        <v>0</v>
      </c>
      <c r="G43" s="81"/>
      <c r="H43" s="69">
        <v>0</v>
      </c>
      <c r="I43" s="81"/>
      <c r="J43" s="69">
        <v>0</v>
      </c>
      <c r="K43" s="81"/>
      <c r="L43" s="86" t="s">
        <v>6</v>
      </c>
      <c r="M43" s="44"/>
      <c r="N43" s="50">
        <v>0</v>
      </c>
      <c r="O43" s="146"/>
      <c r="P43" s="50">
        <v>0</v>
      </c>
      <c r="Q43" s="146"/>
      <c r="R43" s="50">
        <v>0</v>
      </c>
      <c r="S43" s="146"/>
      <c r="T43" s="50">
        <v>0</v>
      </c>
      <c r="U43" s="81"/>
      <c r="V43" s="88">
        <v>0</v>
      </c>
    </row>
    <row r="44" spans="1:22">
      <c r="A44" s="780"/>
      <c r="B44" s="86" t="s">
        <v>317</v>
      </c>
      <c r="C44" s="81"/>
      <c r="D44" s="69">
        <v>0</v>
      </c>
      <c r="E44" s="81"/>
      <c r="F44" s="69">
        <v>0</v>
      </c>
      <c r="G44" s="81"/>
      <c r="H44" s="69">
        <v>0</v>
      </c>
      <c r="I44" s="81"/>
      <c r="J44" s="69">
        <v>0</v>
      </c>
      <c r="K44" s="81"/>
      <c r="L44" s="86" t="s">
        <v>6</v>
      </c>
      <c r="M44" s="44"/>
      <c r="N44" s="439">
        <v>0</v>
      </c>
      <c r="O44" s="146"/>
      <c r="P44" s="50">
        <v>0</v>
      </c>
      <c r="Q44" s="146"/>
      <c r="R44" s="50">
        <v>0</v>
      </c>
      <c r="S44" s="146"/>
      <c r="T44" s="50">
        <v>1</v>
      </c>
      <c r="U44" s="81"/>
      <c r="V44" s="88">
        <v>0</v>
      </c>
    </row>
    <row r="45" spans="1:22">
      <c r="A45" s="780"/>
      <c r="B45" s="86" t="s">
        <v>321</v>
      </c>
      <c r="C45" s="81"/>
      <c r="D45" s="69">
        <v>0</v>
      </c>
      <c r="E45" s="81"/>
      <c r="F45" s="69">
        <v>0</v>
      </c>
      <c r="G45" s="81"/>
      <c r="H45" s="69">
        <v>0</v>
      </c>
      <c r="I45" s="81"/>
      <c r="J45" s="69">
        <v>0</v>
      </c>
      <c r="K45" s="81"/>
      <c r="L45" s="86" t="s">
        <v>6</v>
      </c>
      <c r="M45" s="44"/>
      <c r="N45" s="50">
        <v>0</v>
      </c>
      <c r="O45" s="146"/>
      <c r="P45" s="50">
        <v>0</v>
      </c>
      <c r="Q45" s="146"/>
      <c r="R45" s="50">
        <v>0</v>
      </c>
      <c r="S45" s="146"/>
      <c r="T45" s="50">
        <v>0</v>
      </c>
      <c r="U45" s="81"/>
      <c r="V45" s="88">
        <v>0</v>
      </c>
    </row>
    <row r="46" spans="1:22">
      <c r="A46" s="436" t="s">
        <v>326</v>
      </c>
      <c r="B46" s="354" t="s">
        <v>327</v>
      </c>
      <c r="C46" s="91"/>
      <c r="D46" s="92">
        <v>6</v>
      </c>
      <c r="E46" s="91"/>
      <c r="F46" s="92">
        <v>17</v>
      </c>
      <c r="G46" s="91"/>
      <c r="H46" s="92">
        <v>132</v>
      </c>
      <c r="I46" s="91"/>
      <c r="J46" s="92">
        <v>27</v>
      </c>
      <c r="K46" s="91">
        <v>43</v>
      </c>
      <c r="L46" s="93">
        <v>46</v>
      </c>
      <c r="M46" s="94">
        <v>51</v>
      </c>
      <c r="N46" s="95">
        <v>75</v>
      </c>
      <c r="O46" s="148">
        <v>46</v>
      </c>
      <c r="P46" s="149">
        <v>63</v>
      </c>
      <c r="Q46" s="148">
        <v>35</v>
      </c>
      <c r="R46" s="149">
        <v>38</v>
      </c>
      <c r="S46" s="148">
        <v>28</v>
      </c>
      <c r="T46" s="149">
        <v>34</v>
      </c>
      <c r="U46" s="319">
        <v>35</v>
      </c>
      <c r="V46" s="320">
        <v>31</v>
      </c>
    </row>
    <row r="47" spans="1:22" ht="35.25" customHeight="1">
      <c r="A47" s="782" t="s">
        <v>549</v>
      </c>
      <c r="B47" s="782"/>
      <c r="C47" s="782"/>
      <c r="D47" s="782"/>
      <c r="E47" s="782"/>
      <c r="F47" s="782"/>
      <c r="G47" s="782"/>
      <c r="H47" s="782"/>
      <c r="I47" s="782"/>
      <c r="J47" s="782"/>
      <c r="K47" s="782"/>
      <c r="L47" s="782"/>
      <c r="M47" s="782"/>
      <c r="N47" s="782"/>
      <c r="O47" s="782"/>
      <c r="P47" s="782"/>
      <c r="Q47" s="782"/>
      <c r="R47" s="782"/>
      <c r="S47" s="782"/>
      <c r="T47" s="782"/>
      <c r="U47" s="782"/>
      <c r="V47" s="782"/>
    </row>
    <row r="48" spans="1:22" ht="15.75" customHeight="1">
      <c r="A48" s="437"/>
      <c r="B48" s="779"/>
      <c r="C48" s="779"/>
      <c r="D48" s="779"/>
      <c r="E48" s="779"/>
      <c r="F48" s="779"/>
      <c r="G48" s="24"/>
      <c r="H48" s="24"/>
      <c r="I48" s="24"/>
      <c r="J48" s="24"/>
      <c r="K48" s="24"/>
      <c r="L48" s="24"/>
    </row>
    <row r="49" spans="1:12">
      <c r="A49" s="5"/>
      <c r="B49" s="778"/>
      <c r="C49" s="778"/>
      <c r="D49" s="778"/>
      <c r="E49" s="778"/>
      <c r="F49" s="778"/>
      <c r="G49" s="6"/>
      <c r="H49" s="6"/>
      <c r="I49" s="6"/>
      <c r="J49" s="6"/>
      <c r="K49" s="6"/>
      <c r="L49" s="6"/>
    </row>
    <row r="50" spans="1:12">
      <c r="B50" s="778"/>
      <c r="C50" s="778"/>
      <c r="D50" s="778"/>
      <c r="E50" s="778"/>
      <c r="F50" s="778"/>
    </row>
  </sheetData>
  <sortState ref="B37:V44">
    <sortCondition descending="1" ref="V37:V44"/>
  </sortState>
  <mergeCells count="20">
    <mergeCell ref="Q2:R2"/>
    <mergeCell ref="S2:T2"/>
    <mergeCell ref="U2:V2"/>
    <mergeCell ref="A1:V1"/>
    <mergeCell ref="A26:A35"/>
    <mergeCell ref="K2:L2"/>
    <mergeCell ref="A2:B3"/>
    <mergeCell ref="C2:D2"/>
    <mergeCell ref="E2:F2"/>
    <mergeCell ref="G2:H2"/>
    <mergeCell ref="I2:J2"/>
    <mergeCell ref="M2:N2"/>
    <mergeCell ref="O2:P2"/>
    <mergeCell ref="B50:F50"/>
    <mergeCell ref="B49:F49"/>
    <mergeCell ref="B48:F48"/>
    <mergeCell ref="A36:A45"/>
    <mergeCell ref="A4:A14"/>
    <mergeCell ref="A15:A25"/>
    <mergeCell ref="A47:V47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38"/>
  <sheetViews>
    <sheetView showGridLines="0" workbookViewId="0">
      <selection activeCell="G12" sqref="G12"/>
    </sheetView>
  </sheetViews>
  <sheetFormatPr defaultColWidth="9" defaultRowHeight="15"/>
  <cols>
    <col min="1" max="1" width="13.375" style="71" customWidth="1"/>
    <col min="2" max="21" width="8.625" style="71" customWidth="1"/>
    <col min="22" max="16384" width="9" style="71"/>
  </cols>
  <sheetData>
    <row r="1" spans="1:21" s="159" customFormat="1" ht="20.25">
      <c r="A1" s="797" t="s">
        <v>328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</row>
    <row r="2" spans="1:21" s="159" customFormat="1" ht="18" customHeight="1">
      <c r="A2" s="792"/>
      <c r="B2" s="794" t="s">
        <v>7</v>
      </c>
      <c r="C2" s="791"/>
      <c r="D2" s="790" t="s">
        <v>8</v>
      </c>
      <c r="E2" s="791"/>
      <c r="F2" s="790" t="s">
        <v>9</v>
      </c>
      <c r="G2" s="791"/>
      <c r="H2" s="790" t="s">
        <v>10</v>
      </c>
      <c r="I2" s="791"/>
      <c r="J2" s="790" t="s">
        <v>11</v>
      </c>
      <c r="K2" s="791"/>
      <c r="L2" s="790" t="s">
        <v>12</v>
      </c>
      <c r="M2" s="791"/>
      <c r="N2" s="790" t="s">
        <v>13</v>
      </c>
      <c r="O2" s="791"/>
      <c r="P2" s="790" t="s">
        <v>14</v>
      </c>
      <c r="Q2" s="791"/>
      <c r="R2" s="790" t="s">
        <v>15</v>
      </c>
      <c r="S2" s="791"/>
      <c r="T2" s="790" t="s">
        <v>16</v>
      </c>
      <c r="U2" s="794"/>
    </row>
    <row r="3" spans="1:21" s="159" customFormat="1" ht="18" customHeight="1">
      <c r="A3" s="793"/>
      <c r="B3" s="363" t="s">
        <v>329</v>
      </c>
      <c r="C3" s="160" t="s">
        <v>330</v>
      </c>
      <c r="D3" s="161" t="s">
        <v>329</v>
      </c>
      <c r="E3" s="160" t="s">
        <v>330</v>
      </c>
      <c r="F3" s="161" t="s">
        <v>329</v>
      </c>
      <c r="G3" s="160" t="s">
        <v>330</v>
      </c>
      <c r="H3" s="161" t="s">
        <v>329</v>
      </c>
      <c r="I3" s="160" t="s">
        <v>330</v>
      </c>
      <c r="J3" s="161" t="s">
        <v>329</v>
      </c>
      <c r="K3" s="160" t="s">
        <v>330</v>
      </c>
      <c r="L3" s="161" t="s">
        <v>329</v>
      </c>
      <c r="M3" s="160" t="s">
        <v>330</v>
      </c>
      <c r="N3" s="161" t="s">
        <v>329</v>
      </c>
      <c r="O3" s="312" t="s">
        <v>330</v>
      </c>
      <c r="P3" s="161" t="s">
        <v>329</v>
      </c>
      <c r="Q3" s="312" t="s">
        <v>330</v>
      </c>
      <c r="R3" s="161" t="s">
        <v>329</v>
      </c>
      <c r="S3" s="312" t="s">
        <v>330</v>
      </c>
      <c r="T3" s="161" t="s">
        <v>329</v>
      </c>
      <c r="U3" s="312" t="s">
        <v>330</v>
      </c>
    </row>
    <row r="4" spans="1:21" s="159" customFormat="1" ht="18" customHeight="1">
      <c r="A4" s="246" t="s">
        <v>331</v>
      </c>
      <c r="B4" s="162">
        <v>1749</v>
      </c>
      <c r="C4" s="163">
        <v>14434</v>
      </c>
      <c r="D4" s="164">
        <v>1885</v>
      </c>
      <c r="E4" s="163">
        <v>12826</v>
      </c>
      <c r="F4" s="164">
        <v>1729</v>
      </c>
      <c r="G4" s="163">
        <v>11574</v>
      </c>
      <c r="H4" s="164">
        <v>1576</v>
      </c>
      <c r="I4" s="163">
        <v>9044</v>
      </c>
      <c r="J4" s="164">
        <v>1413</v>
      </c>
      <c r="K4" s="165">
        <f>SUM(K5:K6)</f>
        <v>7886</v>
      </c>
      <c r="L4" s="164">
        <v>1610</v>
      </c>
      <c r="M4" s="165">
        <v>8841</v>
      </c>
      <c r="N4" s="164">
        <v>1564</v>
      </c>
      <c r="O4" s="165">
        <v>9234</v>
      </c>
      <c r="P4" s="164">
        <v>1708</v>
      </c>
      <c r="Q4" s="166">
        <v>8879</v>
      </c>
      <c r="R4" s="164">
        <v>1939</v>
      </c>
      <c r="S4" s="166">
        <v>9284</v>
      </c>
      <c r="T4" s="321">
        <v>1665</v>
      </c>
      <c r="U4" s="322">
        <v>8071</v>
      </c>
    </row>
    <row r="5" spans="1:21" s="159" customFormat="1" ht="18" customHeight="1">
      <c r="A5" s="247" t="s">
        <v>173</v>
      </c>
      <c r="B5" s="162">
        <v>1435</v>
      </c>
      <c r="C5" s="163">
        <v>12341</v>
      </c>
      <c r="D5" s="164">
        <v>1527</v>
      </c>
      <c r="E5" s="163">
        <v>11068</v>
      </c>
      <c r="F5" s="164">
        <v>1432</v>
      </c>
      <c r="G5" s="163">
        <v>10028</v>
      </c>
      <c r="H5" s="164">
        <v>1301</v>
      </c>
      <c r="I5" s="163">
        <v>7835</v>
      </c>
      <c r="J5" s="164">
        <v>1177</v>
      </c>
      <c r="K5" s="165">
        <v>6907</v>
      </c>
      <c r="L5" s="164">
        <v>1319</v>
      </c>
      <c r="M5" s="165">
        <v>7666</v>
      </c>
      <c r="N5" s="164">
        <v>1283</v>
      </c>
      <c r="O5" s="165">
        <v>8030</v>
      </c>
      <c r="P5" s="164">
        <v>1424</v>
      </c>
      <c r="Q5" s="166">
        <v>7693</v>
      </c>
      <c r="R5" s="164">
        <v>1622</v>
      </c>
      <c r="S5" s="166">
        <v>8020</v>
      </c>
      <c r="T5" s="321">
        <v>1407</v>
      </c>
      <c r="U5" s="322">
        <v>6948</v>
      </c>
    </row>
    <row r="6" spans="1:21" s="159" customFormat="1" ht="18" customHeight="1">
      <c r="A6" s="247" t="s">
        <v>229</v>
      </c>
      <c r="B6" s="162">
        <v>314</v>
      </c>
      <c r="C6" s="163">
        <v>2093</v>
      </c>
      <c r="D6" s="164">
        <v>358</v>
      </c>
      <c r="E6" s="163">
        <v>1758</v>
      </c>
      <c r="F6" s="164">
        <v>297</v>
      </c>
      <c r="G6" s="163">
        <v>1546</v>
      </c>
      <c r="H6" s="164">
        <v>275</v>
      </c>
      <c r="I6" s="163">
        <v>1209</v>
      </c>
      <c r="J6" s="164">
        <v>236</v>
      </c>
      <c r="K6" s="165">
        <v>979</v>
      </c>
      <c r="L6" s="164">
        <v>291</v>
      </c>
      <c r="M6" s="165">
        <v>1175</v>
      </c>
      <c r="N6" s="164">
        <v>281</v>
      </c>
      <c r="O6" s="165">
        <v>1204</v>
      </c>
      <c r="P6" s="164">
        <v>284</v>
      </c>
      <c r="Q6" s="166">
        <v>1186</v>
      </c>
      <c r="R6" s="164">
        <v>317</v>
      </c>
      <c r="S6" s="166">
        <v>1264</v>
      </c>
      <c r="T6" s="321">
        <v>258</v>
      </c>
      <c r="U6" s="322">
        <v>1123</v>
      </c>
    </row>
    <row r="7" spans="1:21" s="159" customFormat="1" ht="18" customHeight="1">
      <c r="A7" s="246" t="s">
        <v>332</v>
      </c>
      <c r="B7" s="162">
        <v>0</v>
      </c>
      <c r="C7" s="163">
        <v>0</v>
      </c>
      <c r="D7" s="164">
        <v>0</v>
      </c>
      <c r="E7" s="163">
        <v>0</v>
      </c>
      <c r="F7" s="164">
        <v>0</v>
      </c>
      <c r="G7" s="163">
        <v>0</v>
      </c>
      <c r="H7" s="164">
        <v>0</v>
      </c>
      <c r="I7" s="163">
        <v>0</v>
      </c>
      <c r="J7" s="164">
        <v>0</v>
      </c>
      <c r="K7" s="163">
        <v>0</v>
      </c>
      <c r="L7" s="164">
        <v>0</v>
      </c>
      <c r="M7" s="163">
        <v>0</v>
      </c>
      <c r="N7" s="164">
        <v>0</v>
      </c>
      <c r="O7" s="163">
        <v>0</v>
      </c>
      <c r="P7" s="164">
        <v>0</v>
      </c>
      <c r="Q7" s="166">
        <v>0</v>
      </c>
      <c r="R7" s="164">
        <v>0</v>
      </c>
      <c r="S7" s="166">
        <v>0</v>
      </c>
      <c r="T7" s="321">
        <v>0</v>
      </c>
      <c r="U7" s="322">
        <v>0</v>
      </c>
    </row>
    <row r="8" spans="1:21" s="159" customFormat="1" ht="18" customHeight="1">
      <c r="A8" s="246" t="s">
        <v>333</v>
      </c>
      <c r="B8" s="162">
        <v>0</v>
      </c>
      <c r="C8" s="163">
        <v>0</v>
      </c>
      <c r="D8" s="164">
        <v>0</v>
      </c>
      <c r="E8" s="163">
        <v>0</v>
      </c>
      <c r="F8" s="164">
        <v>0</v>
      </c>
      <c r="G8" s="163">
        <v>0</v>
      </c>
      <c r="H8" s="164">
        <v>0</v>
      </c>
      <c r="I8" s="163">
        <v>0</v>
      </c>
      <c r="J8" s="164">
        <v>1</v>
      </c>
      <c r="K8" s="163">
        <v>0</v>
      </c>
      <c r="L8" s="164">
        <v>0</v>
      </c>
      <c r="M8" s="163">
        <v>0</v>
      </c>
      <c r="N8" s="164">
        <v>0</v>
      </c>
      <c r="O8" s="163">
        <v>0</v>
      </c>
      <c r="P8" s="164">
        <v>0</v>
      </c>
      <c r="Q8" s="166">
        <v>0</v>
      </c>
      <c r="R8" s="164">
        <v>0</v>
      </c>
      <c r="S8" s="166">
        <v>0</v>
      </c>
      <c r="T8" s="321">
        <v>0</v>
      </c>
      <c r="U8" s="322">
        <v>2</v>
      </c>
    </row>
    <row r="9" spans="1:21" s="159" customFormat="1" ht="18" customHeight="1">
      <c r="A9" s="246" t="s">
        <v>334</v>
      </c>
      <c r="B9" s="162">
        <v>6</v>
      </c>
      <c r="C9" s="163">
        <v>24</v>
      </c>
      <c r="D9" s="164">
        <v>11</v>
      </c>
      <c r="E9" s="163">
        <v>33</v>
      </c>
      <c r="F9" s="164">
        <v>12</v>
      </c>
      <c r="G9" s="163">
        <v>10</v>
      </c>
      <c r="H9" s="164">
        <v>2</v>
      </c>
      <c r="I9" s="163">
        <v>8</v>
      </c>
      <c r="J9" s="164">
        <v>2</v>
      </c>
      <c r="K9" s="163">
        <v>15</v>
      </c>
      <c r="L9" s="164">
        <v>14</v>
      </c>
      <c r="M9" s="163">
        <v>18</v>
      </c>
      <c r="N9" s="164">
        <v>4</v>
      </c>
      <c r="O9" s="163">
        <v>15</v>
      </c>
      <c r="P9" s="164">
        <v>6</v>
      </c>
      <c r="Q9" s="166">
        <v>8</v>
      </c>
      <c r="R9" s="164">
        <v>2</v>
      </c>
      <c r="S9" s="166">
        <v>9</v>
      </c>
      <c r="T9" s="321">
        <v>3</v>
      </c>
      <c r="U9" s="322">
        <v>3</v>
      </c>
    </row>
    <row r="10" spans="1:21" s="159" customFormat="1" ht="18" customHeight="1">
      <c r="A10" s="246" t="s">
        <v>335</v>
      </c>
      <c r="B10" s="162">
        <v>95</v>
      </c>
      <c r="C10" s="163">
        <v>412</v>
      </c>
      <c r="D10" s="164">
        <v>69</v>
      </c>
      <c r="E10" s="163">
        <v>303</v>
      </c>
      <c r="F10" s="164">
        <v>69</v>
      </c>
      <c r="G10" s="163">
        <v>216</v>
      </c>
      <c r="H10" s="164">
        <v>46</v>
      </c>
      <c r="I10" s="163">
        <v>166</v>
      </c>
      <c r="J10" s="164">
        <v>39</v>
      </c>
      <c r="K10" s="163">
        <v>115</v>
      </c>
      <c r="L10" s="164">
        <v>68</v>
      </c>
      <c r="M10" s="163">
        <v>175</v>
      </c>
      <c r="N10" s="164">
        <v>40</v>
      </c>
      <c r="O10" s="163">
        <v>106</v>
      </c>
      <c r="P10" s="164">
        <v>44</v>
      </c>
      <c r="Q10" s="166">
        <v>107</v>
      </c>
      <c r="R10" s="164">
        <v>48</v>
      </c>
      <c r="S10" s="166">
        <v>90</v>
      </c>
      <c r="T10" s="321">
        <v>23</v>
      </c>
      <c r="U10" s="322">
        <v>56</v>
      </c>
    </row>
    <row r="11" spans="1:21" s="159" customFormat="1" ht="18" customHeight="1">
      <c r="A11" s="246" t="s">
        <v>336</v>
      </c>
      <c r="B11" s="162">
        <v>301</v>
      </c>
      <c r="C11" s="163">
        <v>2339</v>
      </c>
      <c r="D11" s="164">
        <v>267</v>
      </c>
      <c r="E11" s="163">
        <v>1661</v>
      </c>
      <c r="F11" s="164">
        <v>196</v>
      </c>
      <c r="G11" s="163">
        <v>1200</v>
      </c>
      <c r="H11" s="164">
        <v>120</v>
      </c>
      <c r="I11" s="163">
        <v>692</v>
      </c>
      <c r="J11" s="164">
        <v>102</v>
      </c>
      <c r="K11" s="163">
        <v>471</v>
      </c>
      <c r="L11" s="164">
        <v>118</v>
      </c>
      <c r="M11" s="163">
        <v>425</v>
      </c>
      <c r="N11" s="164">
        <v>74</v>
      </c>
      <c r="O11" s="163">
        <v>323</v>
      </c>
      <c r="P11" s="164">
        <v>80</v>
      </c>
      <c r="Q11" s="166">
        <v>292</v>
      </c>
      <c r="R11" s="164">
        <v>82</v>
      </c>
      <c r="S11" s="166">
        <v>299</v>
      </c>
      <c r="T11" s="321">
        <v>80</v>
      </c>
      <c r="U11" s="322">
        <v>218</v>
      </c>
    </row>
    <row r="12" spans="1:21" s="159" customFormat="1" ht="18" customHeight="1">
      <c r="A12" s="246" t="s">
        <v>337</v>
      </c>
      <c r="B12" s="162">
        <v>765</v>
      </c>
      <c r="C12" s="163">
        <v>6829</v>
      </c>
      <c r="D12" s="164">
        <v>865</v>
      </c>
      <c r="E12" s="163">
        <v>6127</v>
      </c>
      <c r="F12" s="164">
        <v>776</v>
      </c>
      <c r="G12" s="163">
        <v>5527</v>
      </c>
      <c r="H12" s="164">
        <v>722</v>
      </c>
      <c r="I12" s="163">
        <v>4299</v>
      </c>
      <c r="J12" s="164">
        <v>635</v>
      </c>
      <c r="K12" s="163">
        <v>3745</v>
      </c>
      <c r="L12" s="164">
        <v>690</v>
      </c>
      <c r="M12" s="163">
        <v>3904</v>
      </c>
      <c r="N12" s="164">
        <v>716</v>
      </c>
      <c r="O12" s="163">
        <v>3836</v>
      </c>
      <c r="P12" s="164">
        <v>590</v>
      </c>
      <c r="Q12" s="166">
        <v>3238</v>
      </c>
      <c r="R12" s="164">
        <v>577</v>
      </c>
      <c r="S12" s="166">
        <v>2828</v>
      </c>
      <c r="T12" s="321">
        <v>452</v>
      </c>
      <c r="U12" s="322">
        <v>2018</v>
      </c>
    </row>
    <row r="13" spans="1:21" s="159" customFormat="1" ht="18" customHeight="1">
      <c r="A13" s="246" t="s">
        <v>338</v>
      </c>
      <c r="B13" s="162">
        <v>426</v>
      </c>
      <c r="C13" s="163">
        <v>3717</v>
      </c>
      <c r="D13" s="164">
        <v>504</v>
      </c>
      <c r="E13" s="163">
        <v>3578</v>
      </c>
      <c r="F13" s="164">
        <v>453</v>
      </c>
      <c r="G13" s="163">
        <v>3409</v>
      </c>
      <c r="H13" s="164">
        <v>493</v>
      </c>
      <c r="I13" s="163">
        <v>2857</v>
      </c>
      <c r="J13" s="164">
        <v>434</v>
      </c>
      <c r="K13" s="163">
        <v>2529</v>
      </c>
      <c r="L13" s="164">
        <v>480</v>
      </c>
      <c r="M13" s="163">
        <v>3077</v>
      </c>
      <c r="N13" s="164">
        <v>488</v>
      </c>
      <c r="O13" s="163">
        <v>3482</v>
      </c>
      <c r="P13" s="164">
        <v>662</v>
      </c>
      <c r="Q13" s="166">
        <v>3580</v>
      </c>
      <c r="R13" s="164">
        <v>775</v>
      </c>
      <c r="S13" s="166">
        <v>4129</v>
      </c>
      <c r="T13" s="321">
        <v>676</v>
      </c>
      <c r="U13" s="322">
        <v>3839</v>
      </c>
    </row>
    <row r="14" spans="1:21" s="159" customFormat="1" ht="18" customHeight="1">
      <c r="A14" s="246" t="s">
        <v>339</v>
      </c>
      <c r="B14" s="162">
        <v>137</v>
      </c>
      <c r="C14" s="163">
        <v>994</v>
      </c>
      <c r="D14" s="164">
        <v>151</v>
      </c>
      <c r="E14" s="163">
        <v>999</v>
      </c>
      <c r="F14" s="164">
        <v>189</v>
      </c>
      <c r="G14" s="163">
        <v>1037</v>
      </c>
      <c r="H14" s="164">
        <v>166</v>
      </c>
      <c r="I14" s="163">
        <v>895</v>
      </c>
      <c r="J14" s="164">
        <v>180</v>
      </c>
      <c r="K14" s="163">
        <v>899</v>
      </c>
      <c r="L14" s="164">
        <v>209</v>
      </c>
      <c r="M14" s="163">
        <v>1072</v>
      </c>
      <c r="N14" s="164">
        <v>204</v>
      </c>
      <c r="O14" s="163">
        <v>1252</v>
      </c>
      <c r="P14" s="164">
        <v>262</v>
      </c>
      <c r="Q14" s="166">
        <v>1388</v>
      </c>
      <c r="R14" s="164">
        <v>363</v>
      </c>
      <c r="S14" s="166">
        <v>1626</v>
      </c>
      <c r="T14" s="321">
        <v>332</v>
      </c>
      <c r="U14" s="322">
        <v>1626</v>
      </c>
    </row>
    <row r="15" spans="1:21" s="159" customFormat="1" ht="18" customHeight="1">
      <c r="A15" s="246" t="s">
        <v>340</v>
      </c>
      <c r="B15" s="162">
        <v>15</v>
      </c>
      <c r="C15" s="163">
        <v>78</v>
      </c>
      <c r="D15" s="164">
        <v>13</v>
      </c>
      <c r="E15" s="163">
        <v>83</v>
      </c>
      <c r="F15" s="164">
        <v>16</v>
      </c>
      <c r="G15" s="163">
        <v>97</v>
      </c>
      <c r="H15" s="164">
        <v>19</v>
      </c>
      <c r="I15" s="163">
        <v>91</v>
      </c>
      <c r="J15" s="164">
        <v>17</v>
      </c>
      <c r="K15" s="163">
        <v>88</v>
      </c>
      <c r="L15" s="164">
        <v>26</v>
      </c>
      <c r="M15" s="163">
        <v>136</v>
      </c>
      <c r="N15" s="164">
        <v>34</v>
      </c>
      <c r="O15" s="163">
        <v>166</v>
      </c>
      <c r="P15" s="164">
        <v>51</v>
      </c>
      <c r="Q15" s="166">
        <v>199</v>
      </c>
      <c r="R15" s="164">
        <v>64</v>
      </c>
      <c r="S15" s="166">
        <v>222</v>
      </c>
      <c r="T15" s="321">
        <v>65</v>
      </c>
      <c r="U15" s="322">
        <v>227</v>
      </c>
    </row>
    <row r="16" spans="1:21" s="159" customFormat="1" ht="18" customHeight="1">
      <c r="A16" s="246" t="s">
        <v>341</v>
      </c>
      <c r="B16" s="162">
        <v>3</v>
      </c>
      <c r="C16" s="163">
        <v>26</v>
      </c>
      <c r="D16" s="164">
        <v>4</v>
      </c>
      <c r="E16" s="163">
        <v>20</v>
      </c>
      <c r="F16" s="164">
        <v>7</v>
      </c>
      <c r="G16" s="163">
        <v>21</v>
      </c>
      <c r="H16" s="164">
        <v>5</v>
      </c>
      <c r="I16" s="163">
        <v>24</v>
      </c>
      <c r="J16" s="164">
        <v>3</v>
      </c>
      <c r="K16" s="163">
        <v>15</v>
      </c>
      <c r="L16" s="164">
        <v>4</v>
      </c>
      <c r="M16" s="163">
        <v>25</v>
      </c>
      <c r="N16" s="164">
        <v>1</v>
      </c>
      <c r="O16" s="163">
        <v>38</v>
      </c>
      <c r="P16" s="164">
        <v>12</v>
      </c>
      <c r="Q16" s="166">
        <v>56</v>
      </c>
      <c r="R16" s="164">
        <v>20</v>
      </c>
      <c r="S16" s="166">
        <v>69</v>
      </c>
      <c r="T16" s="321">
        <v>20</v>
      </c>
      <c r="U16" s="322">
        <v>68</v>
      </c>
    </row>
    <row r="17" spans="1:21" s="159" customFormat="1" ht="18" customHeight="1">
      <c r="A17" s="246" t="s">
        <v>342</v>
      </c>
      <c r="B17" s="162">
        <v>1</v>
      </c>
      <c r="C17" s="163">
        <v>15</v>
      </c>
      <c r="D17" s="164">
        <v>1</v>
      </c>
      <c r="E17" s="163">
        <v>22</v>
      </c>
      <c r="F17" s="164">
        <v>11</v>
      </c>
      <c r="G17" s="163">
        <v>57</v>
      </c>
      <c r="H17" s="164">
        <v>3</v>
      </c>
      <c r="I17" s="163">
        <v>10</v>
      </c>
      <c r="J17" s="164">
        <v>0</v>
      </c>
      <c r="K17" s="163">
        <v>9</v>
      </c>
      <c r="L17" s="164">
        <v>1</v>
      </c>
      <c r="M17" s="163">
        <v>9</v>
      </c>
      <c r="N17" s="164">
        <v>3</v>
      </c>
      <c r="O17" s="163">
        <v>15</v>
      </c>
      <c r="P17" s="164">
        <v>1</v>
      </c>
      <c r="Q17" s="166">
        <v>11</v>
      </c>
      <c r="R17" s="164">
        <v>8</v>
      </c>
      <c r="S17" s="166">
        <v>12</v>
      </c>
      <c r="T17" s="321">
        <v>14</v>
      </c>
      <c r="U17" s="322">
        <v>14</v>
      </c>
    </row>
    <row r="18" spans="1:21" s="159" customFormat="1" ht="18" customHeight="1">
      <c r="A18" s="248" t="s">
        <v>343</v>
      </c>
      <c r="B18" s="175">
        <v>0</v>
      </c>
      <c r="C18" s="176">
        <v>0</v>
      </c>
      <c r="D18" s="177">
        <v>0</v>
      </c>
      <c r="E18" s="176">
        <v>0</v>
      </c>
      <c r="F18" s="177">
        <v>0</v>
      </c>
      <c r="G18" s="176">
        <v>0</v>
      </c>
      <c r="H18" s="177">
        <v>0</v>
      </c>
      <c r="I18" s="176">
        <v>2</v>
      </c>
      <c r="J18" s="177">
        <v>0</v>
      </c>
      <c r="K18" s="176">
        <v>0</v>
      </c>
      <c r="L18" s="177">
        <v>0</v>
      </c>
      <c r="M18" s="176">
        <v>0</v>
      </c>
      <c r="N18" s="177">
        <v>0</v>
      </c>
      <c r="O18" s="176">
        <v>1</v>
      </c>
      <c r="P18" s="177">
        <v>0</v>
      </c>
      <c r="Q18" s="178">
        <v>0</v>
      </c>
      <c r="R18" s="177">
        <v>0</v>
      </c>
      <c r="S18" s="178">
        <v>0</v>
      </c>
      <c r="T18" s="323">
        <v>0</v>
      </c>
      <c r="U18" s="324">
        <v>0</v>
      </c>
    </row>
    <row r="19" spans="1:21" s="159" customFormat="1" ht="15.75">
      <c r="A19" s="795" t="s">
        <v>344</v>
      </c>
      <c r="B19" s="795"/>
      <c r="C19" s="795"/>
      <c r="D19" s="795"/>
      <c r="Q19" s="155"/>
      <c r="R19" s="155"/>
    </row>
    <row r="20" spans="1:21" ht="20.25">
      <c r="A20" s="798" t="s">
        <v>345</v>
      </c>
      <c r="B20" s="798"/>
      <c r="C20" s="798"/>
      <c r="D20" s="798"/>
      <c r="E20" s="798"/>
      <c r="F20" s="798"/>
      <c r="G20" s="798"/>
      <c r="H20" s="798"/>
      <c r="I20" s="798"/>
      <c r="J20" s="798"/>
      <c r="K20" s="798"/>
      <c r="L20" s="798"/>
      <c r="M20" s="798"/>
      <c r="N20" s="798"/>
      <c r="O20" s="798"/>
      <c r="P20" s="798"/>
      <c r="Q20" s="798"/>
      <c r="R20" s="798"/>
      <c r="S20" s="798"/>
      <c r="T20" s="798"/>
      <c r="U20" s="798"/>
    </row>
    <row r="21" spans="1:21" ht="18" customHeight="1">
      <c r="A21" s="799"/>
      <c r="B21" s="784" t="s">
        <v>7</v>
      </c>
      <c r="C21" s="784"/>
      <c r="D21" s="783" t="s">
        <v>8</v>
      </c>
      <c r="E21" s="784"/>
      <c r="F21" s="783" t="s">
        <v>9</v>
      </c>
      <c r="G21" s="784"/>
      <c r="H21" s="783" t="s">
        <v>10</v>
      </c>
      <c r="I21" s="784"/>
      <c r="J21" s="783" t="s">
        <v>11</v>
      </c>
      <c r="K21" s="784"/>
      <c r="L21" s="783" t="s">
        <v>12</v>
      </c>
      <c r="M21" s="784"/>
      <c r="N21" s="801" t="s">
        <v>13</v>
      </c>
      <c r="O21" s="788"/>
      <c r="P21" s="783" t="s">
        <v>14</v>
      </c>
      <c r="Q21" s="784"/>
      <c r="R21" s="783" t="s">
        <v>15</v>
      </c>
      <c r="S21" s="784"/>
      <c r="T21" s="790" t="s">
        <v>16</v>
      </c>
      <c r="U21" s="794"/>
    </row>
    <row r="22" spans="1:21" ht="18" customHeight="1">
      <c r="A22" s="800"/>
      <c r="B22" s="360" t="s">
        <v>329</v>
      </c>
      <c r="C22" s="311" t="s">
        <v>330</v>
      </c>
      <c r="D22" s="26" t="s">
        <v>329</v>
      </c>
      <c r="E22" s="311" t="s">
        <v>330</v>
      </c>
      <c r="F22" s="26" t="s">
        <v>329</v>
      </c>
      <c r="G22" s="311" t="s">
        <v>330</v>
      </c>
      <c r="H22" s="26" t="s">
        <v>329</v>
      </c>
      <c r="I22" s="311" t="s">
        <v>330</v>
      </c>
      <c r="J22" s="26" t="s">
        <v>329</v>
      </c>
      <c r="K22" s="311" t="s">
        <v>330</v>
      </c>
      <c r="L22" s="26" t="s">
        <v>329</v>
      </c>
      <c r="M22" s="311" t="s">
        <v>330</v>
      </c>
      <c r="N22" s="26" t="s">
        <v>329</v>
      </c>
      <c r="O22" s="310" t="s">
        <v>330</v>
      </c>
      <c r="P22" s="26" t="s">
        <v>329</v>
      </c>
      <c r="Q22" s="310" t="s">
        <v>330</v>
      </c>
      <c r="R22" s="26" t="s">
        <v>329</v>
      </c>
      <c r="S22" s="310" t="s">
        <v>330</v>
      </c>
      <c r="T22" s="161" t="s">
        <v>329</v>
      </c>
      <c r="U22" s="312" t="s">
        <v>330</v>
      </c>
    </row>
    <row r="23" spans="1:21" ht="18" customHeight="1">
      <c r="A23" s="290" t="s">
        <v>331</v>
      </c>
      <c r="B23" s="76">
        <v>1808</v>
      </c>
      <c r="C23" s="75">
        <v>22122</v>
      </c>
      <c r="D23" s="76">
        <v>1995</v>
      </c>
      <c r="E23" s="75">
        <v>21158</v>
      </c>
      <c r="F23" s="76">
        <v>2076</v>
      </c>
      <c r="G23" s="75">
        <v>19823</v>
      </c>
      <c r="H23" s="76">
        <v>1989</v>
      </c>
      <c r="I23" s="75">
        <v>18109</v>
      </c>
      <c r="J23" s="96">
        <f>SUM(J24:J25)</f>
        <v>1824</v>
      </c>
      <c r="K23" s="77">
        <f>SUM(K24:K25)</f>
        <v>17523</v>
      </c>
      <c r="L23" s="76">
        <v>2185</v>
      </c>
      <c r="M23" s="78">
        <v>23075</v>
      </c>
      <c r="N23" s="76">
        <v>2678</v>
      </c>
      <c r="O23" s="75">
        <v>26675</v>
      </c>
      <c r="P23" s="84">
        <f>SUM(P26:P37)</f>
        <v>3618</v>
      </c>
      <c r="Q23" s="85">
        <f>SUM(Q26:Q37)</f>
        <v>28455</v>
      </c>
      <c r="R23" s="164">
        <v>4038</v>
      </c>
      <c r="S23" s="166">
        <v>25947</v>
      </c>
      <c r="T23" s="325">
        <f t="shared" ref="T23:U23" si="0">SUM(T26:T37)</f>
        <v>3804</v>
      </c>
      <c r="U23" s="326">
        <f t="shared" si="0"/>
        <v>20485</v>
      </c>
    </row>
    <row r="24" spans="1:21" ht="18" customHeight="1">
      <c r="A24" s="247" t="s">
        <v>173</v>
      </c>
      <c r="B24" s="76">
        <v>1575</v>
      </c>
      <c r="C24" s="75">
        <v>18505</v>
      </c>
      <c r="D24" s="76">
        <v>1692</v>
      </c>
      <c r="E24" s="75">
        <v>17669</v>
      </c>
      <c r="F24" s="76">
        <v>1762</v>
      </c>
      <c r="G24" s="75">
        <v>16526</v>
      </c>
      <c r="H24" s="76">
        <v>1693</v>
      </c>
      <c r="I24" s="75">
        <v>15140</v>
      </c>
      <c r="J24" s="96">
        <v>1576</v>
      </c>
      <c r="K24" s="77">
        <v>15012</v>
      </c>
      <c r="L24" s="76">
        <v>1923</v>
      </c>
      <c r="M24" s="78">
        <v>19772</v>
      </c>
      <c r="N24" s="76">
        <v>2321</v>
      </c>
      <c r="O24" s="75">
        <v>22987</v>
      </c>
      <c r="P24" s="84">
        <v>3167</v>
      </c>
      <c r="Q24" s="85">
        <v>24464</v>
      </c>
      <c r="R24" s="164">
        <v>3501</v>
      </c>
      <c r="S24" s="166">
        <v>22367</v>
      </c>
      <c r="T24" s="325">
        <v>3312</v>
      </c>
      <c r="U24" s="326">
        <v>17459</v>
      </c>
    </row>
    <row r="25" spans="1:21" ht="18" customHeight="1">
      <c r="A25" s="247" t="s">
        <v>229</v>
      </c>
      <c r="B25" s="76">
        <v>233</v>
      </c>
      <c r="C25" s="75">
        <v>3617</v>
      </c>
      <c r="D25" s="76">
        <v>303</v>
      </c>
      <c r="E25" s="75">
        <v>3489</v>
      </c>
      <c r="F25" s="76">
        <v>314</v>
      </c>
      <c r="G25" s="75">
        <v>3297</v>
      </c>
      <c r="H25" s="76">
        <v>296</v>
      </c>
      <c r="I25" s="75">
        <v>2969</v>
      </c>
      <c r="J25" s="96">
        <v>248</v>
      </c>
      <c r="K25" s="77">
        <v>2511</v>
      </c>
      <c r="L25" s="76">
        <v>262</v>
      </c>
      <c r="M25" s="78">
        <v>3303</v>
      </c>
      <c r="N25" s="76">
        <v>357</v>
      </c>
      <c r="O25" s="75">
        <v>3688</v>
      </c>
      <c r="P25" s="84">
        <v>451</v>
      </c>
      <c r="Q25" s="85">
        <v>3991</v>
      </c>
      <c r="R25" s="164">
        <v>537</v>
      </c>
      <c r="S25" s="166">
        <v>3580</v>
      </c>
      <c r="T25" s="325">
        <v>492</v>
      </c>
      <c r="U25" s="326">
        <v>3026</v>
      </c>
    </row>
    <row r="26" spans="1:21" ht="18" customHeight="1">
      <c r="A26" s="246" t="s">
        <v>332</v>
      </c>
      <c r="B26" s="76">
        <v>0</v>
      </c>
      <c r="C26" s="75">
        <v>0</v>
      </c>
      <c r="D26" s="76">
        <v>0</v>
      </c>
      <c r="E26" s="75">
        <v>0</v>
      </c>
      <c r="F26" s="76">
        <v>0</v>
      </c>
      <c r="G26" s="75">
        <v>0</v>
      </c>
      <c r="H26" s="76">
        <v>0</v>
      </c>
      <c r="I26" s="75">
        <v>0</v>
      </c>
      <c r="J26" s="76">
        <v>0</v>
      </c>
      <c r="K26" s="75">
        <v>0</v>
      </c>
      <c r="L26" s="76">
        <v>0</v>
      </c>
      <c r="M26" s="78">
        <v>0</v>
      </c>
      <c r="N26" s="76">
        <v>0</v>
      </c>
      <c r="O26" s="75">
        <v>0</v>
      </c>
      <c r="P26" s="84">
        <v>0</v>
      </c>
      <c r="Q26" s="85">
        <v>0</v>
      </c>
      <c r="R26" s="164">
        <v>0</v>
      </c>
      <c r="S26" s="166">
        <v>0</v>
      </c>
      <c r="T26" s="325">
        <v>0</v>
      </c>
      <c r="U26" s="326">
        <v>0</v>
      </c>
    </row>
    <row r="27" spans="1:21" ht="18" customHeight="1">
      <c r="A27" s="246" t="s">
        <v>333</v>
      </c>
      <c r="B27" s="76">
        <v>0</v>
      </c>
      <c r="C27" s="75">
        <v>0</v>
      </c>
      <c r="D27" s="76">
        <v>0</v>
      </c>
      <c r="E27" s="75">
        <v>0</v>
      </c>
      <c r="F27" s="76">
        <v>0</v>
      </c>
      <c r="G27" s="75">
        <v>1</v>
      </c>
      <c r="H27" s="76">
        <v>0</v>
      </c>
      <c r="I27" s="75">
        <v>1</v>
      </c>
      <c r="J27" s="76">
        <v>0</v>
      </c>
      <c r="K27" s="75">
        <v>2</v>
      </c>
      <c r="L27" s="76">
        <v>0</v>
      </c>
      <c r="M27" s="78">
        <v>1</v>
      </c>
      <c r="N27" s="76">
        <v>0</v>
      </c>
      <c r="O27" s="75">
        <v>0</v>
      </c>
      <c r="P27" s="84">
        <v>0</v>
      </c>
      <c r="Q27" s="85">
        <v>0</v>
      </c>
      <c r="R27" s="164">
        <v>0</v>
      </c>
      <c r="S27" s="166">
        <v>2</v>
      </c>
      <c r="T27" s="325">
        <v>0</v>
      </c>
      <c r="U27" s="326">
        <v>1</v>
      </c>
    </row>
    <row r="28" spans="1:21" ht="18" customHeight="1">
      <c r="A28" s="246" t="s">
        <v>334</v>
      </c>
      <c r="B28" s="76">
        <v>82</v>
      </c>
      <c r="C28" s="75">
        <v>645</v>
      </c>
      <c r="D28" s="76">
        <v>91</v>
      </c>
      <c r="E28" s="75">
        <v>576</v>
      </c>
      <c r="F28" s="76">
        <v>86</v>
      </c>
      <c r="G28" s="75">
        <v>558</v>
      </c>
      <c r="H28" s="76">
        <v>47</v>
      </c>
      <c r="I28" s="75">
        <v>460</v>
      </c>
      <c r="J28" s="76">
        <v>55</v>
      </c>
      <c r="K28" s="75">
        <v>483</v>
      </c>
      <c r="L28" s="76">
        <v>95</v>
      </c>
      <c r="M28" s="78">
        <v>698</v>
      </c>
      <c r="N28" s="76">
        <v>123</v>
      </c>
      <c r="O28" s="75">
        <v>763</v>
      </c>
      <c r="P28" s="84">
        <v>293</v>
      </c>
      <c r="Q28" s="85">
        <v>474</v>
      </c>
      <c r="R28" s="164">
        <v>104</v>
      </c>
      <c r="S28" s="166">
        <v>197</v>
      </c>
      <c r="T28" s="325">
        <v>175</v>
      </c>
      <c r="U28" s="326">
        <v>163</v>
      </c>
    </row>
    <row r="29" spans="1:21" ht="18" customHeight="1">
      <c r="A29" s="246" t="s">
        <v>335</v>
      </c>
      <c r="B29" s="76">
        <v>371</v>
      </c>
      <c r="C29" s="75">
        <v>3246</v>
      </c>
      <c r="D29" s="76">
        <v>384</v>
      </c>
      <c r="E29" s="75">
        <v>3237</v>
      </c>
      <c r="F29" s="76">
        <v>404</v>
      </c>
      <c r="G29" s="75">
        <v>2961</v>
      </c>
      <c r="H29" s="76">
        <v>436</v>
      </c>
      <c r="I29" s="75">
        <v>2683</v>
      </c>
      <c r="J29" s="76">
        <v>309</v>
      </c>
      <c r="K29" s="75">
        <v>2348</v>
      </c>
      <c r="L29" s="76">
        <v>413</v>
      </c>
      <c r="M29" s="78">
        <v>3422</v>
      </c>
      <c r="N29" s="76">
        <v>503</v>
      </c>
      <c r="O29" s="75">
        <v>3898</v>
      </c>
      <c r="P29" s="84">
        <v>726</v>
      </c>
      <c r="Q29" s="85">
        <v>3649</v>
      </c>
      <c r="R29" s="164">
        <v>649</v>
      </c>
      <c r="S29" s="166">
        <v>2580</v>
      </c>
      <c r="T29" s="325">
        <v>612</v>
      </c>
      <c r="U29" s="326">
        <v>1798</v>
      </c>
    </row>
    <row r="30" spans="1:21" ht="18" customHeight="1">
      <c r="A30" s="246" t="s">
        <v>336</v>
      </c>
      <c r="B30" s="76">
        <v>511</v>
      </c>
      <c r="C30" s="75">
        <v>5182</v>
      </c>
      <c r="D30" s="76">
        <v>441</v>
      </c>
      <c r="E30" s="75">
        <v>4655</v>
      </c>
      <c r="F30" s="76">
        <v>416</v>
      </c>
      <c r="G30" s="75">
        <v>3947</v>
      </c>
      <c r="H30" s="76">
        <v>402</v>
      </c>
      <c r="I30" s="75">
        <v>3517</v>
      </c>
      <c r="J30" s="76">
        <v>331</v>
      </c>
      <c r="K30" s="75">
        <v>2976</v>
      </c>
      <c r="L30" s="76">
        <v>384</v>
      </c>
      <c r="M30" s="78">
        <v>3909</v>
      </c>
      <c r="N30" s="76">
        <v>461</v>
      </c>
      <c r="O30" s="75">
        <v>4617</v>
      </c>
      <c r="P30" s="84">
        <v>617</v>
      </c>
      <c r="Q30" s="85">
        <v>5139</v>
      </c>
      <c r="R30" s="164">
        <v>774</v>
      </c>
      <c r="S30" s="166">
        <v>4643</v>
      </c>
      <c r="T30" s="325">
        <v>725</v>
      </c>
      <c r="U30" s="326">
        <v>3551</v>
      </c>
    </row>
    <row r="31" spans="1:21" ht="18" customHeight="1">
      <c r="A31" s="246" t="s">
        <v>337</v>
      </c>
      <c r="B31" s="76">
        <v>548</v>
      </c>
      <c r="C31" s="75">
        <v>8561</v>
      </c>
      <c r="D31" s="76">
        <v>720</v>
      </c>
      <c r="E31" s="75">
        <v>8356</v>
      </c>
      <c r="F31" s="76">
        <v>753</v>
      </c>
      <c r="G31" s="75">
        <v>7936</v>
      </c>
      <c r="H31" s="76">
        <v>712</v>
      </c>
      <c r="I31" s="75">
        <v>7126</v>
      </c>
      <c r="J31" s="76">
        <v>694</v>
      </c>
      <c r="K31" s="75">
        <v>6921</v>
      </c>
      <c r="L31" s="76">
        <v>810</v>
      </c>
      <c r="M31" s="78">
        <v>8521</v>
      </c>
      <c r="N31" s="76">
        <v>946</v>
      </c>
      <c r="O31" s="75">
        <v>9572</v>
      </c>
      <c r="P31" s="84">
        <v>1056</v>
      </c>
      <c r="Q31" s="85">
        <v>9710</v>
      </c>
      <c r="R31" s="164">
        <v>1299</v>
      </c>
      <c r="S31" s="166">
        <v>8777</v>
      </c>
      <c r="T31" s="325">
        <v>1113</v>
      </c>
      <c r="U31" s="326">
        <v>6713</v>
      </c>
    </row>
    <row r="32" spans="1:21" ht="18" customHeight="1">
      <c r="A32" s="246" t="s">
        <v>338</v>
      </c>
      <c r="B32" s="76">
        <v>214</v>
      </c>
      <c r="C32" s="75">
        <v>3396</v>
      </c>
      <c r="D32" s="76">
        <v>269</v>
      </c>
      <c r="E32" s="75">
        <v>3237</v>
      </c>
      <c r="F32" s="76">
        <v>285</v>
      </c>
      <c r="G32" s="75">
        <v>3235</v>
      </c>
      <c r="H32" s="76">
        <v>272</v>
      </c>
      <c r="I32" s="75">
        <v>3213</v>
      </c>
      <c r="J32" s="76">
        <v>316</v>
      </c>
      <c r="K32" s="75">
        <v>3549</v>
      </c>
      <c r="L32" s="76">
        <v>341</v>
      </c>
      <c r="M32" s="78">
        <v>4770</v>
      </c>
      <c r="N32" s="76">
        <v>439</v>
      </c>
      <c r="O32" s="75">
        <v>5708</v>
      </c>
      <c r="P32" s="84">
        <v>639</v>
      </c>
      <c r="Q32" s="85">
        <v>6851</v>
      </c>
      <c r="R32" s="164">
        <v>862</v>
      </c>
      <c r="S32" s="166">
        <v>6972</v>
      </c>
      <c r="T32" s="325">
        <v>804</v>
      </c>
      <c r="U32" s="326">
        <v>5838</v>
      </c>
    </row>
    <row r="33" spans="1:21" ht="18" customHeight="1">
      <c r="A33" s="246" t="s">
        <v>339</v>
      </c>
      <c r="B33" s="76">
        <v>74</v>
      </c>
      <c r="C33" s="75">
        <v>986</v>
      </c>
      <c r="D33" s="76">
        <v>75</v>
      </c>
      <c r="E33" s="75">
        <v>962</v>
      </c>
      <c r="F33" s="76">
        <v>114</v>
      </c>
      <c r="G33" s="75">
        <v>1009</v>
      </c>
      <c r="H33" s="76">
        <v>104</v>
      </c>
      <c r="I33" s="75">
        <v>972</v>
      </c>
      <c r="J33" s="76">
        <v>101</v>
      </c>
      <c r="K33" s="75">
        <v>1081</v>
      </c>
      <c r="L33" s="76">
        <v>116</v>
      </c>
      <c r="M33" s="78">
        <v>1549</v>
      </c>
      <c r="N33" s="76">
        <v>172</v>
      </c>
      <c r="O33" s="75">
        <v>1821</v>
      </c>
      <c r="P33" s="84">
        <v>225</v>
      </c>
      <c r="Q33" s="85">
        <v>2175</v>
      </c>
      <c r="R33" s="164">
        <v>281</v>
      </c>
      <c r="S33" s="166">
        <v>2302</v>
      </c>
      <c r="T33" s="325">
        <v>291</v>
      </c>
      <c r="U33" s="326">
        <v>1996</v>
      </c>
    </row>
    <row r="34" spans="1:21" ht="18" customHeight="1">
      <c r="A34" s="246" t="s">
        <v>340</v>
      </c>
      <c r="B34" s="76">
        <v>8</v>
      </c>
      <c r="C34" s="75">
        <v>77</v>
      </c>
      <c r="D34" s="76">
        <v>10</v>
      </c>
      <c r="E34" s="75">
        <v>100</v>
      </c>
      <c r="F34" s="76">
        <v>9</v>
      </c>
      <c r="G34" s="75">
        <v>85</v>
      </c>
      <c r="H34" s="76">
        <v>14</v>
      </c>
      <c r="I34" s="75">
        <v>109</v>
      </c>
      <c r="J34" s="76">
        <v>8</v>
      </c>
      <c r="K34" s="75">
        <v>127</v>
      </c>
      <c r="L34" s="76">
        <v>21</v>
      </c>
      <c r="M34" s="78">
        <v>162</v>
      </c>
      <c r="N34" s="76">
        <v>23</v>
      </c>
      <c r="O34" s="75">
        <v>216</v>
      </c>
      <c r="P34" s="84">
        <v>51</v>
      </c>
      <c r="Q34" s="85">
        <v>348</v>
      </c>
      <c r="R34" s="164">
        <v>51</v>
      </c>
      <c r="S34" s="166">
        <v>340</v>
      </c>
      <c r="T34" s="325">
        <v>55</v>
      </c>
      <c r="U34" s="326">
        <v>283</v>
      </c>
    </row>
    <row r="35" spans="1:21" ht="18" customHeight="1">
      <c r="A35" s="246" t="s">
        <v>341</v>
      </c>
      <c r="B35" s="76">
        <v>0</v>
      </c>
      <c r="C35" s="75">
        <v>16</v>
      </c>
      <c r="D35" s="76">
        <v>5</v>
      </c>
      <c r="E35" s="75">
        <v>16</v>
      </c>
      <c r="F35" s="76">
        <v>2</v>
      </c>
      <c r="G35" s="75">
        <v>19</v>
      </c>
      <c r="H35" s="76">
        <v>2</v>
      </c>
      <c r="I35" s="75">
        <v>21</v>
      </c>
      <c r="J35" s="76">
        <v>6</v>
      </c>
      <c r="K35" s="75">
        <v>24</v>
      </c>
      <c r="L35" s="76">
        <v>2</v>
      </c>
      <c r="M35" s="78">
        <v>32</v>
      </c>
      <c r="N35" s="76">
        <v>7</v>
      </c>
      <c r="O35" s="75">
        <v>69</v>
      </c>
      <c r="P35" s="84">
        <v>10</v>
      </c>
      <c r="Q35" s="85">
        <v>90</v>
      </c>
      <c r="R35" s="164">
        <v>17</v>
      </c>
      <c r="S35" s="166">
        <v>114</v>
      </c>
      <c r="T35" s="325">
        <v>19</v>
      </c>
      <c r="U35" s="326">
        <v>109</v>
      </c>
    </row>
    <row r="36" spans="1:21" ht="18" customHeight="1">
      <c r="A36" s="246" t="s">
        <v>342</v>
      </c>
      <c r="B36" s="76">
        <v>0</v>
      </c>
      <c r="C36" s="78">
        <v>13</v>
      </c>
      <c r="D36" s="76">
        <v>0</v>
      </c>
      <c r="E36" s="78">
        <v>19</v>
      </c>
      <c r="F36" s="76">
        <v>7</v>
      </c>
      <c r="G36" s="78">
        <v>70</v>
      </c>
      <c r="H36" s="76">
        <v>0</v>
      </c>
      <c r="I36" s="78">
        <v>6</v>
      </c>
      <c r="J36" s="76">
        <v>4</v>
      </c>
      <c r="K36" s="78">
        <v>12</v>
      </c>
      <c r="L36" s="76">
        <v>1</v>
      </c>
      <c r="M36" s="78">
        <v>10</v>
      </c>
      <c r="N36" s="76">
        <v>3</v>
      </c>
      <c r="O36" s="78">
        <v>10</v>
      </c>
      <c r="P36" s="84">
        <v>0</v>
      </c>
      <c r="Q36" s="85">
        <v>17</v>
      </c>
      <c r="R36" s="164">
        <v>1</v>
      </c>
      <c r="S36" s="166">
        <v>20</v>
      </c>
      <c r="T36" s="325">
        <v>10</v>
      </c>
      <c r="U36" s="326">
        <v>30</v>
      </c>
    </row>
    <row r="37" spans="1:21" ht="18" customHeight="1">
      <c r="A37" s="248" t="s">
        <v>343</v>
      </c>
      <c r="B37" s="179">
        <v>0</v>
      </c>
      <c r="C37" s="180">
        <v>0</v>
      </c>
      <c r="D37" s="179">
        <v>0</v>
      </c>
      <c r="E37" s="180">
        <v>0</v>
      </c>
      <c r="F37" s="179">
        <v>0</v>
      </c>
      <c r="G37" s="180">
        <v>2</v>
      </c>
      <c r="H37" s="179">
        <v>0</v>
      </c>
      <c r="I37" s="180">
        <v>1</v>
      </c>
      <c r="J37" s="179">
        <v>0</v>
      </c>
      <c r="K37" s="180">
        <v>0</v>
      </c>
      <c r="L37" s="179">
        <v>2</v>
      </c>
      <c r="M37" s="180">
        <v>1</v>
      </c>
      <c r="N37" s="179">
        <v>1</v>
      </c>
      <c r="O37" s="180">
        <v>1</v>
      </c>
      <c r="P37" s="181">
        <v>1</v>
      </c>
      <c r="Q37" s="182">
        <v>2</v>
      </c>
      <c r="R37" s="177">
        <v>0</v>
      </c>
      <c r="S37" s="178">
        <v>0</v>
      </c>
      <c r="T37" s="327">
        <v>0</v>
      </c>
      <c r="U37" s="328">
        <v>3</v>
      </c>
    </row>
    <row r="38" spans="1:21" ht="15.75">
      <c r="A38" s="796" t="s">
        <v>344</v>
      </c>
      <c r="B38" s="796"/>
      <c r="C38" s="796"/>
      <c r="D38" s="796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25"/>
      <c r="T38" s="25"/>
      <c r="U38" s="25"/>
    </row>
  </sheetData>
  <mergeCells count="26">
    <mergeCell ref="T2:U2"/>
    <mergeCell ref="A19:D19"/>
    <mergeCell ref="A38:D38"/>
    <mergeCell ref="T21:U21"/>
    <mergeCell ref="A1:U1"/>
    <mergeCell ref="A20:U20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R2:S2"/>
    <mergeCell ref="P2:Q2"/>
    <mergeCell ref="N2:O2"/>
    <mergeCell ref="A2:A3"/>
    <mergeCell ref="L2:M2"/>
    <mergeCell ref="J2:K2"/>
    <mergeCell ref="B2:C2"/>
    <mergeCell ref="D2:E2"/>
    <mergeCell ref="F2:G2"/>
    <mergeCell ref="H2:I2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H21"/>
  <sheetViews>
    <sheetView showGridLines="0" zoomScale="110" zoomScaleNormal="110" zoomScalePageLayoutView="110" workbookViewId="0">
      <selection activeCell="H27" sqref="H27"/>
    </sheetView>
  </sheetViews>
  <sheetFormatPr defaultColWidth="8.625" defaultRowHeight="15.75"/>
  <cols>
    <col min="1" max="1" width="15.5" style="183" customWidth="1"/>
    <col min="2" max="6" width="17.125" style="183" customWidth="1"/>
    <col min="7" max="256" width="8.625" style="183"/>
    <col min="257" max="257" width="15.5" style="183" customWidth="1"/>
    <col min="258" max="262" width="17.125" style="183" customWidth="1"/>
    <col min="263" max="512" width="8.625" style="183"/>
    <col min="513" max="513" width="15.5" style="183" customWidth="1"/>
    <col min="514" max="518" width="17.125" style="183" customWidth="1"/>
    <col min="519" max="768" width="8.625" style="183"/>
    <col min="769" max="769" width="15.5" style="183" customWidth="1"/>
    <col min="770" max="774" width="17.125" style="183" customWidth="1"/>
    <col min="775" max="1024" width="8.625" style="183"/>
    <col min="1025" max="1025" width="15.5" style="183" customWidth="1"/>
    <col min="1026" max="1030" width="17.125" style="183" customWidth="1"/>
    <col min="1031" max="1280" width="8.625" style="183"/>
    <col min="1281" max="1281" width="15.5" style="183" customWidth="1"/>
    <col min="1282" max="1286" width="17.125" style="183" customWidth="1"/>
    <col min="1287" max="1536" width="8.625" style="183"/>
    <col min="1537" max="1537" width="15.5" style="183" customWidth="1"/>
    <col min="1538" max="1542" width="17.125" style="183" customWidth="1"/>
    <col min="1543" max="1792" width="8.625" style="183"/>
    <col min="1793" max="1793" width="15.5" style="183" customWidth="1"/>
    <col min="1794" max="1798" width="17.125" style="183" customWidth="1"/>
    <col min="1799" max="2048" width="8.625" style="183"/>
    <col min="2049" max="2049" width="15.5" style="183" customWidth="1"/>
    <col min="2050" max="2054" width="17.125" style="183" customWidth="1"/>
    <col min="2055" max="2304" width="8.625" style="183"/>
    <col min="2305" max="2305" width="15.5" style="183" customWidth="1"/>
    <col min="2306" max="2310" width="17.125" style="183" customWidth="1"/>
    <col min="2311" max="2560" width="8.625" style="183"/>
    <col min="2561" max="2561" width="15.5" style="183" customWidth="1"/>
    <col min="2562" max="2566" width="17.125" style="183" customWidth="1"/>
    <col min="2567" max="2816" width="8.625" style="183"/>
    <col min="2817" max="2817" width="15.5" style="183" customWidth="1"/>
    <col min="2818" max="2822" width="17.125" style="183" customWidth="1"/>
    <col min="2823" max="3072" width="8.625" style="183"/>
    <col min="3073" max="3073" width="15.5" style="183" customWidth="1"/>
    <col min="3074" max="3078" width="17.125" style="183" customWidth="1"/>
    <col min="3079" max="3328" width="8.625" style="183"/>
    <col min="3329" max="3329" width="15.5" style="183" customWidth="1"/>
    <col min="3330" max="3334" width="17.125" style="183" customWidth="1"/>
    <col min="3335" max="3584" width="8.625" style="183"/>
    <col min="3585" max="3585" width="15.5" style="183" customWidth="1"/>
    <col min="3586" max="3590" width="17.125" style="183" customWidth="1"/>
    <col min="3591" max="3840" width="8.625" style="183"/>
    <col min="3841" max="3841" width="15.5" style="183" customWidth="1"/>
    <col min="3842" max="3846" width="17.125" style="183" customWidth="1"/>
    <col min="3847" max="4096" width="8.625" style="183"/>
    <col min="4097" max="4097" width="15.5" style="183" customWidth="1"/>
    <col min="4098" max="4102" width="17.125" style="183" customWidth="1"/>
    <col min="4103" max="4352" width="8.625" style="183"/>
    <col min="4353" max="4353" width="15.5" style="183" customWidth="1"/>
    <col min="4354" max="4358" width="17.125" style="183" customWidth="1"/>
    <col min="4359" max="4608" width="8.625" style="183"/>
    <col min="4609" max="4609" width="15.5" style="183" customWidth="1"/>
    <col min="4610" max="4614" width="17.125" style="183" customWidth="1"/>
    <col min="4615" max="4864" width="8.625" style="183"/>
    <col min="4865" max="4865" width="15.5" style="183" customWidth="1"/>
    <col min="4866" max="4870" width="17.125" style="183" customWidth="1"/>
    <col min="4871" max="5120" width="8.625" style="183"/>
    <col min="5121" max="5121" width="15.5" style="183" customWidth="1"/>
    <col min="5122" max="5126" width="17.125" style="183" customWidth="1"/>
    <col min="5127" max="5376" width="8.625" style="183"/>
    <col min="5377" max="5377" width="15.5" style="183" customWidth="1"/>
    <col min="5378" max="5382" width="17.125" style="183" customWidth="1"/>
    <col min="5383" max="5632" width="8.625" style="183"/>
    <col min="5633" max="5633" width="15.5" style="183" customWidth="1"/>
    <col min="5634" max="5638" width="17.125" style="183" customWidth="1"/>
    <col min="5639" max="5888" width="8.625" style="183"/>
    <col min="5889" max="5889" width="15.5" style="183" customWidth="1"/>
    <col min="5890" max="5894" width="17.125" style="183" customWidth="1"/>
    <col min="5895" max="6144" width="8.625" style="183"/>
    <col min="6145" max="6145" width="15.5" style="183" customWidth="1"/>
    <col min="6146" max="6150" width="17.125" style="183" customWidth="1"/>
    <col min="6151" max="6400" width="8.625" style="183"/>
    <col min="6401" max="6401" width="15.5" style="183" customWidth="1"/>
    <col min="6402" max="6406" width="17.125" style="183" customWidth="1"/>
    <col min="6407" max="6656" width="8.625" style="183"/>
    <col min="6657" max="6657" width="15.5" style="183" customWidth="1"/>
    <col min="6658" max="6662" width="17.125" style="183" customWidth="1"/>
    <col min="6663" max="6912" width="8.625" style="183"/>
    <col min="6913" max="6913" width="15.5" style="183" customWidth="1"/>
    <col min="6914" max="6918" width="17.125" style="183" customWidth="1"/>
    <col min="6919" max="7168" width="8.625" style="183"/>
    <col min="7169" max="7169" width="15.5" style="183" customWidth="1"/>
    <col min="7170" max="7174" width="17.125" style="183" customWidth="1"/>
    <col min="7175" max="7424" width="8.625" style="183"/>
    <col min="7425" max="7425" width="15.5" style="183" customWidth="1"/>
    <col min="7426" max="7430" width="17.125" style="183" customWidth="1"/>
    <col min="7431" max="7680" width="8.625" style="183"/>
    <col min="7681" max="7681" width="15.5" style="183" customWidth="1"/>
    <col min="7682" max="7686" width="17.125" style="183" customWidth="1"/>
    <col min="7687" max="7936" width="8.625" style="183"/>
    <col min="7937" max="7937" width="15.5" style="183" customWidth="1"/>
    <col min="7938" max="7942" width="17.125" style="183" customWidth="1"/>
    <col min="7943" max="8192" width="8.625" style="183"/>
    <col min="8193" max="8193" width="15.5" style="183" customWidth="1"/>
    <col min="8194" max="8198" width="17.125" style="183" customWidth="1"/>
    <col min="8199" max="8448" width="8.625" style="183"/>
    <col min="8449" max="8449" width="15.5" style="183" customWidth="1"/>
    <col min="8450" max="8454" width="17.125" style="183" customWidth="1"/>
    <col min="8455" max="8704" width="8.625" style="183"/>
    <col min="8705" max="8705" width="15.5" style="183" customWidth="1"/>
    <col min="8706" max="8710" width="17.125" style="183" customWidth="1"/>
    <col min="8711" max="8960" width="8.625" style="183"/>
    <col min="8961" max="8961" width="15.5" style="183" customWidth="1"/>
    <col min="8962" max="8966" width="17.125" style="183" customWidth="1"/>
    <col min="8967" max="9216" width="8.625" style="183"/>
    <col min="9217" max="9217" width="15.5" style="183" customWidth="1"/>
    <col min="9218" max="9222" width="17.125" style="183" customWidth="1"/>
    <col min="9223" max="9472" width="8.625" style="183"/>
    <col min="9473" max="9473" width="15.5" style="183" customWidth="1"/>
    <col min="9474" max="9478" width="17.125" style="183" customWidth="1"/>
    <col min="9479" max="9728" width="8.625" style="183"/>
    <col min="9729" max="9729" width="15.5" style="183" customWidth="1"/>
    <col min="9730" max="9734" width="17.125" style="183" customWidth="1"/>
    <col min="9735" max="9984" width="8.625" style="183"/>
    <col min="9985" max="9985" width="15.5" style="183" customWidth="1"/>
    <col min="9986" max="9990" width="17.125" style="183" customWidth="1"/>
    <col min="9991" max="10240" width="8.625" style="183"/>
    <col min="10241" max="10241" width="15.5" style="183" customWidth="1"/>
    <col min="10242" max="10246" width="17.125" style="183" customWidth="1"/>
    <col min="10247" max="10496" width="8.625" style="183"/>
    <col min="10497" max="10497" width="15.5" style="183" customWidth="1"/>
    <col min="10498" max="10502" width="17.125" style="183" customWidth="1"/>
    <col min="10503" max="10752" width="8.625" style="183"/>
    <col min="10753" max="10753" width="15.5" style="183" customWidth="1"/>
    <col min="10754" max="10758" width="17.125" style="183" customWidth="1"/>
    <col min="10759" max="11008" width="8.625" style="183"/>
    <col min="11009" max="11009" width="15.5" style="183" customWidth="1"/>
    <col min="11010" max="11014" width="17.125" style="183" customWidth="1"/>
    <col min="11015" max="11264" width="8.625" style="183"/>
    <col min="11265" max="11265" width="15.5" style="183" customWidth="1"/>
    <col min="11266" max="11270" width="17.125" style="183" customWidth="1"/>
    <col min="11271" max="11520" width="8.625" style="183"/>
    <col min="11521" max="11521" width="15.5" style="183" customWidth="1"/>
    <col min="11522" max="11526" width="17.125" style="183" customWidth="1"/>
    <col min="11527" max="11776" width="8.625" style="183"/>
    <col min="11777" max="11777" width="15.5" style="183" customWidth="1"/>
    <col min="11778" max="11782" width="17.125" style="183" customWidth="1"/>
    <col min="11783" max="12032" width="8.625" style="183"/>
    <col min="12033" max="12033" width="15.5" style="183" customWidth="1"/>
    <col min="12034" max="12038" width="17.125" style="183" customWidth="1"/>
    <col min="12039" max="12288" width="8.625" style="183"/>
    <col min="12289" max="12289" width="15.5" style="183" customWidth="1"/>
    <col min="12290" max="12294" width="17.125" style="183" customWidth="1"/>
    <col min="12295" max="12544" width="8.625" style="183"/>
    <col min="12545" max="12545" width="15.5" style="183" customWidth="1"/>
    <col min="12546" max="12550" width="17.125" style="183" customWidth="1"/>
    <col min="12551" max="12800" width="8.625" style="183"/>
    <col min="12801" max="12801" width="15.5" style="183" customWidth="1"/>
    <col min="12802" max="12806" width="17.125" style="183" customWidth="1"/>
    <col min="12807" max="13056" width="8.625" style="183"/>
    <col min="13057" max="13057" width="15.5" style="183" customWidth="1"/>
    <col min="13058" max="13062" width="17.125" style="183" customWidth="1"/>
    <col min="13063" max="13312" width="8.625" style="183"/>
    <col min="13313" max="13313" width="15.5" style="183" customWidth="1"/>
    <col min="13314" max="13318" width="17.125" style="183" customWidth="1"/>
    <col min="13319" max="13568" width="8.625" style="183"/>
    <col min="13569" max="13569" width="15.5" style="183" customWidth="1"/>
    <col min="13570" max="13574" width="17.125" style="183" customWidth="1"/>
    <col min="13575" max="13824" width="8.625" style="183"/>
    <col min="13825" max="13825" width="15.5" style="183" customWidth="1"/>
    <col min="13826" max="13830" width="17.125" style="183" customWidth="1"/>
    <col min="13831" max="14080" width="8.625" style="183"/>
    <col min="14081" max="14081" width="15.5" style="183" customWidth="1"/>
    <col min="14082" max="14086" width="17.125" style="183" customWidth="1"/>
    <col min="14087" max="14336" width="8.625" style="183"/>
    <col min="14337" max="14337" width="15.5" style="183" customWidth="1"/>
    <col min="14338" max="14342" width="17.125" style="183" customWidth="1"/>
    <col min="14343" max="14592" width="8.625" style="183"/>
    <col min="14593" max="14593" width="15.5" style="183" customWidth="1"/>
    <col min="14594" max="14598" width="17.125" style="183" customWidth="1"/>
    <col min="14599" max="14848" width="8.625" style="183"/>
    <col min="14849" max="14849" width="15.5" style="183" customWidth="1"/>
    <col min="14850" max="14854" width="17.125" style="183" customWidth="1"/>
    <col min="14855" max="15104" width="8.625" style="183"/>
    <col min="15105" max="15105" width="15.5" style="183" customWidth="1"/>
    <col min="15106" max="15110" width="17.125" style="183" customWidth="1"/>
    <col min="15111" max="15360" width="8.625" style="183"/>
    <col min="15361" max="15361" width="15.5" style="183" customWidth="1"/>
    <col min="15362" max="15366" width="17.125" style="183" customWidth="1"/>
    <col min="15367" max="15616" width="8.625" style="183"/>
    <col min="15617" max="15617" width="15.5" style="183" customWidth="1"/>
    <col min="15618" max="15622" width="17.125" style="183" customWidth="1"/>
    <col min="15623" max="15872" width="8.625" style="183"/>
    <col min="15873" max="15873" width="15.5" style="183" customWidth="1"/>
    <col min="15874" max="15878" width="17.125" style="183" customWidth="1"/>
    <col min="15879" max="16128" width="8.625" style="183"/>
    <col min="16129" max="16129" width="15.5" style="183" customWidth="1"/>
    <col min="16130" max="16134" width="17.125" style="183" customWidth="1"/>
    <col min="16135" max="16384" width="8.625" style="183"/>
  </cols>
  <sheetData>
    <row r="1" spans="1:34" ht="20.25">
      <c r="A1" s="804" t="s">
        <v>346</v>
      </c>
      <c r="B1" s="804"/>
      <c r="C1" s="804"/>
      <c r="D1" s="804"/>
      <c r="E1" s="804"/>
      <c r="F1" s="804"/>
    </row>
    <row r="2" spans="1:34" s="184" customFormat="1">
      <c r="F2" s="185" t="s">
        <v>347</v>
      </c>
    </row>
    <row r="3" spans="1:34" s="184" customFormat="1" ht="30.75" customHeight="1">
      <c r="A3" s="186" t="s">
        <v>348</v>
      </c>
      <c r="B3" s="186" t="s">
        <v>349</v>
      </c>
      <c r="C3" s="187" t="s">
        <v>350</v>
      </c>
      <c r="D3" s="187" t="s">
        <v>351</v>
      </c>
      <c r="E3" s="187" t="s">
        <v>352</v>
      </c>
      <c r="F3" s="188" t="s">
        <v>353</v>
      </c>
    </row>
    <row r="4" spans="1:34" ht="18.75" hidden="1" customHeight="1">
      <c r="A4" s="189" t="s">
        <v>354</v>
      </c>
      <c r="B4" s="150">
        <v>1992.7413100000001</v>
      </c>
      <c r="C4" s="151">
        <v>204.34530999999998</v>
      </c>
      <c r="D4" s="151">
        <v>214.12778</v>
      </c>
      <c r="E4" s="151">
        <v>1046.2189699999999</v>
      </c>
      <c r="F4" s="152">
        <v>528.04925000000003</v>
      </c>
    </row>
    <row r="5" spans="1:34" ht="18.75" customHeight="1">
      <c r="A5" s="189" t="s">
        <v>355</v>
      </c>
      <c r="B5" s="150">
        <v>3478.8091960000002</v>
      </c>
      <c r="C5" s="151">
        <v>85.075778999999997</v>
      </c>
      <c r="D5" s="151">
        <v>273.0845855</v>
      </c>
      <c r="E5" s="151">
        <v>2618.5349815000004</v>
      </c>
      <c r="F5" s="152">
        <v>502.11384999999996</v>
      </c>
    </row>
    <row r="6" spans="1:34" ht="18.75" customHeight="1">
      <c r="A6" s="189" t="s">
        <v>356</v>
      </c>
      <c r="B6" s="150">
        <v>2340.101557</v>
      </c>
      <c r="C6" s="151">
        <v>17.849690600000002</v>
      </c>
      <c r="D6" s="151">
        <v>166.93267209999999</v>
      </c>
      <c r="E6" s="151">
        <v>1435.9505798</v>
      </c>
      <c r="F6" s="152">
        <v>719.36861450000004</v>
      </c>
    </row>
    <row r="7" spans="1:34" ht="18.75" customHeight="1">
      <c r="A7" s="189" t="s">
        <v>357</v>
      </c>
      <c r="B7" s="150">
        <v>2622.4497447000003</v>
      </c>
      <c r="C7" s="151">
        <v>159.6626685</v>
      </c>
      <c r="D7" s="151">
        <v>143.8280264</v>
      </c>
      <c r="E7" s="151">
        <v>2233.5173860999998</v>
      </c>
      <c r="F7" s="152">
        <v>85.441663700000007</v>
      </c>
    </row>
    <row r="8" spans="1:34" ht="18.75" customHeight="1">
      <c r="A8" s="189" t="s">
        <v>358</v>
      </c>
      <c r="B8" s="150">
        <v>3656.4808686000001</v>
      </c>
      <c r="C8" s="151">
        <v>288.54956859999999</v>
      </c>
      <c r="D8" s="151">
        <v>838.2234704</v>
      </c>
      <c r="E8" s="151">
        <v>2421.8115186</v>
      </c>
      <c r="F8" s="152">
        <v>107.896311</v>
      </c>
    </row>
    <row r="9" spans="1:34" ht="18.75" customHeight="1">
      <c r="A9" s="189" t="s">
        <v>359</v>
      </c>
      <c r="B9" s="150">
        <v>4339.4887566999996</v>
      </c>
      <c r="C9" s="151">
        <v>86.713325699999999</v>
      </c>
      <c r="D9" s="151">
        <v>479.9348066</v>
      </c>
      <c r="E9" s="151">
        <v>3341.0202873999997</v>
      </c>
      <c r="F9" s="152">
        <v>431.82033699999999</v>
      </c>
    </row>
    <row r="10" spans="1:34" ht="18.75" customHeight="1">
      <c r="A10" s="189" t="s">
        <v>360</v>
      </c>
      <c r="B10" s="150">
        <v>4840.23539285065</v>
      </c>
      <c r="C10" s="151">
        <v>55.789363623</v>
      </c>
      <c r="D10" s="151">
        <v>551.3711571</v>
      </c>
      <c r="E10" s="151">
        <v>1777.3509433276499</v>
      </c>
      <c r="F10" s="152">
        <v>2455.7239288000001</v>
      </c>
      <c r="J10" s="190"/>
    </row>
    <row r="11" spans="1:34" ht="18" customHeight="1">
      <c r="A11" s="189" t="s">
        <v>361</v>
      </c>
      <c r="B11" s="150">
        <v>6767.0642499901505</v>
      </c>
      <c r="C11" s="151">
        <v>64.993959700000005</v>
      </c>
      <c r="D11" s="151">
        <v>641.29459426214805</v>
      </c>
      <c r="E11" s="151">
        <v>1213.3808625280001</v>
      </c>
      <c r="F11" s="152">
        <v>4847.3948334999995</v>
      </c>
    </row>
    <row r="12" spans="1:34" ht="18.75" customHeight="1">
      <c r="A12" s="189" t="s">
        <v>362</v>
      </c>
      <c r="B12" s="150">
        <v>6449.8840994999991</v>
      </c>
      <c r="C12" s="151">
        <v>770.98305429999994</v>
      </c>
      <c r="D12" s="151">
        <v>1047.5705902</v>
      </c>
      <c r="E12" s="151">
        <v>1274.7725</v>
      </c>
      <c r="F12" s="152">
        <v>3356.5579550000002</v>
      </c>
    </row>
    <row r="13" spans="1:34" ht="18.75" customHeight="1">
      <c r="A13" s="189" t="s">
        <v>363</v>
      </c>
      <c r="B13" s="150">
        <v>6122.7407802999996</v>
      </c>
      <c r="C13" s="151">
        <v>36.166820399999999</v>
      </c>
      <c r="D13" s="151">
        <v>1465.3658898000001</v>
      </c>
      <c r="E13" s="151">
        <v>1330.0615601</v>
      </c>
      <c r="F13" s="152">
        <v>3291.1465099999996</v>
      </c>
    </row>
    <row r="14" spans="1:34" ht="18.75" customHeight="1">
      <c r="A14" s="191" t="s">
        <v>364</v>
      </c>
      <c r="B14" s="156">
        <v>9476.5</v>
      </c>
      <c r="C14" s="157">
        <v>536</v>
      </c>
      <c r="D14" s="157">
        <v>1745.8</v>
      </c>
      <c r="E14" s="157">
        <v>4327.7</v>
      </c>
      <c r="F14" s="158">
        <v>2867</v>
      </c>
    </row>
    <row r="15" spans="1:34" s="195" customFormat="1" ht="17.25" customHeight="1">
      <c r="A15" s="192" t="s">
        <v>365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4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</row>
    <row r="16" spans="1:34" s="195" customFormat="1" ht="17.25" customHeight="1">
      <c r="A16" s="192" t="s">
        <v>366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4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</row>
    <row r="17" spans="1:34" s="198" customFormat="1" ht="15" customHeight="1">
      <c r="A17" s="196" t="s">
        <v>367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7"/>
      <c r="AH17" s="197"/>
    </row>
    <row r="18" spans="1:34">
      <c r="A18" s="196" t="s">
        <v>368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7"/>
      <c r="AG18" s="197"/>
      <c r="AH18" s="197"/>
    </row>
    <row r="19" spans="1:34">
      <c r="A19" s="314" t="s">
        <v>369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3"/>
      <c r="AG19" s="313"/>
      <c r="AH19" s="313"/>
    </row>
    <row r="20" spans="1:34">
      <c r="A20" s="805"/>
      <c r="B20" s="805"/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  <c r="N20" s="805"/>
      <c r="O20" s="805"/>
      <c r="P20" s="805"/>
      <c r="Q20" s="805"/>
      <c r="R20" s="805"/>
      <c r="S20" s="805"/>
      <c r="T20" s="805"/>
      <c r="U20" s="805"/>
      <c r="V20" s="805"/>
      <c r="W20" s="805"/>
      <c r="X20" s="805"/>
      <c r="Y20" s="805"/>
      <c r="Z20" s="805"/>
      <c r="AA20" s="805"/>
      <c r="AB20" s="805"/>
      <c r="AC20" s="805"/>
      <c r="AD20" s="805"/>
      <c r="AE20" s="805"/>
      <c r="AF20" s="803"/>
      <c r="AG20" s="803"/>
      <c r="AH20" s="803"/>
    </row>
    <row r="21" spans="1:34">
      <c r="A21" s="802" t="s">
        <v>370</v>
      </c>
      <c r="B21" s="802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3"/>
      <c r="AG21" s="803"/>
      <c r="AH21" s="803"/>
    </row>
  </sheetData>
  <mergeCells count="3">
    <mergeCell ref="A21:AH21"/>
    <mergeCell ref="A1:F1"/>
    <mergeCell ref="A20:AH20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S50"/>
  <sheetViews>
    <sheetView showGridLines="0" topLeftCell="A25" zoomScale="96" zoomScaleSheetLayoutView="100" workbookViewId="0">
      <pane xSplit="1" topLeftCell="B1" activePane="topRight" state="frozen"/>
      <selection activeCell="A13" sqref="A13"/>
      <selection pane="topRight" activeCell="C40" sqref="C40"/>
    </sheetView>
  </sheetViews>
  <sheetFormatPr defaultColWidth="9" defaultRowHeight="15"/>
  <cols>
    <col min="1" max="1" width="46.625" style="38" customWidth="1"/>
    <col min="2" max="11" width="10.625" style="38" customWidth="1"/>
    <col min="12" max="16384" width="9" style="38"/>
  </cols>
  <sheetData>
    <row r="1" spans="1:270" ht="22.7" customHeight="1">
      <c r="A1" s="806" t="s">
        <v>453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153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</row>
    <row r="2" spans="1:270" ht="15.75">
      <c r="A2" s="364"/>
      <c r="B2" s="361" t="s">
        <v>7</v>
      </c>
      <c r="C2" s="361" t="s">
        <v>443</v>
      </c>
      <c r="D2" s="361" t="s">
        <v>444</v>
      </c>
      <c r="E2" s="361" t="s">
        <v>445</v>
      </c>
      <c r="F2" s="361" t="s">
        <v>446</v>
      </c>
      <c r="G2" s="361" t="s">
        <v>447</v>
      </c>
      <c r="H2" s="361" t="s">
        <v>448</v>
      </c>
      <c r="I2" s="361" t="s">
        <v>449</v>
      </c>
      <c r="J2" s="361" t="s">
        <v>450</v>
      </c>
      <c r="K2" s="361" t="s">
        <v>451</v>
      </c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</row>
    <row r="3" spans="1:270" ht="18.75" customHeight="1">
      <c r="A3" s="445" t="s">
        <v>374</v>
      </c>
      <c r="B3" s="450">
        <v>626</v>
      </c>
      <c r="C3" s="450">
        <v>624</v>
      </c>
      <c r="D3" s="450">
        <v>633</v>
      </c>
      <c r="E3" s="450">
        <v>693</v>
      </c>
      <c r="F3" s="450">
        <v>717</v>
      </c>
      <c r="G3" s="450">
        <v>677</v>
      </c>
      <c r="H3" s="450">
        <v>682</v>
      </c>
      <c r="I3" s="450">
        <v>775</v>
      </c>
      <c r="J3" s="450">
        <v>852</v>
      </c>
      <c r="K3" s="451">
        <v>740</v>
      </c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</row>
    <row r="4" spans="1:270" ht="16.5">
      <c r="A4" s="447" t="s">
        <v>375</v>
      </c>
      <c r="B4" s="452">
        <v>21</v>
      </c>
      <c r="C4" s="452">
        <v>20</v>
      </c>
      <c r="D4" s="452">
        <v>23</v>
      </c>
      <c r="E4" s="452">
        <v>32</v>
      </c>
      <c r="F4" s="452">
        <v>24</v>
      </c>
      <c r="G4" s="452">
        <v>51</v>
      </c>
      <c r="H4" s="452">
        <v>100</v>
      </c>
      <c r="I4" s="452">
        <v>162</v>
      </c>
      <c r="J4" s="452">
        <v>276</v>
      </c>
      <c r="K4" s="453">
        <v>188</v>
      </c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</row>
    <row r="5" spans="1:270" ht="16.5">
      <c r="A5" s="447" t="s">
        <v>456</v>
      </c>
      <c r="B5" s="452">
        <v>182</v>
      </c>
      <c r="C5" s="452">
        <v>193</v>
      </c>
      <c r="D5" s="452">
        <v>206</v>
      </c>
      <c r="E5" s="452">
        <v>199</v>
      </c>
      <c r="F5" s="452">
        <v>189</v>
      </c>
      <c r="G5" s="452">
        <v>157</v>
      </c>
      <c r="H5" s="452">
        <v>146</v>
      </c>
      <c r="I5" s="452">
        <v>152</v>
      </c>
      <c r="J5" s="452">
        <v>161</v>
      </c>
      <c r="K5" s="453">
        <v>140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</row>
    <row r="6" spans="1:270" ht="16.5">
      <c r="A6" s="447" t="s">
        <v>457</v>
      </c>
      <c r="B6" s="452">
        <v>40</v>
      </c>
      <c r="C6" s="452">
        <v>53</v>
      </c>
      <c r="D6" s="452">
        <v>84</v>
      </c>
      <c r="E6" s="452">
        <v>69</v>
      </c>
      <c r="F6" s="452">
        <v>73</v>
      </c>
      <c r="G6" s="452">
        <v>63</v>
      </c>
      <c r="H6" s="452">
        <v>67</v>
      </c>
      <c r="I6" s="452">
        <v>97</v>
      </c>
      <c r="J6" s="452">
        <v>104</v>
      </c>
      <c r="K6" s="453">
        <v>129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</row>
    <row r="7" spans="1:270" ht="16.5">
      <c r="A7" s="447" t="s">
        <v>458</v>
      </c>
      <c r="B7" s="452">
        <v>59</v>
      </c>
      <c r="C7" s="452">
        <v>41</v>
      </c>
      <c r="D7" s="452">
        <v>60</v>
      </c>
      <c r="E7" s="452">
        <v>74</v>
      </c>
      <c r="F7" s="452">
        <v>115</v>
      </c>
      <c r="G7" s="452">
        <v>116</v>
      </c>
      <c r="H7" s="452">
        <v>94</v>
      </c>
      <c r="I7" s="452">
        <v>104</v>
      </c>
      <c r="J7" s="452">
        <v>86</v>
      </c>
      <c r="K7" s="453">
        <v>80</v>
      </c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</row>
    <row r="8" spans="1:270" ht="16.5">
      <c r="A8" s="447" t="s">
        <v>459</v>
      </c>
      <c r="B8" s="452">
        <v>41</v>
      </c>
      <c r="C8" s="452">
        <v>58</v>
      </c>
      <c r="D8" s="452">
        <v>46</v>
      </c>
      <c r="E8" s="452">
        <v>55</v>
      </c>
      <c r="F8" s="452">
        <v>45</v>
      </c>
      <c r="G8" s="452">
        <v>56</v>
      </c>
      <c r="H8" s="452">
        <v>40</v>
      </c>
      <c r="I8" s="452">
        <v>46</v>
      </c>
      <c r="J8" s="452">
        <v>47</v>
      </c>
      <c r="K8" s="453">
        <v>41</v>
      </c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</row>
    <row r="9" spans="1:270" ht="16.5">
      <c r="A9" s="447" t="s">
        <v>377</v>
      </c>
      <c r="B9" s="452">
        <v>43</v>
      </c>
      <c r="C9" s="452">
        <v>29</v>
      </c>
      <c r="D9" s="452">
        <v>27</v>
      </c>
      <c r="E9" s="452">
        <v>35</v>
      </c>
      <c r="F9" s="452">
        <v>21</v>
      </c>
      <c r="G9" s="452">
        <v>25</v>
      </c>
      <c r="H9" s="452">
        <v>21</v>
      </c>
      <c r="I9" s="452">
        <v>43</v>
      </c>
      <c r="J9" s="452">
        <v>22</v>
      </c>
      <c r="K9" s="453">
        <v>33</v>
      </c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</row>
    <row r="10" spans="1:270" ht="16.5">
      <c r="A10" s="447" t="s">
        <v>378</v>
      </c>
      <c r="B10" s="452">
        <v>32</v>
      </c>
      <c r="C10" s="452">
        <v>40</v>
      </c>
      <c r="D10" s="452">
        <v>28</v>
      </c>
      <c r="E10" s="452">
        <v>32</v>
      </c>
      <c r="F10" s="452">
        <v>32</v>
      </c>
      <c r="G10" s="452">
        <v>20</v>
      </c>
      <c r="H10" s="452">
        <v>15</v>
      </c>
      <c r="I10" s="452">
        <v>13</v>
      </c>
      <c r="J10" s="452">
        <v>16</v>
      </c>
      <c r="K10" s="453">
        <v>24</v>
      </c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</row>
    <row r="11" spans="1:270" ht="15" customHeight="1">
      <c r="A11" s="447" t="s">
        <v>460</v>
      </c>
      <c r="B11" s="452">
        <v>18</v>
      </c>
      <c r="C11" s="452">
        <v>35</v>
      </c>
      <c r="D11" s="452">
        <v>28</v>
      </c>
      <c r="E11" s="452">
        <v>44</v>
      </c>
      <c r="F11" s="452">
        <v>41</v>
      </c>
      <c r="G11" s="452">
        <v>28</v>
      </c>
      <c r="H11" s="452">
        <v>41</v>
      </c>
      <c r="I11" s="452">
        <v>32</v>
      </c>
      <c r="J11" s="452">
        <v>35</v>
      </c>
      <c r="K11" s="453">
        <v>22</v>
      </c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</row>
    <row r="12" spans="1:270" ht="16.5">
      <c r="A12" s="447" t="s">
        <v>461</v>
      </c>
      <c r="B12" s="454" t="s">
        <v>1</v>
      </c>
      <c r="C12" s="454" t="s">
        <v>1</v>
      </c>
      <c r="D12" s="454" t="s">
        <v>1</v>
      </c>
      <c r="E12" s="454" t="s">
        <v>1</v>
      </c>
      <c r="F12" s="452">
        <v>3</v>
      </c>
      <c r="G12" s="452">
        <v>17</v>
      </c>
      <c r="H12" s="452">
        <v>19</v>
      </c>
      <c r="I12" s="452">
        <v>26</v>
      </c>
      <c r="J12" s="452">
        <v>24</v>
      </c>
      <c r="K12" s="453">
        <v>21</v>
      </c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</row>
    <row r="13" spans="1:270" ht="16.5">
      <c r="A13" s="447" t="s">
        <v>462</v>
      </c>
      <c r="B13" s="454">
        <v>5</v>
      </c>
      <c r="C13" s="454">
        <v>22</v>
      </c>
      <c r="D13" s="454">
        <v>13</v>
      </c>
      <c r="E13" s="454">
        <v>10</v>
      </c>
      <c r="F13" s="452">
        <v>18</v>
      </c>
      <c r="G13" s="452">
        <v>9</v>
      </c>
      <c r="H13" s="452">
        <v>7</v>
      </c>
      <c r="I13" s="452">
        <v>7</v>
      </c>
      <c r="J13" s="452">
        <v>15</v>
      </c>
      <c r="K13" s="453">
        <v>18</v>
      </c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</row>
    <row r="14" spans="1:270" ht="16.5">
      <c r="A14" s="447" t="s">
        <v>464</v>
      </c>
      <c r="B14" s="454">
        <v>130</v>
      </c>
      <c r="C14" s="454">
        <v>62</v>
      </c>
      <c r="D14" s="454">
        <v>64</v>
      </c>
      <c r="E14" s="454">
        <v>64</v>
      </c>
      <c r="F14" s="452">
        <v>52</v>
      </c>
      <c r="G14" s="452">
        <v>54</v>
      </c>
      <c r="H14" s="452">
        <v>68</v>
      </c>
      <c r="I14" s="452">
        <v>39</v>
      </c>
      <c r="J14" s="452">
        <v>18</v>
      </c>
      <c r="K14" s="453">
        <v>15</v>
      </c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</row>
    <row r="15" spans="1:270" ht="16.5">
      <c r="A15" s="447" t="s">
        <v>379</v>
      </c>
      <c r="B15" s="455">
        <v>18</v>
      </c>
      <c r="C15" s="455">
        <v>10</v>
      </c>
      <c r="D15" s="455">
        <v>5</v>
      </c>
      <c r="E15" s="455">
        <v>12</v>
      </c>
      <c r="F15" s="455">
        <v>9</v>
      </c>
      <c r="G15" s="452">
        <v>7</v>
      </c>
      <c r="H15" s="452">
        <v>6</v>
      </c>
      <c r="I15" s="452">
        <v>11</v>
      </c>
      <c r="J15" s="452">
        <v>5</v>
      </c>
      <c r="K15" s="453">
        <v>7</v>
      </c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  <c r="IW15" s="154"/>
      <c r="IX15" s="154"/>
      <c r="IY15" s="154"/>
      <c r="IZ15" s="154"/>
      <c r="JA15" s="154"/>
      <c r="JB15" s="154"/>
      <c r="JC15" s="154"/>
      <c r="JD15" s="154"/>
      <c r="JE15" s="154"/>
      <c r="JF15" s="154"/>
      <c r="JG15" s="154"/>
      <c r="JH15" s="154"/>
      <c r="JI15" s="154"/>
      <c r="JJ15" s="154"/>
    </row>
    <row r="16" spans="1:270" s="281" customFormat="1" ht="16.5">
      <c r="A16" s="447" t="s">
        <v>465</v>
      </c>
      <c r="B16" s="455">
        <v>9</v>
      </c>
      <c r="C16" s="455">
        <v>21</v>
      </c>
      <c r="D16" s="456">
        <v>20</v>
      </c>
      <c r="E16" s="455">
        <v>19</v>
      </c>
      <c r="F16" s="455">
        <v>40</v>
      </c>
      <c r="G16" s="452">
        <v>37</v>
      </c>
      <c r="H16" s="454">
        <v>17</v>
      </c>
      <c r="I16" s="454">
        <v>10</v>
      </c>
      <c r="J16" s="454">
        <v>9</v>
      </c>
      <c r="K16" s="457">
        <v>7</v>
      </c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  <c r="BY16" s="282"/>
      <c r="BZ16" s="282"/>
      <c r="CA16" s="282"/>
      <c r="CB16" s="282"/>
      <c r="CC16" s="282"/>
      <c r="CD16" s="282"/>
      <c r="CE16" s="282"/>
      <c r="CF16" s="282"/>
      <c r="CG16" s="282"/>
      <c r="CH16" s="282"/>
      <c r="CI16" s="282"/>
      <c r="CJ16" s="282"/>
      <c r="CK16" s="282"/>
      <c r="CL16" s="282"/>
      <c r="CM16" s="282"/>
      <c r="CN16" s="282"/>
      <c r="CO16" s="282"/>
      <c r="CP16" s="282"/>
      <c r="CQ16" s="282"/>
      <c r="CR16" s="282"/>
      <c r="CS16" s="282"/>
      <c r="CT16" s="282"/>
      <c r="CU16" s="282"/>
      <c r="CV16" s="282"/>
      <c r="CW16" s="282"/>
      <c r="CX16" s="282"/>
      <c r="CY16" s="282"/>
      <c r="CZ16" s="282"/>
      <c r="DA16" s="282"/>
      <c r="DB16" s="282"/>
      <c r="DC16" s="282"/>
      <c r="DD16" s="282"/>
      <c r="DE16" s="282"/>
      <c r="DF16" s="282"/>
      <c r="DG16" s="282"/>
      <c r="DH16" s="282"/>
      <c r="DI16" s="282"/>
      <c r="DJ16" s="282"/>
      <c r="DK16" s="282"/>
      <c r="DL16" s="282"/>
      <c r="DM16" s="282"/>
      <c r="DN16" s="282"/>
      <c r="DO16" s="282"/>
      <c r="DP16" s="282"/>
      <c r="DQ16" s="282"/>
      <c r="DR16" s="282"/>
      <c r="DS16" s="282"/>
      <c r="DT16" s="282"/>
      <c r="DU16" s="282"/>
      <c r="DV16" s="282"/>
      <c r="DW16" s="282"/>
      <c r="DX16" s="282"/>
      <c r="DY16" s="282"/>
      <c r="DZ16" s="282"/>
      <c r="EA16" s="282"/>
      <c r="EB16" s="282"/>
      <c r="EC16" s="282"/>
      <c r="ED16" s="282"/>
      <c r="EE16" s="282"/>
      <c r="EF16" s="282"/>
      <c r="EG16" s="282"/>
      <c r="EH16" s="282"/>
      <c r="EI16" s="282"/>
      <c r="EJ16" s="282"/>
      <c r="EK16" s="282"/>
      <c r="EL16" s="282"/>
      <c r="EM16" s="282"/>
      <c r="EN16" s="282"/>
      <c r="EO16" s="282"/>
      <c r="EP16" s="282"/>
      <c r="EQ16" s="282"/>
      <c r="ER16" s="282"/>
      <c r="ES16" s="282"/>
      <c r="ET16" s="282"/>
      <c r="EU16" s="282"/>
      <c r="EV16" s="282"/>
      <c r="EW16" s="282"/>
      <c r="EX16" s="282"/>
      <c r="EY16" s="282"/>
      <c r="EZ16" s="282"/>
      <c r="FA16" s="282"/>
      <c r="FB16" s="282"/>
      <c r="FC16" s="282"/>
      <c r="FD16" s="282"/>
      <c r="FE16" s="282"/>
      <c r="FF16" s="282"/>
      <c r="FG16" s="282"/>
      <c r="FH16" s="282"/>
      <c r="FI16" s="282"/>
      <c r="FJ16" s="282"/>
      <c r="FK16" s="282"/>
      <c r="FL16" s="282"/>
      <c r="FM16" s="282"/>
      <c r="FN16" s="282"/>
      <c r="FO16" s="282"/>
      <c r="FP16" s="282"/>
      <c r="FQ16" s="282"/>
      <c r="FR16" s="282"/>
      <c r="FS16" s="282"/>
      <c r="FT16" s="282"/>
      <c r="FU16" s="282"/>
      <c r="FV16" s="282"/>
      <c r="FW16" s="282"/>
      <c r="FX16" s="282"/>
      <c r="FY16" s="282"/>
      <c r="FZ16" s="282"/>
      <c r="GA16" s="282"/>
      <c r="GB16" s="282"/>
      <c r="GC16" s="282"/>
      <c r="GD16" s="282"/>
      <c r="GE16" s="282"/>
      <c r="GF16" s="282"/>
      <c r="GG16" s="282"/>
      <c r="GH16" s="282"/>
      <c r="GI16" s="282"/>
      <c r="GJ16" s="282"/>
      <c r="GK16" s="282"/>
      <c r="GL16" s="282"/>
      <c r="GM16" s="282"/>
      <c r="GN16" s="282"/>
      <c r="GO16" s="282"/>
      <c r="GP16" s="282"/>
      <c r="GQ16" s="282"/>
      <c r="GR16" s="282"/>
      <c r="GS16" s="282"/>
      <c r="GT16" s="282"/>
      <c r="GU16" s="282"/>
      <c r="GV16" s="282"/>
      <c r="GW16" s="282"/>
      <c r="GX16" s="282"/>
      <c r="GY16" s="282"/>
      <c r="GZ16" s="282"/>
      <c r="HA16" s="282"/>
      <c r="HB16" s="282"/>
      <c r="HC16" s="282"/>
      <c r="HD16" s="282"/>
      <c r="HE16" s="282"/>
      <c r="HF16" s="282"/>
      <c r="HG16" s="282"/>
      <c r="HH16" s="282"/>
      <c r="HI16" s="282"/>
      <c r="HJ16" s="282"/>
      <c r="HK16" s="282"/>
      <c r="HL16" s="282"/>
      <c r="HM16" s="282"/>
      <c r="HN16" s="282"/>
      <c r="HO16" s="282"/>
      <c r="HP16" s="282"/>
      <c r="HQ16" s="282"/>
      <c r="HR16" s="282"/>
      <c r="HS16" s="282"/>
      <c r="HT16" s="282"/>
      <c r="HU16" s="282"/>
      <c r="HV16" s="282"/>
      <c r="HW16" s="282"/>
      <c r="HX16" s="282"/>
      <c r="HY16" s="282"/>
      <c r="HZ16" s="282"/>
      <c r="IA16" s="282"/>
      <c r="IB16" s="282"/>
      <c r="IC16" s="282"/>
      <c r="ID16" s="282"/>
      <c r="IE16" s="282"/>
      <c r="IF16" s="282"/>
      <c r="IG16" s="282"/>
      <c r="IH16" s="282"/>
      <c r="II16" s="282"/>
      <c r="IJ16" s="282"/>
      <c r="IK16" s="282"/>
      <c r="IL16" s="282"/>
      <c r="IM16" s="282"/>
      <c r="IN16" s="282"/>
      <c r="IO16" s="282"/>
      <c r="IP16" s="282"/>
      <c r="IQ16" s="282"/>
      <c r="IR16" s="282"/>
      <c r="IS16" s="282"/>
      <c r="IT16" s="282"/>
      <c r="IU16" s="282"/>
      <c r="IV16" s="282"/>
      <c r="IW16" s="282"/>
      <c r="IX16" s="282"/>
      <c r="IY16" s="282"/>
      <c r="IZ16" s="282"/>
      <c r="JA16" s="282"/>
      <c r="JB16" s="282"/>
      <c r="JC16" s="282"/>
      <c r="JD16" s="282"/>
      <c r="JE16" s="282"/>
      <c r="JF16" s="282"/>
      <c r="JG16" s="282"/>
      <c r="JH16" s="282"/>
      <c r="JI16" s="282"/>
      <c r="JJ16" s="282"/>
    </row>
    <row r="17" spans="1:279" s="281" customFormat="1" ht="16.5">
      <c r="A17" s="447" t="s">
        <v>380</v>
      </c>
      <c r="B17" s="456" t="s">
        <v>1</v>
      </c>
      <c r="C17" s="455">
        <v>5</v>
      </c>
      <c r="D17" s="455">
        <v>6</v>
      </c>
      <c r="E17" s="455">
        <v>7</v>
      </c>
      <c r="F17" s="455">
        <v>10</v>
      </c>
      <c r="G17" s="452">
        <v>9</v>
      </c>
      <c r="H17" s="452">
        <v>4</v>
      </c>
      <c r="I17" s="452">
        <v>5</v>
      </c>
      <c r="J17" s="452">
        <v>8</v>
      </c>
      <c r="K17" s="453">
        <v>6</v>
      </c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  <c r="CF17" s="282"/>
      <c r="CG17" s="282"/>
      <c r="CH17" s="282"/>
      <c r="CI17" s="282"/>
      <c r="CJ17" s="282"/>
      <c r="CK17" s="282"/>
      <c r="CL17" s="282"/>
      <c r="CM17" s="282"/>
      <c r="CN17" s="282"/>
      <c r="CO17" s="282"/>
      <c r="CP17" s="282"/>
      <c r="CQ17" s="282"/>
      <c r="CR17" s="282"/>
      <c r="CS17" s="282"/>
      <c r="CT17" s="282"/>
      <c r="CU17" s="282"/>
      <c r="CV17" s="282"/>
      <c r="CW17" s="282"/>
      <c r="CX17" s="282"/>
      <c r="CY17" s="282"/>
      <c r="CZ17" s="282"/>
      <c r="DA17" s="282"/>
      <c r="DB17" s="282"/>
      <c r="DC17" s="282"/>
      <c r="DD17" s="282"/>
      <c r="DE17" s="282"/>
      <c r="DF17" s="282"/>
      <c r="DG17" s="282"/>
      <c r="DH17" s="282"/>
      <c r="DI17" s="282"/>
      <c r="DJ17" s="282"/>
      <c r="DK17" s="282"/>
      <c r="DL17" s="282"/>
      <c r="DM17" s="282"/>
      <c r="DN17" s="282"/>
      <c r="DO17" s="282"/>
      <c r="DP17" s="282"/>
      <c r="DQ17" s="282"/>
      <c r="DR17" s="282"/>
      <c r="DS17" s="282"/>
      <c r="DT17" s="282"/>
      <c r="DU17" s="282"/>
      <c r="DV17" s="282"/>
      <c r="DW17" s="282"/>
      <c r="DX17" s="282"/>
      <c r="DY17" s="282"/>
      <c r="DZ17" s="282"/>
      <c r="EA17" s="282"/>
      <c r="EB17" s="282"/>
      <c r="EC17" s="282"/>
      <c r="ED17" s="282"/>
      <c r="EE17" s="282"/>
      <c r="EF17" s="282"/>
      <c r="EG17" s="282"/>
      <c r="EH17" s="282"/>
      <c r="EI17" s="282"/>
      <c r="EJ17" s="282"/>
      <c r="EK17" s="282"/>
      <c r="EL17" s="282"/>
      <c r="EM17" s="282"/>
      <c r="EN17" s="282"/>
      <c r="EO17" s="282"/>
      <c r="EP17" s="282"/>
      <c r="EQ17" s="282"/>
      <c r="ER17" s="282"/>
      <c r="ES17" s="282"/>
      <c r="ET17" s="282"/>
      <c r="EU17" s="282"/>
      <c r="EV17" s="282"/>
      <c r="EW17" s="282"/>
      <c r="EX17" s="282"/>
      <c r="EY17" s="282"/>
      <c r="EZ17" s="282"/>
      <c r="FA17" s="282"/>
      <c r="FB17" s="282"/>
      <c r="FC17" s="282"/>
      <c r="FD17" s="282"/>
      <c r="FE17" s="282"/>
      <c r="FF17" s="282"/>
      <c r="FG17" s="282"/>
      <c r="FH17" s="282"/>
      <c r="FI17" s="282"/>
      <c r="FJ17" s="282"/>
      <c r="FK17" s="282"/>
      <c r="FL17" s="282"/>
      <c r="FM17" s="282"/>
      <c r="FN17" s="282"/>
      <c r="FO17" s="282"/>
      <c r="FP17" s="282"/>
      <c r="FQ17" s="282"/>
      <c r="FR17" s="282"/>
      <c r="FS17" s="282"/>
      <c r="FT17" s="282"/>
      <c r="FU17" s="282"/>
      <c r="FV17" s="282"/>
      <c r="FW17" s="282"/>
      <c r="FX17" s="282"/>
      <c r="FY17" s="282"/>
      <c r="FZ17" s="282"/>
      <c r="GA17" s="282"/>
      <c r="GB17" s="282"/>
      <c r="GC17" s="282"/>
      <c r="GD17" s="282"/>
      <c r="GE17" s="282"/>
      <c r="GF17" s="282"/>
      <c r="GG17" s="282"/>
      <c r="GH17" s="282"/>
      <c r="GI17" s="282"/>
      <c r="GJ17" s="282"/>
      <c r="GK17" s="282"/>
      <c r="GL17" s="282"/>
      <c r="GM17" s="282"/>
      <c r="GN17" s="282"/>
      <c r="GO17" s="282"/>
      <c r="GP17" s="282"/>
      <c r="GQ17" s="282"/>
      <c r="GR17" s="282"/>
      <c r="GS17" s="282"/>
      <c r="GT17" s="282"/>
      <c r="GU17" s="282"/>
      <c r="GV17" s="282"/>
      <c r="GW17" s="282"/>
      <c r="GX17" s="282"/>
      <c r="GY17" s="282"/>
      <c r="GZ17" s="282"/>
      <c r="HA17" s="282"/>
      <c r="HB17" s="282"/>
      <c r="HC17" s="282"/>
      <c r="HD17" s="282"/>
      <c r="HE17" s="282"/>
      <c r="HF17" s="282"/>
      <c r="HG17" s="282"/>
      <c r="HH17" s="282"/>
      <c r="HI17" s="282"/>
      <c r="HJ17" s="282"/>
      <c r="HK17" s="282"/>
      <c r="HL17" s="282"/>
      <c r="HM17" s="282"/>
      <c r="HN17" s="282"/>
      <c r="HO17" s="282"/>
      <c r="HP17" s="282"/>
      <c r="HQ17" s="282"/>
      <c r="HR17" s="282"/>
      <c r="HS17" s="282"/>
      <c r="HT17" s="282"/>
      <c r="HU17" s="282"/>
      <c r="HV17" s="282"/>
      <c r="HW17" s="282"/>
      <c r="HX17" s="282"/>
      <c r="HY17" s="282"/>
      <c r="HZ17" s="282"/>
      <c r="IA17" s="282"/>
      <c r="IB17" s="282"/>
      <c r="IC17" s="282"/>
      <c r="ID17" s="282"/>
      <c r="IE17" s="282"/>
      <c r="IF17" s="282"/>
      <c r="IG17" s="282"/>
      <c r="IH17" s="282"/>
      <c r="II17" s="282"/>
      <c r="IJ17" s="282"/>
      <c r="IK17" s="282"/>
      <c r="IL17" s="282"/>
      <c r="IM17" s="282"/>
      <c r="IN17" s="282"/>
      <c r="IO17" s="282"/>
      <c r="IP17" s="282"/>
      <c r="IQ17" s="282"/>
      <c r="IR17" s="282"/>
      <c r="IS17" s="282"/>
      <c r="IT17" s="282"/>
      <c r="IU17" s="282"/>
      <c r="IV17" s="282"/>
      <c r="IW17" s="282"/>
      <c r="IX17" s="282"/>
      <c r="IY17" s="282"/>
      <c r="IZ17" s="282"/>
      <c r="JA17" s="282"/>
      <c r="JB17" s="282"/>
      <c r="JC17" s="282"/>
      <c r="JD17" s="282"/>
      <c r="JE17" s="282"/>
      <c r="JF17" s="282"/>
      <c r="JG17" s="282"/>
      <c r="JH17" s="282"/>
      <c r="JI17" s="282"/>
      <c r="JJ17" s="282"/>
    </row>
    <row r="18" spans="1:279" s="281" customFormat="1" ht="16.5">
      <c r="A18" s="447" t="s">
        <v>463</v>
      </c>
      <c r="B18" s="454" t="s">
        <v>1</v>
      </c>
      <c r="C18" s="454" t="s">
        <v>1</v>
      </c>
      <c r="D18" s="454" t="s">
        <v>1</v>
      </c>
      <c r="E18" s="454" t="s">
        <v>1</v>
      </c>
      <c r="F18" s="454" t="s">
        <v>1</v>
      </c>
      <c r="G18" s="454" t="s">
        <v>1</v>
      </c>
      <c r="H18" s="454" t="s">
        <v>1</v>
      </c>
      <c r="I18" s="454">
        <v>13</v>
      </c>
      <c r="J18" s="454">
        <v>9</v>
      </c>
      <c r="K18" s="457">
        <v>3</v>
      </c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2"/>
      <c r="CO18" s="282"/>
      <c r="CP18" s="282"/>
      <c r="CQ18" s="282"/>
      <c r="CR18" s="282"/>
      <c r="CS18" s="282"/>
      <c r="CT18" s="282"/>
      <c r="CU18" s="282"/>
      <c r="CV18" s="282"/>
      <c r="CW18" s="282"/>
      <c r="CX18" s="282"/>
      <c r="CY18" s="282"/>
      <c r="CZ18" s="282"/>
      <c r="DA18" s="282"/>
      <c r="DB18" s="282"/>
      <c r="DC18" s="282"/>
      <c r="DD18" s="282"/>
      <c r="DE18" s="282"/>
      <c r="DF18" s="282"/>
      <c r="DG18" s="282"/>
      <c r="DH18" s="282"/>
      <c r="DI18" s="282"/>
      <c r="DJ18" s="282"/>
      <c r="DK18" s="282"/>
      <c r="DL18" s="282"/>
      <c r="DM18" s="282"/>
      <c r="DN18" s="282"/>
      <c r="DO18" s="282"/>
      <c r="DP18" s="282"/>
      <c r="DQ18" s="282"/>
      <c r="DR18" s="282"/>
      <c r="DS18" s="282"/>
      <c r="DT18" s="282"/>
      <c r="DU18" s="282"/>
      <c r="DV18" s="282"/>
      <c r="DW18" s="282"/>
      <c r="DX18" s="282"/>
      <c r="DY18" s="282"/>
      <c r="DZ18" s="282"/>
      <c r="EA18" s="282"/>
      <c r="EB18" s="282"/>
      <c r="EC18" s="282"/>
      <c r="ED18" s="282"/>
      <c r="EE18" s="282"/>
      <c r="EF18" s="282"/>
      <c r="EG18" s="282"/>
      <c r="EH18" s="282"/>
      <c r="EI18" s="282"/>
      <c r="EJ18" s="282"/>
      <c r="EK18" s="282"/>
      <c r="EL18" s="282"/>
      <c r="EM18" s="282"/>
      <c r="EN18" s="282"/>
      <c r="EO18" s="282"/>
      <c r="EP18" s="282"/>
      <c r="EQ18" s="282"/>
      <c r="ER18" s="282"/>
      <c r="ES18" s="282"/>
      <c r="ET18" s="282"/>
      <c r="EU18" s="282"/>
      <c r="EV18" s="282"/>
      <c r="EW18" s="282"/>
      <c r="EX18" s="282"/>
      <c r="EY18" s="282"/>
      <c r="EZ18" s="282"/>
      <c r="FA18" s="282"/>
      <c r="FB18" s="282"/>
      <c r="FC18" s="282"/>
      <c r="FD18" s="282"/>
      <c r="FE18" s="282"/>
      <c r="FF18" s="282"/>
      <c r="FG18" s="282"/>
      <c r="FH18" s="282"/>
      <c r="FI18" s="282"/>
      <c r="FJ18" s="282"/>
      <c r="FK18" s="282"/>
      <c r="FL18" s="282"/>
      <c r="FM18" s="282"/>
      <c r="FN18" s="282"/>
      <c r="FO18" s="282"/>
      <c r="FP18" s="282"/>
      <c r="FQ18" s="282"/>
      <c r="FR18" s="282"/>
      <c r="FS18" s="282"/>
      <c r="FT18" s="282"/>
      <c r="FU18" s="282"/>
      <c r="FV18" s="282"/>
      <c r="FW18" s="282"/>
      <c r="FX18" s="282"/>
      <c r="FY18" s="282"/>
      <c r="FZ18" s="282"/>
      <c r="GA18" s="282"/>
      <c r="GB18" s="282"/>
      <c r="GC18" s="282"/>
      <c r="GD18" s="282"/>
      <c r="GE18" s="282"/>
      <c r="GF18" s="282"/>
      <c r="GG18" s="282"/>
      <c r="GH18" s="282"/>
      <c r="GI18" s="282"/>
      <c r="GJ18" s="282"/>
      <c r="GK18" s="282"/>
      <c r="GL18" s="282"/>
      <c r="GM18" s="282"/>
      <c r="GN18" s="282"/>
      <c r="GO18" s="282"/>
      <c r="GP18" s="282"/>
      <c r="GQ18" s="282"/>
      <c r="GR18" s="282"/>
      <c r="GS18" s="282"/>
      <c r="GT18" s="282"/>
      <c r="GU18" s="282"/>
      <c r="GV18" s="282"/>
      <c r="GW18" s="282"/>
      <c r="GX18" s="282"/>
      <c r="GY18" s="282"/>
      <c r="GZ18" s="282"/>
      <c r="HA18" s="282"/>
      <c r="HB18" s="282"/>
      <c r="HC18" s="282"/>
      <c r="HD18" s="282"/>
      <c r="HE18" s="282"/>
      <c r="HF18" s="282"/>
      <c r="HG18" s="282"/>
      <c r="HH18" s="282"/>
      <c r="HI18" s="282"/>
      <c r="HJ18" s="282"/>
      <c r="HK18" s="282"/>
      <c r="HL18" s="282"/>
      <c r="HM18" s="282"/>
      <c r="HN18" s="282"/>
      <c r="HO18" s="282"/>
      <c r="HP18" s="282"/>
      <c r="HQ18" s="282"/>
      <c r="HR18" s="282"/>
      <c r="HS18" s="282"/>
      <c r="HT18" s="282"/>
      <c r="HU18" s="282"/>
      <c r="HV18" s="282"/>
      <c r="HW18" s="282"/>
      <c r="HX18" s="282"/>
      <c r="HY18" s="282"/>
      <c r="HZ18" s="282"/>
      <c r="IA18" s="282"/>
      <c r="IB18" s="282"/>
      <c r="IC18" s="282"/>
      <c r="ID18" s="282"/>
      <c r="IE18" s="282"/>
      <c r="IF18" s="282"/>
      <c r="IG18" s="282"/>
      <c r="IH18" s="282"/>
      <c r="II18" s="282"/>
      <c r="IJ18" s="282"/>
      <c r="IK18" s="282"/>
      <c r="IL18" s="282"/>
      <c r="IM18" s="282"/>
      <c r="IN18" s="282"/>
      <c r="IO18" s="282"/>
      <c r="IP18" s="282"/>
      <c r="IQ18" s="282"/>
      <c r="IR18" s="282"/>
      <c r="IS18" s="282"/>
      <c r="IT18" s="282"/>
      <c r="IU18" s="282"/>
      <c r="IV18" s="282"/>
      <c r="IW18" s="282"/>
      <c r="IX18" s="282"/>
      <c r="IY18" s="282"/>
      <c r="IZ18" s="282"/>
      <c r="JA18" s="282"/>
      <c r="JB18" s="282"/>
      <c r="JC18" s="282"/>
      <c r="JD18" s="282"/>
      <c r="JE18" s="282"/>
      <c r="JF18" s="282"/>
      <c r="JG18" s="282"/>
      <c r="JH18" s="282"/>
      <c r="JI18" s="282"/>
      <c r="JJ18" s="282"/>
    </row>
    <row r="19" spans="1:279" s="281" customFormat="1" ht="16.5">
      <c r="A19" s="447" t="s">
        <v>466</v>
      </c>
      <c r="B19" s="455">
        <v>12</v>
      </c>
      <c r="C19" s="455">
        <v>16</v>
      </c>
      <c r="D19" s="455">
        <v>12</v>
      </c>
      <c r="E19" s="455">
        <v>23</v>
      </c>
      <c r="F19" s="455">
        <v>24</v>
      </c>
      <c r="G19" s="452">
        <v>13</v>
      </c>
      <c r="H19" s="454">
        <v>16</v>
      </c>
      <c r="I19" s="454">
        <v>7</v>
      </c>
      <c r="J19" s="454">
        <v>9</v>
      </c>
      <c r="K19" s="457">
        <v>3</v>
      </c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2"/>
      <c r="CE19" s="282"/>
      <c r="CF19" s="282"/>
      <c r="CG19" s="282"/>
      <c r="CH19" s="282"/>
      <c r="CI19" s="282"/>
      <c r="CJ19" s="282"/>
      <c r="CK19" s="282"/>
      <c r="CL19" s="282"/>
      <c r="CM19" s="282"/>
      <c r="CN19" s="282"/>
      <c r="CO19" s="282"/>
      <c r="CP19" s="282"/>
      <c r="CQ19" s="282"/>
      <c r="CR19" s="282"/>
      <c r="CS19" s="282"/>
      <c r="CT19" s="282"/>
      <c r="CU19" s="282"/>
      <c r="CV19" s="282"/>
      <c r="CW19" s="282"/>
      <c r="CX19" s="282"/>
      <c r="CY19" s="282"/>
      <c r="CZ19" s="282"/>
      <c r="DA19" s="282"/>
      <c r="DB19" s="282"/>
      <c r="DC19" s="282"/>
      <c r="DD19" s="282"/>
      <c r="DE19" s="282"/>
      <c r="DF19" s="282"/>
      <c r="DG19" s="282"/>
      <c r="DH19" s="282"/>
      <c r="DI19" s="282"/>
      <c r="DJ19" s="282"/>
      <c r="DK19" s="282"/>
      <c r="DL19" s="282"/>
      <c r="DM19" s="282"/>
      <c r="DN19" s="282"/>
      <c r="DO19" s="282"/>
      <c r="DP19" s="282"/>
      <c r="DQ19" s="282"/>
      <c r="DR19" s="282"/>
      <c r="DS19" s="282"/>
      <c r="DT19" s="282"/>
      <c r="DU19" s="282"/>
      <c r="DV19" s="282"/>
      <c r="DW19" s="282"/>
      <c r="DX19" s="282"/>
      <c r="DY19" s="282"/>
      <c r="DZ19" s="282"/>
      <c r="EA19" s="282"/>
      <c r="EB19" s="282"/>
      <c r="EC19" s="282"/>
      <c r="ED19" s="282"/>
      <c r="EE19" s="282"/>
      <c r="EF19" s="282"/>
      <c r="EG19" s="282"/>
      <c r="EH19" s="282"/>
      <c r="EI19" s="282"/>
      <c r="EJ19" s="282"/>
      <c r="EK19" s="282"/>
      <c r="EL19" s="282"/>
      <c r="EM19" s="282"/>
      <c r="EN19" s="282"/>
      <c r="EO19" s="282"/>
      <c r="EP19" s="282"/>
      <c r="EQ19" s="282"/>
      <c r="ER19" s="282"/>
      <c r="ES19" s="282"/>
      <c r="ET19" s="282"/>
      <c r="EU19" s="282"/>
      <c r="EV19" s="282"/>
      <c r="EW19" s="282"/>
      <c r="EX19" s="282"/>
      <c r="EY19" s="282"/>
      <c r="EZ19" s="282"/>
      <c r="FA19" s="282"/>
      <c r="FB19" s="282"/>
      <c r="FC19" s="282"/>
      <c r="FD19" s="282"/>
      <c r="FE19" s="282"/>
      <c r="FF19" s="282"/>
      <c r="FG19" s="282"/>
      <c r="FH19" s="282"/>
      <c r="FI19" s="282"/>
      <c r="FJ19" s="282"/>
      <c r="FK19" s="282"/>
      <c r="FL19" s="282"/>
      <c r="FM19" s="282"/>
      <c r="FN19" s="282"/>
      <c r="FO19" s="282"/>
      <c r="FP19" s="282"/>
      <c r="FQ19" s="282"/>
      <c r="FR19" s="282"/>
      <c r="FS19" s="282"/>
      <c r="FT19" s="282"/>
      <c r="FU19" s="282"/>
      <c r="FV19" s="282"/>
      <c r="FW19" s="282"/>
      <c r="FX19" s="282"/>
      <c r="FY19" s="282"/>
      <c r="FZ19" s="282"/>
      <c r="GA19" s="282"/>
      <c r="GB19" s="282"/>
      <c r="GC19" s="282"/>
      <c r="GD19" s="282"/>
      <c r="GE19" s="282"/>
      <c r="GF19" s="282"/>
      <c r="GG19" s="282"/>
      <c r="GH19" s="282"/>
      <c r="GI19" s="282"/>
      <c r="GJ19" s="282"/>
      <c r="GK19" s="282"/>
      <c r="GL19" s="282"/>
      <c r="GM19" s="282"/>
      <c r="GN19" s="282"/>
      <c r="GO19" s="282"/>
      <c r="GP19" s="282"/>
      <c r="GQ19" s="282"/>
      <c r="GR19" s="282"/>
      <c r="GS19" s="282"/>
      <c r="GT19" s="282"/>
      <c r="GU19" s="282"/>
      <c r="GV19" s="282"/>
      <c r="GW19" s="282"/>
      <c r="GX19" s="282"/>
      <c r="GY19" s="282"/>
      <c r="GZ19" s="282"/>
      <c r="HA19" s="282"/>
      <c r="HB19" s="282"/>
      <c r="HC19" s="282"/>
      <c r="HD19" s="282"/>
      <c r="HE19" s="282"/>
      <c r="HF19" s="282"/>
      <c r="HG19" s="282"/>
      <c r="HH19" s="282"/>
      <c r="HI19" s="282"/>
      <c r="HJ19" s="282"/>
      <c r="HK19" s="282"/>
      <c r="HL19" s="282"/>
      <c r="HM19" s="282"/>
      <c r="HN19" s="282"/>
      <c r="HO19" s="282"/>
      <c r="HP19" s="282"/>
      <c r="HQ19" s="282"/>
      <c r="HR19" s="282"/>
      <c r="HS19" s="282"/>
      <c r="HT19" s="282"/>
      <c r="HU19" s="282"/>
      <c r="HV19" s="282"/>
      <c r="HW19" s="282"/>
      <c r="HX19" s="282"/>
      <c r="HY19" s="282"/>
      <c r="HZ19" s="282"/>
      <c r="IA19" s="282"/>
      <c r="IB19" s="282"/>
      <c r="IC19" s="282"/>
      <c r="ID19" s="282"/>
      <c r="IE19" s="282"/>
      <c r="IF19" s="282"/>
      <c r="IG19" s="282"/>
      <c r="IH19" s="282"/>
      <c r="II19" s="282"/>
      <c r="IJ19" s="282"/>
      <c r="IK19" s="282"/>
      <c r="IL19" s="282"/>
      <c r="IM19" s="282"/>
      <c r="IN19" s="282"/>
      <c r="IO19" s="282"/>
      <c r="IP19" s="282"/>
      <c r="IQ19" s="282"/>
      <c r="IR19" s="282"/>
      <c r="IS19" s="282"/>
      <c r="IT19" s="282"/>
      <c r="IU19" s="282"/>
      <c r="IV19" s="282"/>
      <c r="IW19" s="282"/>
      <c r="IX19" s="282"/>
      <c r="IY19" s="282"/>
      <c r="IZ19" s="282"/>
      <c r="JA19" s="282"/>
      <c r="JB19" s="282"/>
      <c r="JC19" s="282"/>
      <c r="JD19" s="282"/>
      <c r="JE19" s="282"/>
      <c r="JF19" s="282"/>
      <c r="JG19" s="282"/>
      <c r="JH19" s="282"/>
      <c r="JI19" s="282"/>
      <c r="JJ19" s="282"/>
    </row>
    <row r="20" spans="1:279" s="281" customFormat="1" ht="16.5">
      <c r="A20" s="447" t="s">
        <v>467</v>
      </c>
      <c r="B20" s="455">
        <v>6</v>
      </c>
      <c r="C20" s="455">
        <v>8</v>
      </c>
      <c r="D20" s="455">
        <v>1</v>
      </c>
      <c r="E20" s="455">
        <v>5</v>
      </c>
      <c r="F20" s="455">
        <v>4</v>
      </c>
      <c r="G20" s="452">
        <v>2</v>
      </c>
      <c r="H20" s="454">
        <v>3</v>
      </c>
      <c r="I20" s="454" t="s">
        <v>6</v>
      </c>
      <c r="J20" s="454">
        <v>2</v>
      </c>
      <c r="K20" s="457">
        <v>2</v>
      </c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  <c r="BP20" s="282"/>
      <c r="BQ20" s="282"/>
      <c r="BR20" s="282"/>
      <c r="BS20" s="282"/>
      <c r="BT20" s="282"/>
      <c r="BU20" s="282"/>
      <c r="BV20" s="282"/>
      <c r="BW20" s="282"/>
      <c r="BX20" s="282"/>
      <c r="BY20" s="282"/>
      <c r="BZ20" s="282"/>
      <c r="CA20" s="282"/>
      <c r="CB20" s="282"/>
      <c r="CC20" s="282"/>
      <c r="CD20" s="282"/>
      <c r="CE20" s="282"/>
      <c r="CF20" s="282"/>
      <c r="CG20" s="282"/>
      <c r="CH20" s="282"/>
      <c r="CI20" s="282"/>
      <c r="CJ20" s="282"/>
      <c r="CK20" s="282"/>
      <c r="CL20" s="282"/>
      <c r="CM20" s="282"/>
      <c r="CN20" s="282"/>
      <c r="CO20" s="282"/>
      <c r="CP20" s="282"/>
      <c r="CQ20" s="282"/>
      <c r="CR20" s="282"/>
      <c r="CS20" s="282"/>
      <c r="CT20" s="282"/>
      <c r="CU20" s="282"/>
      <c r="CV20" s="282"/>
      <c r="CW20" s="282"/>
      <c r="CX20" s="282"/>
      <c r="CY20" s="282"/>
      <c r="CZ20" s="282"/>
      <c r="DA20" s="282"/>
      <c r="DB20" s="282"/>
      <c r="DC20" s="282"/>
      <c r="DD20" s="282"/>
      <c r="DE20" s="282"/>
      <c r="DF20" s="282"/>
      <c r="DG20" s="282"/>
      <c r="DH20" s="282"/>
      <c r="DI20" s="282"/>
      <c r="DJ20" s="282"/>
      <c r="DK20" s="282"/>
      <c r="DL20" s="282"/>
      <c r="DM20" s="282"/>
      <c r="DN20" s="282"/>
      <c r="DO20" s="282"/>
      <c r="DP20" s="282"/>
      <c r="DQ20" s="282"/>
      <c r="DR20" s="282"/>
      <c r="DS20" s="282"/>
      <c r="DT20" s="282"/>
      <c r="DU20" s="282"/>
      <c r="DV20" s="282"/>
      <c r="DW20" s="282"/>
      <c r="DX20" s="282"/>
      <c r="DY20" s="282"/>
      <c r="DZ20" s="282"/>
      <c r="EA20" s="282"/>
      <c r="EB20" s="282"/>
      <c r="EC20" s="282"/>
      <c r="ED20" s="282"/>
      <c r="EE20" s="282"/>
      <c r="EF20" s="282"/>
      <c r="EG20" s="282"/>
      <c r="EH20" s="282"/>
      <c r="EI20" s="282"/>
      <c r="EJ20" s="282"/>
      <c r="EK20" s="282"/>
      <c r="EL20" s="282"/>
      <c r="EM20" s="282"/>
      <c r="EN20" s="282"/>
      <c r="EO20" s="282"/>
      <c r="EP20" s="282"/>
      <c r="EQ20" s="282"/>
      <c r="ER20" s="282"/>
      <c r="ES20" s="282"/>
      <c r="ET20" s="282"/>
      <c r="EU20" s="282"/>
      <c r="EV20" s="282"/>
      <c r="EW20" s="282"/>
      <c r="EX20" s="282"/>
      <c r="EY20" s="282"/>
      <c r="EZ20" s="282"/>
      <c r="FA20" s="282"/>
      <c r="FB20" s="282"/>
      <c r="FC20" s="282"/>
      <c r="FD20" s="282"/>
      <c r="FE20" s="282"/>
      <c r="FF20" s="282"/>
      <c r="FG20" s="282"/>
      <c r="FH20" s="282"/>
      <c r="FI20" s="282"/>
      <c r="FJ20" s="282"/>
      <c r="FK20" s="282"/>
      <c r="FL20" s="282"/>
      <c r="FM20" s="282"/>
      <c r="FN20" s="282"/>
      <c r="FO20" s="282"/>
      <c r="FP20" s="282"/>
      <c r="FQ20" s="282"/>
      <c r="FR20" s="282"/>
      <c r="FS20" s="282"/>
      <c r="FT20" s="282"/>
      <c r="FU20" s="282"/>
      <c r="FV20" s="282"/>
      <c r="FW20" s="282"/>
      <c r="FX20" s="282"/>
      <c r="FY20" s="282"/>
      <c r="FZ20" s="282"/>
      <c r="GA20" s="282"/>
      <c r="GB20" s="282"/>
      <c r="GC20" s="282"/>
      <c r="GD20" s="282"/>
      <c r="GE20" s="282"/>
      <c r="GF20" s="282"/>
      <c r="GG20" s="282"/>
      <c r="GH20" s="282"/>
      <c r="GI20" s="282"/>
      <c r="GJ20" s="282"/>
      <c r="GK20" s="282"/>
      <c r="GL20" s="282"/>
      <c r="GM20" s="282"/>
      <c r="GN20" s="282"/>
      <c r="GO20" s="282"/>
      <c r="GP20" s="282"/>
      <c r="GQ20" s="282"/>
      <c r="GR20" s="282"/>
      <c r="GS20" s="282"/>
      <c r="GT20" s="282"/>
      <c r="GU20" s="282"/>
      <c r="GV20" s="282"/>
      <c r="GW20" s="282"/>
      <c r="GX20" s="282"/>
      <c r="GY20" s="282"/>
      <c r="GZ20" s="282"/>
      <c r="HA20" s="282"/>
      <c r="HB20" s="282"/>
      <c r="HC20" s="282"/>
      <c r="HD20" s="282"/>
      <c r="HE20" s="282"/>
      <c r="HF20" s="282"/>
      <c r="HG20" s="282"/>
      <c r="HH20" s="282"/>
      <c r="HI20" s="282"/>
      <c r="HJ20" s="282"/>
      <c r="HK20" s="282"/>
      <c r="HL20" s="282"/>
      <c r="HM20" s="282"/>
      <c r="HN20" s="282"/>
      <c r="HO20" s="282"/>
      <c r="HP20" s="282"/>
      <c r="HQ20" s="282"/>
      <c r="HR20" s="282"/>
      <c r="HS20" s="282"/>
      <c r="HT20" s="282"/>
      <c r="HU20" s="282"/>
      <c r="HV20" s="282"/>
      <c r="HW20" s="282"/>
      <c r="HX20" s="282"/>
      <c r="HY20" s="282"/>
      <c r="HZ20" s="282"/>
      <c r="IA20" s="282"/>
      <c r="IB20" s="282"/>
      <c r="IC20" s="282"/>
      <c r="ID20" s="282"/>
      <c r="IE20" s="282"/>
      <c r="IF20" s="282"/>
      <c r="IG20" s="282"/>
      <c r="IH20" s="282"/>
      <c r="II20" s="282"/>
      <c r="IJ20" s="282"/>
      <c r="IK20" s="282"/>
      <c r="IL20" s="282"/>
      <c r="IM20" s="282"/>
      <c r="IN20" s="282"/>
      <c r="IO20" s="282"/>
      <c r="IP20" s="282"/>
      <c r="IQ20" s="282"/>
      <c r="IR20" s="282"/>
      <c r="IS20" s="282"/>
      <c r="IT20" s="282"/>
      <c r="IU20" s="282"/>
      <c r="IV20" s="282"/>
      <c r="IW20" s="282"/>
      <c r="IX20" s="282"/>
      <c r="IY20" s="282"/>
      <c r="IZ20" s="282"/>
      <c r="JA20" s="282"/>
      <c r="JB20" s="282"/>
      <c r="JC20" s="282"/>
      <c r="JD20" s="282"/>
      <c r="JE20" s="282"/>
      <c r="JF20" s="282"/>
      <c r="JG20" s="282"/>
      <c r="JH20" s="282"/>
      <c r="JI20" s="282"/>
      <c r="JJ20" s="282"/>
    </row>
    <row r="21" spans="1:279" s="281" customFormat="1" ht="16.5">
      <c r="A21" s="447" t="s">
        <v>468</v>
      </c>
      <c r="B21" s="455">
        <v>2</v>
      </c>
      <c r="C21" s="456" t="s">
        <v>6</v>
      </c>
      <c r="D21" s="456" t="s">
        <v>6</v>
      </c>
      <c r="E21" s="455">
        <v>6</v>
      </c>
      <c r="F21" s="455">
        <v>7</v>
      </c>
      <c r="G21" s="452">
        <v>3</v>
      </c>
      <c r="H21" s="454">
        <v>5</v>
      </c>
      <c r="I21" s="454">
        <v>3</v>
      </c>
      <c r="J21" s="454">
        <v>3</v>
      </c>
      <c r="K21" s="457">
        <v>1</v>
      </c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282"/>
      <c r="BZ21" s="282"/>
      <c r="CA21" s="282"/>
      <c r="CB21" s="282"/>
      <c r="CC21" s="282"/>
      <c r="CD21" s="282"/>
      <c r="CE21" s="282"/>
      <c r="CF21" s="282"/>
      <c r="CG21" s="282"/>
      <c r="CH21" s="282"/>
      <c r="CI21" s="282"/>
      <c r="CJ21" s="282"/>
      <c r="CK21" s="282"/>
      <c r="CL21" s="282"/>
      <c r="CM21" s="282"/>
      <c r="CN21" s="282"/>
      <c r="CO21" s="282"/>
      <c r="CP21" s="282"/>
      <c r="CQ21" s="282"/>
      <c r="CR21" s="282"/>
      <c r="CS21" s="282"/>
      <c r="CT21" s="282"/>
      <c r="CU21" s="282"/>
      <c r="CV21" s="282"/>
      <c r="CW21" s="282"/>
      <c r="CX21" s="282"/>
      <c r="CY21" s="282"/>
      <c r="CZ21" s="282"/>
      <c r="DA21" s="282"/>
      <c r="DB21" s="282"/>
      <c r="DC21" s="282"/>
      <c r="DD21" s="282"/>
      <c r="DE21" s="282"/>
      <c r="DF21" s="282"/>
      <c r="DG21" s="282"/>
      <c r="DH21" s="282"/>
      <c r="DI21" s="282"/>
      <c r="DJ21" s="282"/>
      <c r="DK21" s="282"/>
      <c r="DL21" s="282"/>
      <c r="DM21" s="282"/>
      <c r="DN21" s="282"/>
      <c r="DO21" s="282"/>
      <c r="DP21" s="282"/>
      <c r="DQ21" s="282"/>
      <c r="DR21" s="282"/>
      <c r="DS21" s="282"/>
      <c r="DT21" s="282"/>
      <c r="DU21" s="282"/>
      <c r="DV21" s="282"/>
      <c r="DW21" s="282"/>
      <c r="DX21" s="282"/>
      <c r="DY21" s="282"/>
      <c r="DZ21" s="282"/>
      <c r="EA21" s="282"/>
      <c r="EB21" s="282"/>
      <c r="EC21" s="282"/>
      <c r="ED21" s="282"/>
      <c r="EE21" s="282"/>
      <c r="EF21" s="282"/>
      <c r="EG21" s="282"/>
      <c r="EH21" s="282"/>
      <c r="EI21" s="282"/>
      <c r="EJ21" s="282"/>
      <c r="EK21" s="282"/>
      <c r="EL21" s="282"/>
      <c r="EM21" s="282"/>
      <c r="EN21" s="282"/>
      <c r="EO21" s="282"/>
      <c r="EP21" s="282"/>
      <c r="EQ21" s="282"/>
      <c r="ER21" s="282"/>
      <c r="ES21" s="282"/>
      <c r="ET21" s="282"/>
      <c r="EU21" s="282"/>
      <c r="EV21" s="282"/>
      <c r="EW21" s="282"/>
      <c r="EX21" s="282"/>
      <c r="EY21" s="282"/>
      <c r="EZ21" s="282"/>
      <c r="FA21" s="282"/>
      <c r="FB21" s="282"/>
      <c r="FC21" s="282"/>
      <c r="FD21" s="282"/>
      <c r="FE21" s="282"/>
      <c r="FF21" s="282"/>
      <c r="FG21" s="282"/>
      <c r="FH21" s="282"/>
      <c r="FI21" s="282"/>
      <c r="FJ21" s="282"/>
      <c r="FK21" s="282"/>
      <c r="FL21" s="282"/>
      <c r="FM21" s="282"/>
      <c r="FN21" s="282"/>
      <c r="FO21" s="282"/>
      <c r="FP21" s="282"/>
      <c r="FQ21" s="282"/>
      <c r="FR21" s="282"/>
      <c r="FS21" s="282"/>
      <c r="FT21" s="282"/>
      <c r="FU21" s="282"/>
      <c r="FV21" s="282"/>
      <c r="FW21" s="282"/>
      <c r="FX21" s="282"/>
      <c r="FY21" s="282"/>
      <c r="FZ21" s="282"/>
      <c r="GA21" s="282"/>
      <c r="GB21" s="282"/>
      <c r="GC21" s="282"/>
      <c r="GD21" s="282"/>
      <c r="GE21" s="282"/>
      <c r="GF21" s="282"/>
      <c r="GG21" s="282"/>
      <c r="GH21" s="282"/>
      <c r="GI21" s="282"/>
      <c r="GJ21" s="282"/>
      <c r="GK21" s="282"/>
      <c r="GL21" s="282"/>
      <c r="GM21" s="282"/>
      <c r="GN21" s="282"/>
      <c r="GO21" s="282"/>
      <c r="GP21" s="282"/>
      <c r="GQ21" s="282"/>
      <c r="GR21" s="282"/>
      <c r="GS21" s="282"/>
      <c r="GT21" s="282"/>
      <c r="GU21" s="282"/>
      <c r="GV21" s="282"/>
      <c r="GW21" s="282"/>
      <c r="GX21" s="282"/>
      <c r="GY21" s="282"/>
      <c r="GZ21" s="282"/>
      <c r="HA21" s="282"/>
      <c r="HB21" s="282"/>
      <c r="HC21" s="282"/>
      <c r="HD21" s="282"/>
      <c r="HE21" s="282"/>
      <c r="HF21" s="282"/>
      <c r="HG21" s="282"/>
      <c r="HH21" s="282"/>
      <c r="HI21" s="282"/>
      <c r="HJ21" s="282"/>
      <c r="HK21" s="282"/>
      <c r="HL21" s="282"/>
      <c r="HM21" s="282"/>
      <c r="HN21" s="282"/>
      <c r="HO21" s="282"/>
      <c r="HP21" s="282"/>
      <c r="HQ21" s="282"/>
      <c r="HR21" s="282"/>
      <c r="HS21" s="282"/>
      <c r="HT21" s="282"/>
      <c r="HU21" s="282"/>
      <c r="HV21" s="282"/>
      <c r="HW21" s="282"/>
      <c r="HX21" s="282"/>
      <c r="HY21" s="282"/>
      <c r="HZ21" s="282"/>
      <c r="IA21" s="282"/>
      <c r="IB21" s="282"/>
      <c r="IC21" s="282"/>
      <c r="ID21" s="282"/>
      <c r="IE21" s="282"/>
      <c r="IF21" s="282"/>
      <c r="IG21" s="282"/>
      <c r="IH21" s="282"/>
      <c r="II21" s="282"/>
      <c r="IJ21" s="282"/>
      <c r="IK21" s="282"/>
      <c r="IL21" s="282"/>
      <c r="IM21" s="282"/>
      <c r="IN21" s="282"/>
      <c r="IO21" s="282"/>
      <c r="IP21" s="282"/>
      <c r="IQ21" s="282"/>
      <c r="IR21" s="282"/>
      <c r="IS21" s="282"/>
      <c r="IT21" s="282"/>
      <c r="IU21" s="282"/>
      <c r="IV21" s="282"/>
      <c r="IW21" s="282"/>
      <c r="IX21" s="282"/>
      <c r="IY21" s="282"/>
      <c r="IZ21" s="282"/>
      <c r="JA21" s="282"/>
      <c r="JB21" s="282"/>
      <c r="JC21" s="282"/>
      <c r="JD21" s="282"/>
      <c r="JE21" s="282"/>
      <c r="JF21" s="282"/>
      <c r="JG21" s="282"/>
      <c r="JH21" s="282"/>
      <c r="JI21" s="282"/>
      <c r="JJ21" s="282"/>
    </row>
    <row r="22" spans="1:279" s="281" customFormat="1" ht="16.5">
      <c r="A22" s="447" t="s">
        <v>469</v>
      </c>
      <c r="B22" s="455">
        <v>1</v>
      </c>
      <c r="C22" s="456">
        <v>5</v>
      </c>
      <c r="D22" s="455">
        <v>3</v>
      </c>
      <c r="E22" s="455">
        <v>2</v>
      </c>
      <c r="F22" s="455">
        <v>3</v>
      </c>
      <c r="G22" s="452">
        <v>4</v>
      </c>
      <c r="H22" s="454">
        <v>5</v>
      </c>
      <c r="I22" s="454">
        <v>2</v>
      </c>
      <c r="J22" s="454">
        <v>3</v>
      </c>
      <c r="K22" s="457" t="s">
        <v>6</v>
      </c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  <c r="AX22" s="282"/>
      <c r="AY22" s="282"/>
      <c r="AZ22" s="282"/>
      <c r="BA22" s="282"/>
      <c r="BB22" s="282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  <c r="BP22" s="282"/>
      <c r="BQ22" s="282"/>
      <c r="BR22" s="282"/>
      <c r="BS22" s="282"/>
      <c r="BT22" s="282"/>
      <c r="BU22" s="282"/>
      <c r="BV22" s="282"/>
      <c r="BW22" s="282"/>
      <c r="BX22" s="282"/>
      <c r="BY22" s="282"/>
      <c r="BZ22" s="282"/>
      <c r="CA22" s="282"/>
      <c r="CB22" s="282"/>
      <c r="CC22" s="282"/>
      <c r="CD22" s="282"/>
      <c r="CE22" s="282"/>
      <c r="CF22" s="282"/>
      <c r="CG22" s="282"/>
      <c r="CH22" s="282"/>
      <c r="CI22" s="282"/>
      <c r="CJ22" s="282"/>
      <c r="CK22" s="282"/>
      <c r="CL22" s="282"/>
      <c r="CM22" s="282"/>
      <c r="CN22" s="282"/>
      <c r="CO22" s="282"/>
      <c r="CP22" s="282"/>
      <c r="CQ22" s="282"/>
      <c r="CR22" s="282"/>
      <c r="CS22" s="282"/>
      <c r="CT22" s="282"/>
      <c r="CU22" s="282"/>
      <c r="CV22" s="282"/>
      <c r="CW22" s="282"/>
      <c r="CX22" s="282"/>
      <c r="CY22" s="282"/>
      <c r="CZ22" s="282"/>
      <c r="DA22" s="282"/>
      <c r="DB22" s="282"/>
      <c r="DC22" s="282"/>
      <c r="DD22" s="282"/>
      <c r="DE22" s="282"/>
      <c r="DF22" s="282"/>
      <c r="DG22" s="282"/>
      <c r="DH22" s="282"/>
      <c r="DI22" s="282"/>
      <c r="DJ22" s="282"/>
      <c r="DK22" s="282"/>
      <c r="DL22" s="282"/>
      <c r="DM22" s="282"/>
      <c r="DN22" s="282"/>
      <c r="DO22" s="282"/>
      <c r="DP22" s="282"/>
      <c r="DQ22" s="282"/>
      <c r="DR22" s="282"/>
      <c r="DS22" s="282"/>
      <c r="DT22" s="282"/>
      <c r="DU22" s="282"/>
      <c r="DV22" s="282"/>
      <c r="DW22" s="282"/>
      <c r="DX22" s="282"/>
      <c r="DY22" s="282"/>
      <c r="DZ22" s="282"/>
      <c r="EA22" s="282"/>
      <c r="EB22" s="282"/>
      <c r="EC22" s="282"/>
      <c r="ED22" s="282"/>
      <c r="EE22" s="282"/>
      <c r="EF22" s="282"/>
      <c r="EG22" s="282"/>
      <c r="EH22" s="282"/>
      <c r="EI22" s="282"/>
      <c r="EJ22" s="282"/>
      <c r="EK22" s="282"/>
      <c r="EL22" s="282"/>
      <c r="EM22" s="282"/>
      <c r="EN22" s="282"/>
      <c r="EO22" s="282"/>
      <c r="EP22" s="282"/>
      <c r="EQ22" s="282"/>
      <c r="ER22" s="282"/>
      <c r="ES22" s="282"/>
      <c r="ET22" s="282"/>
      <c r="EU22" s="282"/>
      <c r="EV22" s="282"/>
      <c r="EW22" s="282"/>
      <c r="EX22" s="282"/>
      <c r="EY22" s="282"/>
      <c r="EZ22" s="282"/>
      <c r="FA22" s="282"/>
      <c r="FB22" s="282"/>
      <c r="FC22" s="282"/>
      <c r="FD22" s="282"/>
      <c r="FE22" s="282"/>
      <c r="FF22" s="282"/>
      <c r="FG22" s="282"/>
      <c r="FH22" s="282"/>
      <c r="FI22" s="282"/>
      <c r="FJ22" s="282"/>
      <c r="FK22" s="282"/>
      <c r="FL22" s="282"/>
      <c r="FM22" s="282"/>
      <c r="FN22" s="282"/>
      <c r="FO22" s="282"/>
      <c r="FP22" s="282"/>
      <c r="FQ22" s="282"/>
      <c r="FR22" s="282"/>
      <c r="FS22" s="282"/>
      <c r="FT22" s="282"/>
      <c r="FU22" s="282"/>
      <c r="FV22" s="282"/>
      <c r="FW22" s="282"/>
      <c r="FX22" s="282"/>
      <c r="FY22" s="282"/>
      <c r="FZ22" s="282"/>
      <c r="GA22" s="282"/>
      <c r="GB22" s="282"/>
      <c r="GC22" s="282"/>
      <c r="GD22" s="282"/>
      <c r="GE22" s="282"/>
      <c r="GF22" s="282"/>
      <c r="GG22" s="282"/>
      <c r="GH22" s="282"/>
      <c r="GI22" s="282"/>
      <c r="GJ22" s="282"/>
      <c r="GK22" s="282"/>
      <c r="GL22" s="282"/>
      <c r="GM22" s="282"/>
      <c r="GN22" s="282"/>
      <c r="GO22" s="282"/>
      <c r="GP22" s="282"/>
      <c r="GQ22" s="282"/>
      <c r="GR22" s="282"/>
      <c r="GS22" s="282"/>
      <c r="GT22" s="282"/>
      <c r="GU22" s="282"/>
      <c r="GV22" s="282"/>
      <c r="GW22" s="282"/>
      <c r="GX22" s="282"/>
      <c r="GY22" s="282"/>
      <c r="GZ22" s="282"/>
      <c r="HA22" s="282"/>
      <c r="HB22" s="282"/>
      <c r="HC22" s="282"/>
      <c r="HD22" s="282"/>
      <c r="HE22" s="282"/>
      <c r="HF22" s="282"/>
      <c r="HG22" s="282"/>
      <c r="HH22" s="282"/>
      <c r="HI22" s="282"/>
      <c r="HJ22" s="282"/>
      <c r="HK22" s="282"/>
      <c r="HL22" s="282"/>
      <c r="HM22" s="282"/>
      <c r="HN22" s="282"/>
      <c r="HO22" s="282"/>
      <c r="HP22" s="282"/>
      <c r="HQ22" s="282"/>
      <c r="HR22" s="282"/>
      <c r="HS22" s="282"/>
      <c r="HT22" s="282"/>
      <c r="HU22" s="282"/>
      <c r="HV22" s="282"/>
      <c r="HW22" s="282"/>
      <c r="HX22" s="282"/>
      <c r="HY22" s="282"/>
      <c r="HZ22" s="282"/>
      <c r="IA22" s="282"/>
      <c r="IB22" s="282"/>
      <c r="IC22" s="282"/>
      <c r="ID22" s="282"/>
      <c r="IE22" s="282"/>
      <c r="IF22" s="282"/>
      <c r="IG22" s="282"/>
      <c r="IH22" s="282"/>
      <c r="II22" s="282"/>
      <c r="IJ22" s="282"/>
      <c r="IK22" s="282"/>
      <c r="IL22" s="282"/>
      <c r="IM22" s="282"/>
      <c r="IN22" s="282"/>
      <c r="IO22" s="282"/>
      <c r="IP22" s="282"/>
      <c r="IQ22" s="282"/>
      <c r="IR22" s="282"/>
      <c r="IS22" s="282"/>
      <c r="IT22" s="282"/>
      <c r="IU22" s="282"/>
      <c r="IV22" s="282"/>
      <c r="IW22" s="282"/>
      <c r="IX22" s="282"/>
      <c r="IY22" s="282"/>
      <c r="IZ22" s="282"/>
      <c r="JA22" s="282"/>
      <c r="JB22" s="282"/>
      <c r="JC22" s="282"/>
      <c r="JD22" s="282"/>
      <c r="JE22" s="282"/>
      <c r="JF22" s="282"/>
      <c r="JG22" s="282"/>
      <c r="JH22" s="282"/>
      <c r="JI22" s="282"/>
      <c r="JJ22" s="282"/>
    </row>
    <row r="23" spans="1:279" s="281" customFormat="1" ht="16.5">
      <c r="A23" s="447" t="s">
        <v>470</v>
      </c>
      <c r="B23" s="455">
        <v>1</v>
      </c>
      <c r="C23" s="456" t="s">
        <v>6</v>
      </c>
      <c r="D23" s="455">
        <v>1</v>
      </c>
      <c r="E23" s="456" t="s">
        <v>6</v>
      </c>
      <c r="F23" s="456" t="s">
        <v>6</v>
      </c>
      <c r="G23" s="452">
        <v>1</v>
      </c>
      <c r="H23" s="454" t="s">
        <v>6</v>
      </c>
      <c r="I23" s="454">
        <v>1</v>
      </c>
      <c r="J23" s="454" t="s">
        <v>6</v>
      </c>
      <c r="K23" s="457" t="s">
        <v>6</v>
      </c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2"/>
      <c r="BW23" s="282"/>
      <c r="BX23" s="282"/>
      <c r="BY23" s="282"/>
      <c r="BZ23" s="282"/>
      <c r="CA23" s="282"/>
      <c r="CB23" s="282"/>
      <c r="CC23" s="282"/>
      <c r="CD23" s="282"/>
      <c r="CE23" s="282"/>
      <c r="CF23" s="282"/>
      <c r="CG23" s="282"/>
      <c r="CH23" s="282"/>
      <c r="CI23" s="282"/>
      <c r="CJ23" s="282"/>
      <c r="CK23" s="282"/>
      <c r="CL23" s="282"/>
      <c r="CM23" s="282"/>
      <c r="CN23" s="282"/>
      <c r="CO23" s="282"/>
      <c r="CP23" s="282"/>
      <c r="CQ23" s="282"/>
      <c r="CR23" s="282"/>
      <c r="CS23" s="282"/>
      <c r="CT23" s="282"/>
      <c r="CU23" s="282"/>
      <c r="CV23" s="282"/>
      <c r="CW23" s="282"/>
      <c r="CX23" s="282"/>
      <c r="CY23" s="282"/>
      <c r="CZ23" s="282"/>
      <c r="DA23" s="282"/>
      <c r="DB23" s="282"/>
      <c r="DC23" s="282"/>
      <c r="DD23" s="282"/>
      <c r="DE23" s="282"/>
      <c r="DF23" s="282"/>
      <c r="DG23" s="282"/>
      <c r="DH23" s="282"/>
      <c r="DI23" s="282"/>
      <c r="DJ23" s="282"/>
      <c r="DK23" s="282"/>
      <c r="DL23" s="282"/>
      <c r="DM23" s="282"/>
      <c r="DN23" s="282"/>
      <c r="DO23" s="282"/>
      <c r="DP23" s="282"/>
      <c r="DQ23" s="282"/>
      <c r="DR23" s="282"/>
      <c r="DS23" s="282"/>
      <c r="DT23" s="282"/>
      <c r="DU23" s="282"/>
      <c r="DV23" s="282"/>
      <c r="DW23" s="282"/>
      <c r="DX23" s="282"/>
      <c r="DY23" s="282"/>
      <c r="DZ23" s="282"/>
      <c r="EA23" s="282"/>
      <c r="EB23" s="282"/>
      <c r="EC23" s="282"/>
      <c r="ED23" s="282"/>
      <c r="EE23" s="282"/>
      <c r="EF23" s="282"/>
      <c r="EG23" s="282"/>
      <c r="EH23" s="282"/>
      <c r="EI23" s="282"/>
      <c r="EJ23" s="282"/>
      <c r="EK23" s="282"/>
      <c r="EL23" s="282"/>
      <c r="EM23" s="282"/>
      <c r="EN23" s="282"/>
      <c r="EO23" s="282"/>
      <c r="EP23" s="282"/>
      <c r="EQ23" s="282"/>
      <c r="ER23" s="282"/>
      <c r="ES23" s="282"/>
      <c r="ET23" s="282"/>
      <c r="EU23" s="282"/>
      <c r="EV23" s="282"/>
      <c r="EW23" s="282"/>
      <c r="EX23" s="282"/>
      <c r="EY23" s="282"/>
      <c r="EZ23" s="282"/>
      <c r="FA23" s="282"/>
      <c r="FB23" s="282"/>
      <c r="FC23" s="282"/>
      <c r="FD23" s="282"/>
      <c r="FE23" s="282"/>
      <c r="FF23" s="282"/>
      <c r="FG23" s="282"/>
      <c r="FH23" s="282"/>
      <c r="FI23" s="282"/>
      <c r="FJ23" s="282"/>
      <c r="FK23" s="282"/>
      <c r="FL23" s="282"/>
      <c r="FM23" s="282"/>
      <c r="FN23" s="282"/>
      <c r="FO23" s="282"/>
      <c r="FP23" s="282"/>
      <c r="FQ23" s="282"/>
      <c r="FR23" s="282"/>
      <c r="FS23" s="282"/>
      <c r="FT23" s="282"/>
      <c r="FU23" s="282"/>
      <c r="FV23" s="282"/>
      <c r="FW23" s="282"/>
      <c r="FX23" s="282"/>
      <c r="FY23" s="282"/>
      <c r="FZ23" s="282"/>
      <c r="GA23" s="282"/>
      <c r="GB23" s="282"/>
      <c r="GC23" s="282"/>
      <c r="GD23" s="282"/>
      <c r="GE23" s="282"/>
      <c r="GF23" s="282"/>
      <c r="GG23" s="282"/>
      <c r="GH23" s="282"/>
      <c r="GI23" s="282"/>
      <c r="GJ23" s="282"/>
      <c r="GK23" s="282"/>
      <c r="GL23" s="282"/>
      <c r="GM23" s="282"/>
      <c r="GN23" s="282"/>
      <c r="GO23" s="282"/>
      <c r="GP23" s="282"/>
      <c r="GQ23" s="282"/>
      <c r="GR23" s="282"/>
      <c r="GS23" s="282"/>
      <c r="GT23" s="282"/>
      <c r="GU23" s="282"/>
      <c r="GV23" s="282"/>
      <c r="GW23" s="282"/>
      <c r="GX23" s="282"/>
      <c r="GY23" s="282"/>
      <c r="GZ23" s="282"/>
      <c r="HA23" s="282"/>
      <c r="HB23" s="282"/>
      <c r="HC23" s="282"/>
      <c r="HD23" s="282"/>
      <c r="HE23" s="282"/>
      <c r="HF23" s="282"/>
      <c r="HG23" s="282"/>
      <c r="HH23" s="282"/>
      <c r="HI23" s="282"/>
      <c r="HJ23" s="282"/>
      <c r="HK23" s="282"/>
      <c r="HL23" s="282"/>
      <c r="HM23" s="282"/>
      <c r="HN23" s="282"/>
      <c r="HO23" s="282"/>
      <c r="HP23" s="282"/>
      <c r="HQ23" s="282"/>
      <c r="HR23" s="282"/>
      <c r="HS23" s="282"/>
      <c r="HT23" s="282"/>
      <c r="HU23" s="282"/>
      <c r="HV23" s="282"/>
      <c r="HW23" s="282"/>
      <c r="HX23" s="282"/>
      <c r="HY23" s="282"/>
      <c r="HZ23" s="282"/>
      <c r="IA23" s="282"/>
      <c r="IB23" s="282"/>
      <c r="IC23" s="282"/>
      <c r="ID23" s="282"/>
      <c r="IE23" s="282"/>
      <c r="IF23" s="282"/>
      <c r="IG23" s="282"/>
      <c r="IH23" s="282"/>
      <c r="II23" s="282"/>
      <c r="IJ23" s="282"/>
      <c r="IK23" s="282"/>
      <c r="IL23" s="282"/>
      <c r="IM23" s="282"/>
      <c r="IN23" s="282"/>
      <c r="IO23" s="282"/>
      <c r="IP23" s="282"/>
      <c r="IQ23" s="282"/>
      <c r="IR23" s="282"/>
      <c r="IS23" s="282"/>
      <c r="IT23" s="282"/>
      <c r="IU23" s="282"/>
      <c r="IV23" s="282"/>
      <c r="IW23" s="282"/>
      <c r="IX23" s="282"/>
      <c r="IY23" s="282"/>
      <c r="IZ23" s="282"/>
      <c r="JA23" s="282"/>
      <c r="JB23" s="282"/>
      <c r="JC23" s="282"/>
      <c r="JD23" s="282"/>
      <c r="JE23" s="282"/>
      <c r="JF23" s="282"/>
      <c r="JG23" s="282"/>
      <c r="JH23" s="282"/>
      <c r="JI23" s="282"/>
      <c r="JJ23" s="282"/>
    </row>
    <row r="24" spans="1:279" s="281" customFormat="1" ht="19.5" customHeight="1">
      <c r="A24" s="449" t="s">
        <v>471</v>
      </c>
      <c r="B24" s="458">
        <v>6</v>
      </c>
      <c r="C24" s="458">
        <v>6</v>
      </c>
      <c r="D24" s="458">
        <v>6</v>
      </c>
      <c r="E24" s="458">
        <v>5</v>
      </c>
      <c r="F24" s="458">
        <v>7</v>
      </c>
      <c r="G24" s="459">
        <v>5</v>
      </c>
      <c r="H24" s="460">
        <v>8</v>
      </c>
      <c r="I24" s="460">
        <v>2</v>
      </c>
      <c r="J24" s="460" t="s">
        <v>6</v>
      </c>
      <c r="K24" s="461" t="s">
        <v>6</v>
      </c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  <c r="BP24" s="282"/>
      <c r="BQ24" s="282"/>
      <c r="BR24" s="282"/>
      <c r="BS24" s="282"/>
      <c r="BT24" s="282"/>
      <c r="BU24" s="282"/>
      <c r="BV24" s="282"/>
      <c r="BW24" s="282"/>
      <c r="BX24" s="282"/>
      <c r="BY24" s="282"/>
      <c r="BZ24" s="282"/>
      <c r="CA24" s="282"/>
      <c r="CB24" s="282"/>
      <c r="CC24" s="282"/>
      <c r="CD24" s="282"/>
      <c r="CE24" s="282"/>
      <c r="CF24" s="282"/>
      <c r="CG24" s="282"/>
      <c r="CH24" s="282"/>
      <c r="CI24" s="282"/>
      <c r="CJ24" s="282"/>
      <c r="CK24" s="282"/>
      <c r="CL24" s="282"/>
      <c r="CM24" s="282"/>
      <c r="CN24" s="282"/>
      <c r="CO24" s="282"/>
      <c r="CP24" s="282"/>
      <c r="CQ24" s="282"/>
      <c r="CR24" s="282"/>
      <c r="CS24" s="282"/>
      <c r="CT24" s="282"/>
      <c r="CU24" s="282"/>
      <c r="CV24" s="282"/>
      <c r="CW24" s="282"/>
      <c r="CX24" s="282"/>
      <c r="CY24" s="282"/>
      <c r="CZ24" s="282"/>
      <c r="DA24" s="282"/>
      <c r="DB24" s="282"/>
      <c r="DC24" s="282"/>
      <c r="DD24" s="282"/>
      <c r="DE24" s="282"/>
      <c r="DF24" s="282"/>
      <c r="DG24" s="282"/>
      <c r="DH24" s="282"/>
      <c r="DI24" s="282"/>
      <c r="DJ24" s="282"/>
      <c r="DK24" s="282"/>
      <c r="DL24" s="282"/>
      <c r="DM24" s="282"/>
      <c r="DN24" s="282"/>
      <c r="DO24" s="282"/>
      <c r="DP24" s="282"/>
      <c r="DQ24" s="282"/>
      <c r="DR24" s="282"/>
      <c r="DS24" s="282"/>
      <c r="DT24" s="282"/>
      <c r="DU24" s="282"/>
      <c r="DV24" s="282"/>
      <c r="DW24" s="282"/>
      <c r="DX24" s="282"/>
      <c r="DY24" s="282"/>
      <c r="DZ24" s="282"/>
      <c r="EA24" s="282"/>
      <c r="EB24" s="282"/>
      <c r="EC24" s="282"/>
      <c r="ED24" s="282"/>
      <c r="EE24" s="282"/>
      <c r="EF24" s="282"/>
      <c r="EG24" s="282"/>
      <c r="EH24" s="282"/>
      <c r="EI24" s="282"/>
      <c r="EJ24" s="282"/>
      <c r="EK24" s="282"/>
      <c r="EL24" s="282"/>
      <c r="EM24" s="282"/>
      <c r="EN24" s="282"/>
      <c r="EO24" s="282"/>
      <c r="EP24" s="282"/>
      <c r="EQ24" s="282"/>
      <c r="ER24" s="282"/>
      <c r="ES24" s="282"/>
      <c r="ET24" s="282"/>
      <c r="EU24" s="282"/>
      <c r="EV24" s="282"/>
      <c r="EW24" s="282"/>
      <c r="EX24" s="282"/>
      <c r="EY24" s="282"/>
      <c r="EZ24" s="282"/>
      <c r="FA24" s="282"/>
      <c r="FB24" s="282"/>
      <c r="FC24" s="282"/>
      <c r="FD24" s="282"/>
      <c r="FE24" s="282"/>
      <c r="FF24" s="282"/>
      <c r="FG24" s="282"/>
      <c r="FH24" s="282"/>
      <c r="FI24" s="282"/>
      <c r="FJ24" s="282"/>
      <c r="FK24" s="282"/>
      <c r="FL24" s="282"/>
      <c r="FM24" s="282"/>
      <c r="FN24" s="282"/>
      <c r="FO24" s="282"/>
      <c r="FP24" s="282"/>
      <c r="FQ24" s="282"/>
      <c r="FR24" s="282"/>
      <c r="FS24" s="282"/>
      <c r="FT24" s="282"/>
      <c r="FU24" s="282"/>
      <c r="FV24" s="282"/>
      <c r="FW24" s="282"/>
      <c r="FX24" s="282"/>
      <c r="FY24" s="282"/>
      <c r="FZ24" s="282"/>
      <c r="GA24" s="282"/>
      <c r="GB24" s="282"/>
      <c r="GC24" s="282"/>
      <c r="GD24" s="282"/>
      <c r="GE24" s="282"/>
      <c r="GF24" s="282"/>
      <c r="GG24" s="282"/>
      <c r="GH24" s="282"/>
      <c r="GI24" s="282"/>
      <c r="GJ24" s="282"/>
      <c r="GK24" s="282"/>
      <c r="GL24" s="282"/>
      <c r="GM24" s="282"/>
      <c r="GN24" s="282"/>
      <c r="GO24" s="282"/>
      <c r="GP24" s="282"/>
      <c r="GQ24" s="282"/>
      <c r="GR24" s="282"/>
      <c r="GS24" s="282"/>
      <c r="GT24" s="282"/>
      <c r="GU24" s="282"/>
      <c r="GV24" s="282"/>
      <c r="GW24" s="282"/>
      <c r="GX24" s="282"/>
      <c r="GY24" s="282"/>
      <c r="GZ24" s="282"/>
      <c r="HA24" s="282"/>
      <c r="HB24" s="282"/>
      <c r="HC24" s="282"/>
      <c r="HD24" s="282"/>
      <c r="HE24" s="282"/>
      <c r="HF24" s="282"/>
      <c r="HG24" s="282"/>
      <c r="HH24" s="282"/>
      <c r="HI24" s="282"/>
      <c r="HJ24" s="282"/>
      <c r="HK24" s="282"/>
      <c r="HL24" s="282"/>
      <c r="HM24" s="282"/>
      <c r="HN24" s="282"/>
      <c r="HO24" s="282"/>
      <c r="HP24" s="282"/>
      <c r="HQ24" s="282"/>
      <c r="HR24" s="282"/>
      <c r="HS24" s="282"/>
      <c r="HT24" s="282"/>
      <c r="HU24" s="282"/>
      <c r="HV24" s="282"/>
      <c r="HW24" s="282"/>
      <c r="HX24" s="282"/>
      <c r="HY24" s="282"/>
      <c r="HZ24" s="282"/>
      <c r="IA24" s="282"/>
      <c r="IB24" s="282"/>
      <c r="IC24" s="282"/>
      <c r="ID24" s="282"/>
      <c r="IE24" s="282"/>
      <c r="IF24" s="282"/>
      <c r="IG24" s="282"/>
      <c r="IH24" s="282"/>
      <c r="II24" s="282"/>
      <c r="IJ24" s="282"/>
      <c r="IK24" s="282"/>
      <c r="IL24" s="282"/>
      <c r="IM24" s="282"/>
      <c r="IN24" s="282"/>
      <c r="IO24" s="282"/>
      <c r="IP24" s="282"/>
      <c r="IQ24" s="282"/>
      <c r="IR24" s="282"/>
      <c r="IS24" s="282"/>
      <c r="IT24" s="282"/>
      <c r="IU24" s="282"/>
      <c r="IV24" s="282"/>
      <c r="IW24" s="282"/>
      <c r="IX24" s="282"/>
      <c r="IY24" s="282"/>
      <c r="IZ24" s="282"/>
      <c r="JA24" s="282"/>
      <c r="JB24" s="282"/>
      <c r="JC24" s="282"/>
      <c r="JD24" s="282"/>
      <c r="JE24" s="282"/>
      <c r="JF24" s="282"/>
      <c r="JG24" s="282"/>
      <c r="JH24" s="282"/>
      <c r="JI24" s="282"/>
      <c r="JJ24" s="282"/>
    </row>
    <row r="25" spans="1:279" s="282" customFormat="1" ht="19.5" customHeight="1">
      <c r="A25" s="446" t="s">
        <v>454</v>
      </c>
      <c r="G25" s="251"/>
      <c r="H25" s="249"/>
      <c r="I25" s="249"/>
      <c r="J25" s="249"/>
      <c r="K25" s="249"/>
    </row>
    <row r="26" spans="1:279" s="282" customFormat="1" ht="22.7" customHeight="1">
      <c r="A26" s="807" t="s">
        <v>452</v>
      </c>
      <c r="B26" s="807"/>
      <c r="C26" s="807"/>
      <c r="D26" s="807"/>
      <c r="E26" s="807"/>
      <c r="F26" s="807"/>
      <c r="G26" s="807"/>
      <c r="H26" s="807"/>
      <c r="I26" s="807"/>
      <c r="J26" s="807"/>
      <c r="K26" s="807"/>
    </row>
    <row r="27" spans="1:279" ht="15.75">
      <c r="A27" s="444"/>
      <c r="B27" s="362" t="s">
        <v>7</v>
      </c>
      <c r="C27" s="361" t="s">
        <v>443</v>
      </c>
      <c r="D27" s="361" t="s">
        <v>444</v>
      </c>
      <c r="E27" s="361" t="s">
        <v>445</v>
      </c>
      <c r="F27" s="361" t="s">
        <v>446</v>
      </c>
      <c r="G27" s="361" t="s">
        <v>447</v>
      </c>
      <c r="H27" s="361" t="s">
        <v>448</v>
      </c>
      <c r="I27" s="361" t="s">
        <v>449</v>
      </c>
      <c r="J27" s="361" t="s">
        <v>450</v>
      </c>
      <c r="K27" s="361" t="s">
        <v>451</v>
      </c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  <c r="IW27" s="154"/>
      <c r="IX27" s="154"/>
      <c r="IY27" s="154"/>
      <c r="IZ27" s="154"/>
      <c r="JA27" s="154"/>
      <c r="JB27" s="154"/>
      <c r="JC27" s="154"/>
      <c r="JD27" s="154"/>
      <c r="JE27" s="154"/>
      <c r="JF27" s="154"/>
      <c r="JG27" s="154"/>
      <c r="JH27" s="154"/>
      <c r="JI27" s="154"/>
      <c r="JJ27" s="154"/>
      <c r="JK27" s="154"/>
      <c r="JL27" s="154"/>
      <c r="JM27" s="154"/>
      <c r="JN27" s="154"/>
      <c r="JO27" s="154"/>
      <c r="JP27" s="154"/>
      <c r="JQ27" s="154"/>
      <c r="JR27" s="154"/>
      <c r="JS27" s="154"/>
    </row>
    <row r="28" spans="1:279" ht="16.5">
      <c r="A28" s="284" t="s">
        <v>374</v>
      </c>
      <c r="B28" s="450">
        <v>2051</v>
      </c>
      <c r="C28" s="450">
        <v>1993</v>
      </c>
      <c r="D28" s="450">
        <v>2105</v>
      </c>
      <c r="E28" s="450">
        <v>2708</v>
      </c>
      <c r="F28" s="450">
        <v>2492</v>
      </c>
      <c r="G28" s="450">
        <v>2340</v>
      </c>
      <c r="H28" s="450">
        <v>2110</v>
      </c>
      <c r="I28" s="450">
        <v>2395</v>
      </c>
      <c r="J28" s="450">
        <v>3742</v>
      </c>
      <c r="K28" s="451">
        <v>2661</v>
      </c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</row>
    <row r="29" spans="1:279" ht="16.5">
      <c r="A29" s="447" t="s">
        <v>375</v>
      </c>
      <c r="B29" s="452">
        <v>43</v>
      </c>
      <c r="C29" s="452">
        <v>45</v>
      </c>
      <c r="D29" s="452">
        <v>50</v>
      </c>
      <c r="E29" s="452">
        <v>83</v>
      </c>
      <c r="F29" s="452">
        <v>100</v>
      </c>
      <c r="G29" s="452">
        <v>150</v>
      </c>
      <c r="H29" s="452">
        <v>230</v>
      </c>
      <c r="I29" s="452">
        <v>379</v>
      </c>
      <c r="J29" s="452">
        <v>1802</v>
      </c>
      <c r="K29" s="453">
        <v>717</v>
      </c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</row>
    <row r="30" spans="1:279" ht="16.5">
      <c r="A30" s="447" t="s">
        <v>376</v>
      </c>
      <c r="B30" s="452">
        <v>96</v>
      </c>
      <c r="C30" s="452">
        <v>158</v>
      </c>
      <c r="D30" s="452">
        <v>418</v>
      </c>
      <c r="E30" s="452">
        <v>284</v>
      </c>
      <c r="F30" s="452">
        <v>280</v>
      </c>
      <c r="G30" s="452">
        <v>285</v>
      </c>
      <c r="H30" s="452">
        <v>372</v>
      </c>
      <c r="I30" s="452">
        <v>508</v>
      </c>
      <c r="J30" s="452">
        <v>462</v>
      </c>
      <c r="K30" s="453">
        <v>582</v>
      </c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</row>
    <row r="31" spans="1:279" ht="16.5">
      <c r="A31" s="447" t="s">
        <v>456</v>
      </c>
      <c r="B31" s="452">
        <v>717</v>
      </c>
      <c r="C31" s="452">
        <v>636</v>
      </c>
      <c r="D31" s="452">
        <v>655</v>
      </c>
      <c r="E31" s="452">
        <v>825</v>
      </c>
      <c r="F31" s="452">
        <v>894</v>
      </c>
      <c r="G31" s="452">
        <v>680</v>
      </c>
      <c r="H31" s="452">
        <v>491</v>
      </c>
      <c r="I31" s="452">
        <v>519</v>
      </c>
      <c r="J31" s="452">
        <v>644</v>
      </c>
      <c r="K31" s="453">
        <v>553</v>
      </c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</row>
    <row r="32" spans="1:279" ht="16.5">
      <c r="A32" s="447" t="s">
        <v>472</v>
      </c>
      <c r="B32" s="452">
        <v>231</v>
      </c>
      <c r="C32" s="452">
        <v>204</v>
      </c>
      <c r="D32" s="452">
        <v>324</v>
      </c>
      <c r="E32" s="452">
        <v>363</v>
      </c>
      <c r="F32" s="452">
        <v>501</v>
      </c>
      <c r="G32" s="452">
        <v>526</v>
      </c>
      <c r="H32" s="452">
        <v>354</v>
      </c>
      <c r="I32" s="452">
        <v>429</v>
      </c>
      <c r="J32" s="452">
        <v>337</v>
      </c>
      <c r="K32" s="453">
        <v>332</v>
      </c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</row>
    <row r="33" spans="1:269" ht="15.75" customHeight="1">
      <c r="A33" s="447" t="s">
        <v>474</v>
      </c>
      <c r="B33" s="452">
        <v>414</v>
      </c>
      <c r="C33" s="452">
        <v>306</v>
      </c>
      <c r="D33" s="452">
        <v>189</v>
      </c>
      <c r="E33" s="452">
        <v>528</v>
      </c>
      <c r="F33" s="452">
        <v>152</v>
      </c>
      <c r="G33" s="452">
        <v>134</v>
      </c>
      <c r="H33" s="452">
        <v>34</v>
      </c>
      <c r="I33" s="452">
        <v>27</v>
      </c>
      <c r="J33" s="452">
        <v>82</v>
      </c>
      <c r="K33" s="453">
        <v>125</v>
      </c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</row>
    <row r="34" spans="1:269" ht="16.5">
      <c r="A34" s="447" t="s">
        <v>473</v>
      </c>
      <c r="B34" s="452">
        <v>69</v>
      </c>
      <c r="C34" s="452">
        <v>126</v>
      </c>
      <c r="D34" s="452">
        <v>75</v>
      </c>
      <c r="E34" s="452">
        <v>89</v>
      </c>
      <c r="F34" s="452">
        <v>72</v>
      </c>
      <c r="G34" s="452">
        <v>137</v>
      </c>
      <c r="H34" s="452">
        <v>89</v>
      </c>
      <c r="I34" s="452">
        <v>81</v>
      </c>
      <c r="J34" s="452">
        <v>66</v>
      </c>
      <c r="K34" s="453">
        <v>64</v>
      </c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</row>
    <row r="35" spans="1:269" ht="16.5">
      <c r="A35" s="447" t="s">
        <v>377</v>
      </c>
      <c r="B35" s="463">
        <v>143</v>
      </c>
      <c r="C35" s="463">
        <v>76</v>
      </c>
      <c r="D35" s="463">
        <v>86</v>
      </c>
      <c r="E35" s="463">
        <v>120</v>
      </c>
      <c r="F35" s="463">
        <v>57</v>
      </c>
      <c r="G35" s="452">
        <v>62</v>
      </c>
      <c r="H35" s="452">
        <v>77</v>
      </c>
      <c r="I35" s="452">
        <v>118</v>
      </c>
      <c r="J35" s="452">
        <v>62</v>
      </c>
      <c r="K35" s="453">
        <v>62</v>
      </c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</row>
    <row r="36" spans="1:269" ht="16.5">
      <c r="A36" s="447" t="s">
        <v>475</v>
      </c>
      <c r="B36" s="463">
        <v>48</v>
      </c>
      <c r="C36" s="463">
        <v>133</v>
      </c>
      <c r="D36" s="463">
        <v>68</v>
      </c>
      <c r="E36" s="463">
        <v>118</v>
      </c>
      <c r="F36" s="463">
        <v>124</v>
      </c>
      <c r="G36" s="452">
        <v>75</v>
      </c>
      <c r="H36" s="452">
        <v>109</v>
      </c>
      <c r="I36" s="452">
        <v>72</v>
      </c>
      <c r="J36" s="452">
        <v>102</v>
      </c>
      <c r="K36" s="453">
        <v>57</v>
      </c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  <c r="IW36" s="154"/>
      <c r="IX36" s="154"/>
      <c r="IY36" s="154"/>
      <c r="IZ36" s="154"/>
      <c r="JA36" s="154"/>
      <c r="JB36" s="154"/>
      <c r="JC36" s="154"/>
      <c r="JD36" s="154"/>
      <c r="JE36" s="154"/>
      <c r="JF36" s="154"/>
      <c r="JG36" s="154"/>
      <c r="JH36" s="154"/>
    </row>
    <row r="37" spans="1:269" s="250" customFormat="1" ht="16.5">
      <c r="A37" s="447" t="s">
        <v>476</v>
      </c>
      <c r="B37" s="462" t="s">
        <v>1</v>
      </c>
      <c r="C37" s="462" t="s">
        <v>1</v>
      </c>
      <c r="D37" s="462" t="s">
        <v>1</v>
      </c>
      <c r="E37" s="462" t="s">
        <v>1</v>
      </c>
      <c r="F37" s="463">
        <v>8</v>
      </c>
      <c r="G37" s="452">
        <v>38</v>
      </c>
      <c r="H37" s="452">
        <v>48</v>
      </c>
      <c r="I37" s="452">
        <v>50</v>
      </c>
      <c r="J37" s="452">
        <v>68</v>
      </c>
      <c r="K37" s="453">
        <v>42</v>
      </c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  <c r="GH37" s="251"/>
      <c r="GI37" s="251"/>
      <c r="GJ37" s="251"/>
      <c r="GK37" s="251"/>
      <c r="GL37" s="251"/>
      <c r="GM37" s="251"/>
      <c r="GN37" s="251"/>
      <c r="GO37" s="251"/>
      <c r="GP37" s="251"/>
      <c r="GQ37" s="251"/>
      <c r="GR37" s="251"/>
      <c r="GS37" s="251"/>
      <c r="GT37" s="251"/>
      <c r="GU37" s="251"/>
      <c r="GV37" s="251"/>
      <c r="GW37" s="251"/>
      <c r="GX37" s="251"/>
      <c r="GY37" s="251"/>
      <c r="GZ37" s="251"/>
      <c r="HA37" s="251"/>
      <c r="HB37" s="251"/>
      <c r="HC37" s="251"/>
      <c r="HD37" s="251"/>
      <c r="HE37" s="251"/>
      <c r="HF37" s="251"/>
      <c r="HG37" s="251"/>
      <c r="HH37" s="251"/>
      <c r="HI37" s="251"/>
      <c r="HJ37" s="251"/>
      <c r="HK37" s="251"/>
      <c r="HL37" s="251"/>
      <c r="HM37" s="251"/>
      <c r="HN37" s="251"/>
      <c r="HO37" s="251"/>
      <c r="HP37" s="251"/>
      <c r="HQ37" s="251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51"/>
      <c r="IQ37" s="251"/>
      <c r="IR37" s="251"/>
      <c r="IS37" s="251"/>
      <c r="IT37" s="251"/>
      <c r="IU37" s="251"/>
      <c r="IV37" s="251"/>
      <c r="IW37" s="251"/>
      <c r="IX37" s="251"/>
      <c r="IY37" s="251"/>
      <c r="IZ37" s="251"/>
      <c r="JA37" s="251"/>
      <c r="JB37" s="251"/>
      <c r="JC37" s="251"/>
      <c r="JD37" s="251"/>
      <c r="JE37" s="251"/>
      <c r="JF37" s="251"/>
      <c r="JG37" s="251"/>
      <c r="JH37" s="251"/>
      <c r="JI37" s="283"/>
    </row>
    <row r="38" spans="1:269" s="250" customFormat="1" ht="16.5">
      <c r="A38" s="447" t="s">
        <v>464</v>
      </c>
      <c r="B38" s="462">
        <v>178</v>
      </c>
      <c r="C38" s="462">
        <v>127</v>
      </c>
      <c r="D38" s="462">
        <v>117</v>
      </c>
      <c r="E38" s="462">
        <v>91</v>
      </c>
      <c r="F38" s="463">
        <v>58</v>
      </c>
      <c r="G38" s="452">
        <v>76</v>
      </c>
      <c r="H38" s="452">
        <v>137</v>
      </c>
      <c r="I38" s="452">
        <v>53</v>
      </c>
      <c r="J38" s="452">
        <v>26</v>
      </c>
      <c r="K38" s="453">
        <v>39</v>
      </c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1"/>
      <c r="EO38" s="251"/>
      <c r="EP38" s="251"/>
      <c r="EQ38" s="251"/>
      <c r="ER38" s="251"/>
      <c r="ES38" s="251"/>
      <c r="ET38" s="251"/>
      <c r="EU38" s="251"/>
      <c r="EV38" s="251"/>
      <c r="EW38" s="251"/>
      <c r="EX38" s="251"/>
      <c r="EY38" s="251"/>
      <c r="EZ38" s="251"/>
      <c r="FA38" s="251"/>
      <c r="FB38" s="251"/>
      <c r="FC38" s="251"/>
      <c r="FD38" s="251"/>
      <c r="FE38" s="251"/>
      <c r="FF38" s="251"/>
      <c r="FG38" s="251"/>
      <c r="FH38" s="251"/>
      <c r="FI38" s="251"/>
      <c r="FJ38" s="251"/>
      <c r="FK38" s="251"/>
      <c r="FL38" s="251"/>
      <c r="FM38" s="251"/>
      <c r="FN38" s="251"/>
      <c r="FO38" s="251"/>
      <c r="FP38" s="251"/>
      <c r="FQ38" s="251"/>
      <c r="FR38" s="251"/>
      <c r="FS38" s="251"/>
      <c r="FT38" s="251"/>
      <c r="FU38" s="251"/>
      <c r="FV38" s="251"/>
      <c r="FW38" s="251"/>
      <c r="FX38" s="251"/>
      <c r="FY38" s="251"/>
      <c r="FZ38" s="251"/>
      <c r="GA38" s="251"/>
      <c r="GB38" s="251"/>
      <c r="GC38" s="251"/>
      <c r="GD38" s="251"/>
      <c r="GE38" s="251"/>
      <c r="GF38" s="251"/>
      <c r="GG38" s="251"/>
      <c r="GH38" s="251"/>
      <c r="GI38" s="251"/>
      <c r="GJ38" s="251"/>
      <c r="GK38" s="251"/>
      <c r="GL38" s="251"/>
      <c r="GM38" s="251"/>
      <c r="GN38" s="251"/>
      <c r="GO38" s="251"/>
      <c r="GP38" s="251"/>
      <c r="GQ38" s="251"/>
      <c r="GR38" s="251"/>
      <c r="GS38" s="251"/>
      <c r="GT38" s="251"/>
      <c r="GU38" s="251"/>
      <c r="GV38" s="251"/>
      <c r="GW38" s="251"/>
      <c r="GX38" s="251"/>
      <c r="GY38" s="251"/>
      <c r="GZ38" s="251"/>
      <c r="HA38" s="251"/>
      <c r="HB38" s="251"/>
      <c r="HC38" s="251"/>
      <c r="HD38" s="251"/>
      <c r="HE38" s="251"/>
      <c r="HF38" s="251"/>
      <c r="HG38" s="251"/>
      <c r="HH38" s="251"/>
      <c r="HI38" s="251"/>
      <c r="HJ38" s="251"/>
      <c r="HK38" s="251"/>
      <c r="HL38" s="251"/>
      <c r="HM38" s="251"/>
      <c r="HN38" s="251"/>
      <c r="HO38" s="251"/>
      <c r="HP38" s="251"/>
      <c r="HQ38" s="251"/>
      <c r="HR38" s="251"/>
      <c r="HS38" s="251"/>
      <c r="HT38" s="251"/>
      <c r="HU38" s="251"/>
      <c r="HV38" s="251"/>
      <c r="HW38" s="251"/>
      <c r="HX38" s="251"/>
      <c r="HY38" s="251"/>
      <c r="HZ38" s="251"/>
      <c r="IA38" s="251"/>
      <c r="IB38" s="251"/>
      <c r="IC38" s="251"/>
      <c r="ID38" s="251"/>
      <c r="IE38" s="251"/>
      <c r="IF38" s="251"/>
      <c r="IG38" s="251"/>
      <c r="IH38" s="251"/>
      <c r="II38" s="251"/>
      <c r="IJ38" s="251"/>
      <c r="IK38" s="251"/>
      <c r="IL38" s="251"/>
      <c r="IM38" s="251"/>
      <c r="IN38" s="251"/>
      <c r="IO38" s="251"/>
      <c r="IP38" s="251"/>
      <c r="IQ38" s="251"/>
      <c r="IR38" s="251"/>
      <c r="IS38" s="251"/>
      <c r="IT38" s="251"/>
      <c r="IU38" s="251"/>
      <c r="IV38" s="251"/>
      <c r="IW38" s="251"/>
      <c r="IX38" s="251"/>
      <c r="IY38" s="251"/>
      <c r="IZ38" s="251"/>
      <c r="JA38" s="251"/>
      <c r="JB38" s="251"/>
      <c r="JC38" s="251"/>
      <c r="JD38" s="251"/>
      <c r="JE38" s="251"/>
      <c r="JF38" s="251"/>
      <c r="JG38" s="251"/>
      <c r="JH38" s="251"/>
      <c r="JI38" s="283"/>
    </row>
    <row r="39" spans="1:269" s="250" customFormat="1" ht="16.5">
      <c r="A39" s="447" t="s">
        <v>477</v>
      </c>
      <c r="B39" s="462">
        <v>5</v>
      </c>
      <c r="C39" s="462">
        <v>49</v>
      </c>
      <c r="D39" s="462">
        <v>36</v>
      </c>
      <c r="E39" s="462">
        <v>19</v>
      </c>
      <c r="F39" s="463">
        <v>34</v>
      </c>
      <c r="G39" s="452">
        <v>20</v>
      </c>
      <c r="H39" s="452">
        <v>16</v>
      </c>
      <c r="I39" s="452">
        <v>9</v>
      </c>
      <c r="J39" s="452">
        <v>16</v>
      </c>
      <c r="K39" s="453">
        <v>31</v>
      </c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251"/>
      <c r="DZ39" s="251"/>
      <c r="EA39" s="251"/>
      <c r="EB39" s="251"/>
      <c r="EC39" s="251"/>
      <c r="ED39" s="251"/>
      <c r="EE39" s="251"/>
      <c r="EF39" s="251"/>
      <c r="EG39" s="251"/>
      <c r="EH39" s="251"/>
      <c r="EI39" s="251"/>
      <c r="EJ39" s="251"/>
      <c r="EK39" s="251"/>
      <c r="EL39" s="251"/>
      <c r="EM39" s="251"/>
      <c r="EN39" s="251"/>
      <c r="EO39" s="251"/>
      <c r="EP39" s="251"/>
      <c r="EQ39" s="251"/>
      <c r="ER39" s="251"/>
      <c r="ES39" s="251"/>
      <c r="ET39" s="251"/>
      <c r="EU39" s="251"/>
      <c r="EV39" s="251"/>
      <c r="EW39" s="251"/>
      <c r="EX39" s="251"/>
      <c r="EY39" s="251"/>
      <c r="EZ39" s="251"/>
      <c r="FA39" s="251"/>
      <c r="FB39" s="251"/>
      <c r="FC39" s="251"/>
      <c r="FD39" s="251"/>
      <c r="FE39" s="251"/>
      <c r="FF39" s="251"/>
      <c r="FG39" s="251"/>
      <c r="FH39" s="251"/>
      <c r="FI39" s="251"/>
      <c r="FJ39" s="251"/>
      <c r="FK39" s="251"/>
      <c r="FL39" s="251"/>
      <c r="FM39" s="251"/>
      <c r="FN39" s="251"/>
      <c r="FO39" s="251"/>
      <c r="FP39" s="251"/>
      <c r="FQ39" s="251"/>
      <c r="FR39" s="251"/>
      <c r="FS39" s="251"/>
      <c r="FT39" s="251"/>
      <c r="FU39" s="251"/>
      <c r="FV39" s="251"/>
      <c r="FW39" s="251"/>
      <c r="FX39" s="251"/>
      <c r="FY39" s="251"/>
      <c r="FZ39" s="251"/>
      <c r="GA39" s="251"/>
      <c r="GB39" s="251"/>
      <c r="GC39" s="251"/>
      <c r="GD39" s="251"/>
      <c r="GE39" s="251"/>
      <c r="GF39" s="251"/>
      <c r="GG39" s="251"/>
      <c r="GH39" s="251"/>
      <c r="GI39" s="251"/>
      <c r="GJ39" s="251"/>
      <c r="GK39" s="251"/>
      <c r="GL39" s="251"/>
      <c r="GM39" s="251"/>
      <c r="GN39" s="251"/>
      <c r="GO39" s="251"/>
      <c r="GP39" s="251"/>
      <c r="GQ39" s="251"/>
      <c r="GR39" s="251"/>
      <c r="GS39" s="251"/>
      <c r="GT39" s="251"/>
      <c r="GU39" s="251"/>
      <c r="GV39" s="251"/>
      <c r="GW39" s="251"/>
      <c r="GX39" s="251"/>
      <c r="GY39" s="251"/>
      <c r="GZ39" s="251"/>
      <c r="HA39" s="251"/>
      <c r="HB39" s="251"/>
      <c r="HC39" s="251"/>
      <c r="HD39" s="251"/>
      <c r="HE39" s="251"/>
      <c r="HF39" s="251"/>
      <c r="HG39" s="251"/>
      <c r="HH39" s="251"/>
      <c r="HI39" s="251"/>
      <c r="HJ39" s="251"/>
      <c r="HK39" s="251"/>
      <c r="HL39" s="251"/>
      <c r="HM39" s="251"/>
      <c r="HN39" s="251"/>
      <c r="HO39" s="251"/>
      <c r="HP39" s="251"/>
      <c r="HQ39" s="251"/>
      <c r="HR39" s="251"/>
      <c r="HS39" s="251"/>
      <c r="HT39" s="251"/>
      <c r="HU39" s="251"/>
      <c r="HV39" s="251"/>
      <c r="HW39" s="251"/>
      <c r="HX39" s="251"/>
      <c r="HY39" s="251"/>
      <c r="HZ39" s="251"/>
      <c r="IA39" s="251"/>
      <c r="IB39" s="251"/>
      <c r="IC39" s="251"/>
      <c r="ID39" s="251"/>
      <c r="IE39" s="251"/>
      <c r="IF39" s="251"/>
      <c r="IG39" s="251"/>
      <c r="IH39" s="251"/>
      <c r="II39" s="251"/>
      <c r="IJ39" s="251"/>
      <c r="IK39" s="251"/>
      <c r="IL39" s="251"/>
      <c r="IM39" s="251"/>
      <c r="IN39" s="251"/>
      <c r="IO39" s="251"/>
      <c r="IP39" s="251"/>
      <c r="IQ39" s="251"/>
      <c r="IR39" s="251"/>
      <c r="IS39" s="251"/>
      <c r="IT39" s="251"/>
      <c r="IU39" s="251"/>
      <c r="IV39" s="251"/>
      <c r="IW39" s="251"/>
      <c r="IX39" s="251"/>
      <c r="IY39" s="251"/>
      <c r="IZ39" s="251"/>
      <c r="JA39" s="251"/>
      <c r="JB39" s="251"/>
      <c r="JC39" s="251"/>
      <c r="JD39" s="251"/>
      <c r="JE39" s="251"/>
      <c r="JF39" s="251"/>
      <c r="JG39" s="251"/>
      <c r="JH39" s="251"/>
      <c r="JI39" s="283"/>
    </row>
    <row r="40" spans="1:269" s="250" customFormat="1" ht="16.5">
      <c r="A40" s="447" t="s">
        <v>478</v>
      </c>
      <c r="B40" s="448" t="s">
        <v>1</v>
      </c>
      <c r="C40" s="464">
        <v>17</v>
      </c>
      <c r="D40" s="464">
        <v>15</v>
      </c>
      <c r="E40" s="464">
        <v>36</v>
      </c>
      <c r="F40" s="464">
        <v>38</v>
      </c>
      <c r="G40" s="452">
        <v>22</v>
      </c>
      <c r="H40" s="452">
        <v>9</v>
      </c>
      <c r="I40" s="452">
        <v>6</v>
      </c>
      <c r="J40" s="452">
        <v>15</v>
      </c>
      <c r="K40" s="453">
        <v>15</v>
      </c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  <c r="GV40" s="251"/>
      <c r="GW40" s="251"/>
      <c r="GX40" s="251"/>
      <c r="GY40" s="251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51"/>
      <c r="IE40" s="251"/>
      <c r="IF40" s="251"/>
      <c r="IG40" s="251"/>
      <c r="IH40" s="251"/>
      <c r="II40" s="251"/>
      <c r="IJ40" s="251"/>
      <c r="IK40" s="251"/>
      <c r="IL40" s="251"/>
      <c r="IM40" s="251"/>
      <c r="IN40" s="251"/>
      <c r="IO40" s="251"/>
      <c r="IP40" s="251"/>
      <c r="IQ40" s="251"/>
      <c r="IR40" s="251"/>
      <c r="IS40" s="251"/>
      <c r="IT40" s="251"/>
      <c r="IU40" s="251"/>
      <c r="IV40" s="251"/>
      <c r="IW40" s="251"/>
      <c r="IX40" s="251"/>
      <c r="IY40" s="251"/>
      <c r="IZ40" s="251"/>
      <c r="JA40" s="251"/>
      <c r="JB40" s="251"/>
      <c r="JC40" s="251"/>
      <c r="JD40" s="251"/>
      <c r="JE40" s="251"/>
      <c r="JF40" s="251"/>
      <c r="JG40" s="251"/>
      <c r="JH40" s="251"/>
      <c r="JI40" s="283"/>
    </row>
    <row r="41" spans="1:269" s="250" customFormat="1" ht="16.5">
      <c r="A41" s="447" t="s">
        <v>379</v>
      </c>
      <c r="B41" s="464">
        <v>20</v>
      </c>
      <c r="C41" s="464">
        <v>10</v>
      </c>
      <c r="D41" s="464">
        <v>6</v>
      </c>
      <c r="E41" s="464">
        <v>22</v>
      </c>
      <c r="F41" s="464">
        <v>14</v>
      </c>
      <c r="G41" s="452">
        <v>24</v>
      </c>
      <c r="H41" s="452">
        <v>11</v>
      </c>
      <c r="I41" s="452">
        <v>32</v>
      </c>
      <c r="J41" s="452">
        <v>8</v>
      </c>
      <c r="K41" s="453">
        <v>12</v>
      </c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  <c r="EF41" s="251"/>
      <c r="EG41" s="251"/>
      <c r="EH41" s="251"/>
      <c r="EI41" s="251"/>
      <c r="EJ41" s="251"/>
      <c r="EK41" s="251"/>
      <c r="EL41" s="251"/>
      <c r="EM41" s="251"/>
      <c r="EN41" s="251"/>
      <c r="EO41" s="251"/>
      <c r="EP41" s="251"/>
      <c r="EQ41" s="251"/>
      <c r="ER41" s="251"/>
      <c r="ES41" s="251"/>
      <c r="ET41" s="251"/>
      <c r="EU41" s="251"/>
      <c r="EV41" s="251"/>
      <c r="EW41" s="251"/>
      <c r="EX41" s="251"/>
      <c r="EY41" s="251"/>
      <c r="EZ41" s="251"/>
      <c r="FA41" s="251"/>
      <c r="FB41" s="251"/>
      <c r="FC41" s="251"/>
      <c r="FD41" s="251"/>
      <c r="FE41" s="251"/>
      <c r="FF41" s="251"/>
      <c r="FG41" s="251"/>
      <c r="FH41" s="251"/>
      <c r="FI41" s="251"/>
      <c r="FJ41" s="251"/>
      <c r="FK41" s="251"/>
      <c r="FL41" s="251"/>
      <c r="FM41" s="251"/>
      <c r="FN41" s="251"/>
      <c r="FO41" s="251"/>
      <c r="FP41" s="251"/>
      <c r="FQ41" s="251"/>
      <c r="FR41" s="251"/>
      <c r="FS41" s="251"/>
      <c r="FT41" s="251"/>
      <c r="FU41" s="251"/>
      <c r="FV41" s="251"/>
      <c r="FW41" s="251"/>
      <c r="FX41" s="251"/>
      <c r="FY41" s="251"/>
      <c r="FZ41" s="251"/>
      <c r="GA41" s="251"/>
      <c r="GB41" s="251"/>
      <c r="GC41" s="251"/>
      <c r="GD41" s="251"/>
      <c r="GE41" s="251"/>
      <c r="GF41" s="251"/>
      <c r="GG41" s="251"/>
      <c r="GH41" s="251"/>
      <c r="GI41" s="251"/>
      <c r="GJ41" s="251"/>
      <c r="GK41" s="251"/>
      <c r="GL41" s="251"/>
      <c r="GM41" s="251"/>
      <c r="GN41" s="251"/>
      <c r="GO41" s="251"/>
      <c r="GP41" s="251"/>
      <c r="GQ41" s="251"/>
      <c r="GR41" s="251"/>
      <c r="GS41" s="251"/>
      <c r="GT41" s="251"/>
      <c r="GU41" s="251"/>
      <c r="GV41" s="251"/>
      <c r="GW41" s="251"/>
      <c r="GX41" s="251"/>
      <c r="GY41" s="251"/>
      <c r="GZ41" s="251"/>
      <c r="HA41" s="251"/>
      <c r="HB41" s="251"/>
      <c r="HC41" s="251"/>
      <c r="HD41" s="251"/>
      <c r="HE41" s="251"/>
      <c r="HF41" s="251"/>
      <c r="HG41" s="251"/>
      <c r="HH41" s="251"/>
      <c r="HI41" s="251"/>
      <c r="HJ41" s="251"/>
      <c r="HK41" s="251"/>
      <c r="HL41" s="251"/>
      <c r="HM41" s="251"/>
      <c r="HN41" s="251"/>
      <c r="HO41" s="251"/>
      <c r="HP41" s="251"/>
      <c r="HQ41" s="251"/>
      <c r="HR41" s="251"/>
      <c r="HS41" s="251"/>
      <c r="HT41" s="251"/>
      <c r="HU41" s="251"/>
      <c r="HV41" s="251"/>
      <c r="HW41" s="251"/>
      <c r="HX41" s="251"/>
      <c r="HY41" s="251"/>
      <c r="HZ41" s="251"/>
      <c r="IA41" s="251"/>
      <c r="IB41" s="251"/>
      <c r="IC41" s="251"/>
      <c r="ID41" s="251"/>
      <c r="IE41" s="251"/>
      <c r="IF41" s="251"/>
      <c r="IG41" s="251"/>
      <c r="IH41" s="251"/>
      <c r="II41" s="251"/>
      <c r="IJ41" s="251"/>
      <c r="IK41" s="251"/>
      <c r="IL41" s="251"/>
      <c r="IM41" s="251"/>
      <c r="IN41" s="251"/>
      <c r="IO41" s="251"/>
      <c r="IP41" s="251"/>
      <c r="IQ41" s="251"/>
      <c r="IR41" s="251"/>
      <c r="IS41" s="251"/>
      <c r="IT41" s="251"/>
      <c r="IU41" s="251"/>
      <c r="IV41" s="251"/>
      <c r="IW41" s="251"/>
      <c r="IX41" s="251"/>
      <c r="IY41" s="251"/>
      <c r="IZ41" s="251"/>
      <c r="JA41" s="251"/>
      <c r="JB41" s="251"/>
      <c r="JC41" s="251"/>
      <c r="JD41" s="251"/>
      <c r="JE41" s="251"/>
      <c r="JF41" s="251"/>
      <c r="JG41" s="251"/>
      <c r="JH41" s="251"/>
      <c r="JI41" s="283"/>
    </row>
    <row r="42" spans="1:269" s="250" customFormat="1" ht="16.5">
      <c r="A42" s="447" t="s">
        <v>465</v>
      </c>
      <c r="B42" s="464">
        <v>32</v>
      </c>
      <c r="C42" s="464">
        <v>25</v>
      </c>
      <c r="D42" s="448">
        <v>38</v>
      </c>
      <c r="E42" s="464">
        <v>35</v>
      </c>
      <c r="F42" s="464">
        <v>49</v>
      </c>
      <c r="G42" s="452">
        <v>56</v>
      </c>
      <c r="H42" s="454">
        <v>42</v>
      </c>
      <c r="I42" s="454">
        <v>48</v>
      </c>
      <c r="J42" s="454">
        <v>10</v>
      </c>
      <c r="K42" s="457">
        <v>8</v>
      </c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251"/>
      <c r="DX42" s="251"/>
      <c r="DY42" s="251"/>
      <c r="DZ42" s="251"/>
      <c r="EA42" s="251"/>
      <c r="EB42" s="251"/>
      <c r="EC42" s="251"/>
      <c r="ED42" s="251"/>
      <c r="EE42" s="251"/>
      <c r="EF42" s="251"/>
      <c r="EG42" s="251"/>
      <c r="EH42" s="251"/>
      <c r="EI42" s="251"/>
      <c r="EJ42" s="251"/>
      <c r="EK42" s="251"/>
      <c r="EL42" s="251"/>
      <c r="EM42" s="251"/>
      <c r="EN42" s="251"/>
      <c r="EO42" s="251"/>
      <c r="EP42" s="251"/>
      <c r="EQ42" s="251"/>
      <c r="ER42" s="251"/>
      <c r="ES42" s="251"/>
      <c r="ET42" s="251"/>
      <c r="EU42" s="251"/>
      <c r="EV42" s="251"/>
      <c r="EW42" s="251"/>
      <c r="EX42" s="251"/>
      <c r="EY42" s="251"/>
      <c r="EZ42" s="251"/>
      <c r="FA42" s="251"/>
      <c r="FB42" s="251"/>
      <c r="FC42" s="251"/>
      <c r="FD42" s="251"/>
      <c r="FE42" s="251"/>
      <c r="FF42" s="251"/>
      <c r="FG42" s="251"/>
      <c r="FH42" s="251"/>
      <c r="FI42" s="251"/>
      <c r="FJ42" s="251"/>
      <c r="FK42" s="251"/>
      <c r="FL42" s="251"/>
      <c r="FM42" s="251"/>
      <c r="FN42" s="251"/>
      <c r="FO42" s="251"/>
      <c r="FP42" s="251"/>
      <c r="FQ42" s="251"/>
      <c r="FR42" s="251"/>
      <c r="FS42" s="251"/>
      <c r="FT42" s="251"/>
      <c r="FU42" s="251"/>
      <c r="FV42" s="251"/>
      <c r="FW42" s="251"/>
      <c r="FX42" s="251"/>
      <c r="FY42" s="251"/>
      <c r="FZ42" s="251"/>
      <c r="GA42" s="251"/>
      <c r="GB42" s="251"/>
      <c r="GC42" s="251"/>
      <c r="GD42" s="251"/>
      <c r="GE42" s="251"/>
      <c r="GF42" s="251"/>
      <c r="GG42" s="251"/>
      <c r="GH42" s="251"/>
      <c r="GI42" s="251"/>
      <c r="GJ42" s="251"/>
      <c r="GK42" s="251"/>
      <c r="GL42" s="251"/>
      <c r="GM42" s="251"/>
      <c r="GN42" s="251"/>
      <c r="GO42" s="251"/>
      <c r="GP42" s="251"/>
      <c r="GQ42" s="251"/>
      <c r="GR42" s="251"/>
      <c r="GS42" s="251"/>
      <c r="GT42" s="251"/>
      <c r="GU42" s="251"/>
      <c r="GV42" s="251"/>
      <c r="GW42" s="251"/>
      <c r="GX42" s="251"/>
      <c r="GY42" s="251"/>
      <c r="GZ42" s="251"/>
      <c r="HA42" s="251"/>
      <c r="HB42" s="251"/>
      <c r="HC42" s="251"/>
      <c r="HD42" s="251"/>
      <c r="HE42" s="251"/>
      <c r="HF42" s="251"/>
      <c r="HG42" s="251"/>
      <c r="HH42" s="251"/>
      <c r="HI42" s="251"/>
      <c r="HJ42" s="251"/>
      <c r="HK42" s="251"/>
      <c r="HL42" s="251"/>
      <c r="HM42" s="251"/>
      <c r="HN42" s="251"/>
      <c r="HO42" s="251"/>
      <c r="HP42" s="251"/>
      <c r="HQ42" s="251"/>
      <c r="HR42" s="251"/>
      <c r="HS42" s="251"/>
      <c r="HT42" s="251"/>
      <c r="HU42" s="251"/>
      <c r="HV42" s="251"/>
      <c r="HW42" s="251"/>
      <c r="HX42" s="251"/>
      <c r="HY42" s="251"/>
      <c r="HZ42" s="251"/>
      <c r="IA42" s="251"/>
      <c r="IB42" s="251"/>
      <c r="IC42" s="251"/>
      <c r="ID42" s="251"/>
      <c r="IE42" s="251"/>
      <c r="IF42" s="251"/>
      <c r="IG42" s="251"/>
      <c r="IH42" s="251"/>
      <c r="II42" s="251"/>
      <c r="IJ42" s="251"/>
      <c r="IK42" s="251"/>
      <c r="IL42" s="251"/>
      <c r="IM42" s="251"/>
      <c r="IN42" s="251"/>
      <c r="IO42" s="251"/>
      <c r="IP42" s="251"/>
      <c r="IQ42" s="251"/>
      <c r="IR42" s="251"/>
      <c r="IS42" s="251"/>
      <c r="IT42" s="251"/>
      <c r="IU42" s="251"/>
      <c r="IV42" s="251"/>
      <c r="IW42" s="251"/>
      <c r="IX42" s="251"/>
      <c r="IY42" s="251"/>
      <c r="IZ42" s="251"/>
      <c r="JA42" s="251"/>
      <c r="JB42" s="251"/>
      <c r="JC42" s="251"/>
      <c r="JD42" s="251"/>
      <c r="JE42" s="251"/>
      <c r="JF42" s="251"/>
      <c r="JG42" s="251"/>
      <c r="JH42" s="251"/>
      <c r="JI42" s="283"/>
    </row>
    <row r="43" spans="1:269" s="250" customFormat="1" ht="16.5">
      <c r="A43" s="447" t="s">
        <v>480</v>
      </c>
      <c r="B43" s="464">
        <v>8</v>
      </c>
      <c r="C43" s="464">
        <v>32</v>
      </c>
      <c r="D43" s="464">
        <v>1</v>
      </c>
      <c r="E43" s="464">
        <v>14</v>
      </c>
      <c r="F43" s="464">
        <v>7</v>
      </c>
      <c r="G43" s="452">
        <v>4</v>
      </c>
      <c r="H43" s="454">
        <v>6</v>
      </c>
      <c r="I43" s="454" t="s">
        <v>6</v>
      </c>
      <c r="J43" s="454">
        <v>2</v>
      </c>
      <c r="K43" s="457">
        <v>8</v>
      </c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251"/>
      <c r="CB43" s="251"/>
      <c r="CC43" s="251"/>
      <c r="CD43" s="251"/>
      <c r="CE43" s="251"/>
      <c r="CF43" s="251"/>
      <c r="CG43" s="251"/>
      <c r="CH43" s="251"/>
      <c r="CI43" s="251"/>
      <c r="CJ43" s="251"/>
      <c r="CK43" s="251"/>
      <c r="CL43" s="251"/>
      <c r="CM43" s="251"/>
      <c r="CN43" s="251"/>
      <c r="CO43" s="251"/>
      <c r="CP43" s="251"/>
      <c r="CQ43" s="251"/>
      <c r="CR43" s="251"/>
      <c r="CS43" s="251"/>
      <c r="CT43" s="251"/>
      <c r="CU43" s="251"/>
      <c r="CV43" s="251"/>
      <c r="CW43" s="251"/>
      <c r="CX43" s="251"/>
      <c r="CY43" s="251"/>
      <c r="CZ43" s="251"/>
      <c r="DA43" s="251"/>
      <c r="DB43" s="251"/>
      <c r="DC43" s="251"/>
      <c r="DD43" s="251"/>
      <c r="DE43" s="251"/>
      <c r="DF43" s="251"/>
      <c r="DG43" s="251"/>
      <c r="DH43" s="251"/>
      <c r="DI43" s="251"/>
      <c r="DJ43" s="251"/>
      <c r="DK43" s="251"/>
      <c r="DL43" s="251"/>
      <c r="DM43" s="251"/>
      <c r="DN43" s="251"/>
      <c r="DO43" s="251"/>
      <c r="DP43" s="251"/>
      <c r="DQ43" s="251"/>
      <c r="DR43" s="251"/>
      <c r="DS43" s="251"/>
      <c r="DT43" s="251"/>
      <c r="DU43" s="251"/>
      <c r="DV43" s="251"/>
      <c r="DW43" s="251"/>
      <c r="DX43" s="251"/>
      <c r="DY43" s="251"/>
      <c r="DZ43" s="251"/>
      <c r="EA43" s="251"/>
      <c r="EB43" s="251"/>
      <c r="EC43" s="251"/>
      <c r="ED43" s="251"/>
      <c r="EE43" s="251"/>
      <c r="EF43" s="251"/>
      <c r="EG43" s="251"/>
      <c r="EH43" s="251"/>
      <c r="EI43" s="251"/>
      <c r="EJ43" s="251"/>
      <c r="EK43" s="251"/>
      <c r="EL43" s="251"/>
      <c r="EM43" s="251"/>
      <c r="EN43" s="251"/>
      <c r="EO43" s="251"/>
      <c r="EP43" s="251"/>
      <c r="EQ43" s="251"/>
      <c r="ER43" s="251"/>
      <c r="ES43" s="251"/>
      <c r="ET43" s="251"/>
      <c r="EU43" s="251"/>
      <c r="EV43" s="251"/>
      <c r="EW43" s="251"/>
      <c r="EX43" s="251"/>
      <c r="EY43" s="251"/>
      <c r="EZ43" s="251"/>
      <c r="FA43" s="251"/>
      <c r="FB43" s="251"/>
      <c r="FC43" s="251"/>
      <c r="FD43" s="251"/>
      <c r="FE43" s="251"/>
      <c r="FF43" s="251"/>
      <c r="FG43" s="251"/>
      <c r="FH43" s="251"/>
      <c r="FI43" s="251"/>
      <c r="FJ43" s="251"/>
      <c r="FK43" s="251"/>
      <c r="FL43" s="251"/>
      <c r="FM43" s="251"/>
      <c r="FN43" s="251"/>
      <c r="FO43" s="251"/>
      <c r="FP43" s="251"/>
      <c r="FQ43" s="251"/>
      <c r="FR43" s="251"/>
      <c r="FS43" s="251"/>
      <c r="FT43" s="251"/>
      <c r="FU43" s="251"/>
      <c r="FV43" s="251"/>
      <c r="FW43" s="251"/>
      <c r="FX43" s="251"/>
      <c r="FY43" s="251"/>
      <c r="FZ43" s="251"/>
      <c r="GA43" s="251"/>
      <c r="GB43" s="251"/>
      <c r="GC43" s="251"/>
      <c r="GD43" s="251"/>
      <c r="GE43" s="251"/>
      <c r="GF43" s="251"/>
      <c r="GG43" s="251"/>
      <c r="GH43" s="251"/>
      <c r="GI43" s="251"/>
      <c r="GJ43" s="251"/>
      <c r="GK43" s="251"/>
      <c r="GL43" s="251"/>
      <c r="GM43" s="251"/>
      <c r="GN43" s="251"/>
      <c r="GO43" s="251"/>
      <c r="GP43" s="251"/>
      <c r="GQ43" s="251"/>
      <c r="GR43" s="251"/>
      <c r="GS43" s="251"/>
      <c r="GT43" s="251"/>
      <c r="GU43" s="251"/>
      <c r="GV43" s="251"/>
      <c r="GW43" s="251"/>
      <c r="GX43" s="251"/>
      <c r="GY43" s="251"/>
      <c r="GZ43" s="251"/>
      <c r="HA43" s="251"/>
      <c r="HB43" s="251"/>
      <c r="HC43" s="251"/>
      <c r="HD43" s="251"/>
      <c r="HE43" s="251"/>
      <c r="HF43" s="251"/>
      <c r="HG43" s="251"/>
      <c r="HH43" s="251"/>
      <c r="HI43" s="251"/>
      <c r="HJ43" s="251"/>
      <c r="HK43" s="251"/>
      <c r="HL43" s="251"/>
      <c r="HM43" s="251"/>
      <c r="HN43" s="251"/>
      <c r="HO43" s="251"/>
      <c r="HP43" s="251"/>
      <c r="HQ43" s="251"/>
      <c r="HR43" s="251"/>
      <c r="HS43" s="251"/>
      <c r="HT43" s="251"/>
      <c r="HU43" s="251"/>
      <c r="HV43" s="251"/>
      <c r="HW43" s="251"/>
      <c r="HX43" s="251"/>
      <c r="HY43" s="251"/>
      <c r="HZ43" s="251"/>
      <c r="IA43" s="251"/>
      <c r="IB43" s="251"/>
      <c r="IC43" s="251"/>
      <c r="ID43" s="251"/>
      <c r="IE43" s="251"/>
      <c r="IF43" s="251"/>
      <c r="IG43" s="251"/>
      <c r="IH43" s="251"/>
      <c r="II43" s="251"/>
      <c r="IJ43" s="251"/>
      <c r="IK43" s="251"/>
      <c r="IL43" s="251"/>
      <c r="IM43" s="251"/>
      <c r="IN43" s="251"/>
      <c r="IO43" s="251"/>
      <c r="IP43" s="251"/>
      <c r="IQ43" s="251"/>
      <c r="IR43" s="251"/>
      <c r="IS43" s="251"/>
      <c r="IT43" s="251"/>
      <c r="IU43" s="251"/>
      <c r="IV43" s="251"/>
      <c r="IW43" s="251"/>
      <c r="IX43" s="251"/>
      <c r="IY43" s="251"/>
      <c r="IZ43" s="251"/>
      <c r="JA43" s="251"/>
      <c r="JB43" s="251"/>
      <c r="JC43" s="251"/>
      <c r="JD43" s="251"/>
      <c r="JE43" s="251"/>
      <c r="JF43" s="251"/>
      <c r="JG43" s="251"/>
      <c r="JH43" s="251"/>
      <c r="JI43" s="283"/>
    </row>
    <row r="44" spans="1:269" s="250" customFormat="1" ht="16.5">
      <c r="A44" s="447" t="s">
        <v>463</v>
      </c>
      <c r="B44" s="454" t="s">
        <v>1</v>
      </c>
      <c r="C44" s="454" t="s">
        <v>1</v>
      </c>
      <c r="D44" s="454" t="s">
        <v>1</v>
      </c>
      <c r="E44" s="454" t="s">
        <v>1</v>
      </c>
      <c r="F44" s="454" t="s">
        <v>1</v>
      </c>
      <c r="G44" s="454" t="s">
        <v>1</v>
      </c>
      <c r="H44" s="454" t="s">
        <v>1</v>
      </c>
      <c r="I44" s="454">
        <v>38</v>
      </c>
      <c r="J44" s="454">
        <v>22</v>
      </c>
      <c r="K44" s="457">
        <v>6</v>
      </c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51"/>
      <c r="CA44" s="251"/>
      <c r="CB44" s="251"/>
      <c r="CC44" s="251"/>
      <c r="CD44" s="251"/>
      <c r="CE44" s="251"/>
      <c r="CF44" s="251"/>
      <c r="CG44" s="251"/>
      <c r="CH44" s="251"/>
      <c r="CI44" s="251"/>
      <c r="CJ44" s="251"/>
      <c r="CK44" s="251"/>
      <c r="CL44" s="251"/>
      <c r="CM44" s="251"/>
      <c r="CN44" s="251"/>
      <c r="CO44" s="251"/>
      <c r="CP44" s="251"/>
      <c r="CQ44" s="251"/>
      <c r="CR44" s="251"/>
      <c r="CS44" s="251"/>
      <c r="CT44" s="251"/>
      <c r="CU44" s="251"/>
      <c r="CV44" s="251"/>
      <c r="CW44" s="251"/>
      <c r="CX44" s="251"/>
      <c r="CY44" s="251"/>
      <c r="CZ44" s="251"/>
      <c r="DA44" s="251"/>
      <c r="DB44" s="251"/>
      <c r="DC44" s="251"/>
      <c r="DD44" s="251"/>
      <c r="DE44" s="251"/>
      <c r="DF44" s="251"/>
      <c r="DG44" s="251"/>
      <c r="DH44" s="251"/>
      <c r="DI44" s="251"/>
      <c r="DJ44" s="251"/>
      <c r="DK44" s="251"/>
      <c r="DL44" s="251"/>
      <c r="DM44" s="251"/>
      <c r="DN44" s="251"/>
      <c r="DO44" s="251"/>
      <c r="DP44" s="251"/>
      <c r="DQ44" s="251"/>
      <c r="DR44" s="251"/>
      <c r="DS44" s="251"/>
      <c r="DT44" s="251"/>
      <c r="DU44" s="251"/>
      <c r="DV44" s="251"/>
      <c r="DW44" s="251"/>
      <c r="DX44" s="251"/>
      <c r="DY44" s="251"/>
      <c r="DZ44" s="251"/>
      <c r="EA44" s="251"/>
      <c r="EB44" s="251"/>
      <c r="EC44" s="251"/>
      <c r="ED44" s="251"/>
      <c r="EE44" s="251"/>
      <c r="EF44" s="251"/>
      <c r="EG44" s="251"/>
      <c r="EH44" s="251"/>
      <c r="EI44" s="251"/>
      <c r="EJ44" s="251"/>
      <c r="EK44" s="251"/>
      <c r="EL44" s="251"/>
      <c r="EM44" s="251"/>
      <c r="EN44" s="251"/>
      <c r="EO44" s="251"/>
      <c r="EP44" s="251"/>
      <c r="EQ44" s="251"/>
      <c r="ER44" s="251"/>
      <c r="ES44" s="251"/>
      <c r="ET44" s="251"/>
      <c r="EU44" s="251"/>
      <c r="EV44" s="251"/>
      <c r="EW44" s="251"/>
      <c r="EX44" s="251"/>
      <c r="EY44" s="251"/>
      <c r="EZ44" s="251"/>
      <c r="FA44" s="251"/>
      <c r="FB44" s="251"/>
      <c r="FC44" s="251"/>
      <c r="FD44" s="251"/>
      <c r="FE44" s="251"/>
      <c r="FF44" s="251"/>
      <c r="FG44" s="251"/>
      <c r="FH44" s="251"/>
      <c r="FI44" s="251"/>
      <c r="FJ44" s="251"/>
      <c r="FK44" s="251"/>
      <c r="FL44" s="251"/>
      <c r="FM44" s="251"/>
      <c r="FN44" s="251"/>
      <c r="FO44" s="251"/>
      <c r="FP44" s="251"/>
      <c r="FQ44" s="251"/>
      <c r="FR44" s="251"/>
      <c r="FS44" s="251"/>
      <c r="FT44" s="251"/>
      <c r="FU44" s="251"/>
      <c r="FV44" s="251"/>
      <c r="FW44" s="251"/>
      <c r="FX44" s="251"/>
      <c r="FY44" s="251"/>
      <c r="FZ44" s="251"/>
      <c r="GA44" s="251"/>
      <c r="GB44" s="251"/>
      <c r="GC44" s="251"/>
      <c r="GD44" s="251"/>
      <c r="GE44" s="251"/>
      <c r="GF44" s="251"/>
      <c r="GG44" s="251"/>
      <c r="GH44" s="251"/>
      <c r="GI44" s="251"/>
      <c r="GJ44" s="251"/>
      <c r="GK44" s="251"/>
      <c r="GL44" s="251"/>
      <c r="GM44" s="251"/>
      <c r="GN44" s="251"/>
      <c r="GO44" s="251"/>
      <c r="GP44" s="251"/>
      <c r="GQ44" s="251"/>
      <c r="GR44" s="251"/>
      <c r="GS44" s="251"/>
      <c r="GT44" s="251"/>
      <c r="GU44" s="251"/>
      <c r="GV44" s="251"/>
      <c r="GW44" s="251"/>
      <c r="GX44" s="251"/>
      <c r="GY44" s="251"/>
      <c r="GZ44" s="251"/>
      <c r="HA44" s="251"/>
      <c r="HB44" s="251"/>
      <c r="HC44" s="251"/>
      <c r="HD44" s="251"/>
      <c r="HE44" s="251"/>
      <c r="HF44" s="251"/>
      <c r="HG44" s="251"/>
      <c r="HH44" s="251"/>
      <c r="HI44" s="251"/>
      <c r="HJ44" s="251"/>
      <c r="HK44" s="251"/>
      <c r="HL44" s="251"/>
      <c r="HM44" s="251"/>
      <c r="HN44" s="251"/>
      <c r="HO44" s="251"/>
      <c r="HP44" s="251"/>
      <c r="HQ44" s="251"/>
      <c r="HR44" s="251"/>
      <c r="HS44" s="251"/>
      <c r="HT44" s="251"/>
      <c r="HU44" s="251"/>
      <c r="HV44" s="251"/>
      <c r="HW44" s="251"/>
      <c r="HX44" s="251"/>
      <c r="HY44" s="251"/>
      <c r="HZ44" s="251"/>
      <c r="IA44" s="251"/>
      <c r="IB44" s="251"/>
      <c r="IC44" s="251"/>
      <c r="ID44" s="251"/>
      <c r="IE44" s="251"/>
      <c r="IF44" s="251"/>
      <c r="IG44" s="251"/>
      <c r="IH44" s="251"/>
      <c r="II44" s="251"/>
      <c r="IJ44" s="251"/>
      <c r="IK44" s="251"/>
      <c r="IL44" s="251"/>
      <c r="IM44" s="251"/>
      <c r="IN44" s="251"/>
      <c r="IO44" s="251"/>
      <c r="IP44" s="251"/>
      <c r="IQ44" s="251"/>
      <c r="IR44" s="251"/>
      <c r="IS44" s="251"/>
      <c r="IT44" s="251"/>
      <c r="IU44" s="251"/>
      <c r="IV44" s="251"/>
      <c r="IW44" s="251"/>
      <c r="IX44" s="251"/>
      <c r="IY44" s="251"/>
      <c r="IZ44" s="251"/>
      <c r="JA44" s="251"/>
      <c r="JB44" s="251"/>
      <c r="JC44" s="251"/>
      <c r="JD44" s="251"/>
      <c r="JE44" s="251"/>
      <c r="JF44" s="251"/>
      <c r="JG44" s="251"/>
      <c r="JH44" s="251"/>
      <c r="JI44" s="283"/>
    </row>
    <row r="45" spans="1:269" s="250" customFormat="1" ht="16.5">
      <c r="A45" s="447" t="s">
        <v>479</v>
      </c>
      <c r="B45" s="465">
        <v>28</v>
      </c>
      <c r="C45" s="465">
        <v>34</v>
      </c>
      <c r="D45" s="465">
        <v>14</v>
      </c>
      <c r="E45" s="465">
        <v>47</v>
      </c>
      <c r="F45" s="465">
        <v>31</v>
      </c>
      <c r="G45" s="453">
        <v>27</v>
      </c>
      <c r="H45" s="457">
        <v>20</v>
      </c>
      <c r="I45" s="457">
        <v>8</v>
      </c>
      <c r="J45" s="457">
        <v>10</v>
      </c>
      <c r="K45" s="457">
        <v>6</v>
      </c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251"/>
      <c r="CN45" s="251"/>
      <c r="CO45" s="251"/>
      <c r="CP45" s="251"/>
      <c r="CQ45" s="251"/>
      <c r="CR45" s="251"/>
      <c r="CS45" s="251"/>
      <c r="CT45" s="251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251"/>
      <c r="DF45" s="251"/>
      <c r="DG45" s="251"/>
      <c r="DH45" s="251"/>
      <c r="DI45" s="251"/>
      <c r="DJ45" s="251"/>
      <c r="DK45" s="251"/>
      <c r="DL45" s="251"/>
      <c r="DM45" s="251"/>
      <c r="DN45" s="251"/>
      <c r="DO45" s="251"/>
      <c r="DP45" s="251"/>
      <c r="DQ45" s="251"/>
      <c r="DR45" s="251"/>
      <c r="DS45" s="251"/>
      <c r="DT45" s="251"/>
      <c r="DU45" s="251"/>
      <c r="DV45" s="251"/>
      <c r="DW45" s="251"/>
      <c r="DX45" s="251"/>
      <c r="DY45" s="251"/>
      <c r="DZ45" s="251"/>
      <c r="EA45" s="251"/>
      <c r="EB45" s="251"/>
      <c r="EC45" s="251"/>
      <c r="ED45" s="251"/>
      <c r="EE45" s="251"/>
      <c r="EF45" s="251"/>
      <c r="EG45" s="251"/>
      <c r="EH45" s="251"/>
      <c r="EI45" s="251"/>
      <c r="EJ45" s="251"/>
      <c r="EK45" s="251"/>
      <c r="EL45" s="251"/>
      <c r="EM45" s="251"/>
      <c r="EN45" s="251"/>
      <c r="EO45" s="251"/>
      <c r="EP45" s="251"/>
      <c r="EQ45" s="251"/>
      <c r="ER45" s="251"/>
      <c r="ES45" s="251"/>
      <c r="ET45" s="251"/>
      <c r="EU45" s="251"/>
      <c r="EV45" s="251"/>
      <c r="EW45" s="251"/>
      <c r="EX45" s="251"/>
      <c r="EY45" s="251"/>
      <c r="EZ45" s="251"/>
      <c r="FA45" s="251"/>
      <c r="FB45" s="251"/>
      <c r="FC45" s="251"/>
      <c r="FD45" s="251"/>
      <c r="FE45" s="251"/>
      <c r="FF45" s="251"/>
      <c r="FG45" s="251"/>
      <c r="FH45" s="251"/>
      <c r="FI45" s="251"/>
      <c r="FJ45" s="251"/>
      <c r="FK45" s="251"/>
      <c r="FL45" s="251"/>
      <c r="FM45" s="251"/>
      <c r="FN45" s="251"/>
      <c r="FO45" s="251"/>
      <c r="FP45" s="251"/>
      <c r="FQ45" s="251"/>
      <c r="FR45" s="251"/>
      <c r="FS45" s="251"/>
      <c r="FT45" s="251"/>
      <c r="FU45" s="251"/>
      <c r="FV45" s="251"/>
      <c r="FW45" s="251"/>
      <c r="FX45" s="251"/>
      <c r="FY45" s="251"/>
      <c r="FZ45" s="251"/>
      <c r="GA45" s="251"/>
      <c r="GB45" s="251"/>
      <c r="GC45" s="251"/>
      <c r="GD45" s="251"/>
      <c r="GE45" s="251"/>
      <c r="GF45" s="251"/>
      <c r="GG45" s="251"/>
      <c r="GH45" s="251"/>
      <c r="GI45" s="251"/>
      <c r="GJ45" s="251"/>
      <c r="GK45" s="251"/>
      <c r="GL45" s="251"/>
      <c r="GM45" s="251"/>
      <c r="GN45" s="251"/>
      <c r="GO45" s="251"/>
      <c r="GP45" s="251"/>
      <c r="GQ45" s="251"/>
      <c r="GR45" s="251"/>
      <c r="GS45" s="251"/>
      <c r="GT45" s="251"/>
      <c r="GU45" s="251"/>
      <c r="GV45" s="251"/>
      <c r="GW45" s="251"/>
      <c r="GX45" s="251"/>
      <c r="GY45" s="251"/>
      <c r="GZ45" s="251"/>
      <c r="HA45" s="251"/>
      <c r="HB45" s="251"/>
      <c r="HC45" s="251"/>
      <c r="HD45" s="251"/>
      <c r="HE45" s="251"/>
      <c r="HF45" s="251"/>
      <c r="HG45" s="251"/>
      <c r="HH45" s="251"/>
      <c r="HI45" s="251"/>
      <c r="HJ45" s="251"/>
      <c r="HK45" s="251"/>
      <c r="HL45" s="251"/>
      <c r="HM45" s="251"/>
      <c r="HN45" s="251"/>
      <c r="HO45" s="251"/>
      <c r="HP45" s="251"/>
      <c r="HQ45" s="251"/>
      <c r="HR45" s="251"/>
      <c r="HS45" s="251"/>
      <c r="HT45" s="251"/>
      <c r="HU45" s="251"/>
      <c r="HV45" s="251"/>
      <c r="HW45" s="251"/>
      <c r="HX45" s="251"/>
      <c r="HY45" s="251"/>
      <c r="HZ45" s="251"/>
      <c r="IA45" s="251"/>
      <c r="IB45" s="251"/>
      <c r="IC45" s="251"/>
      <c r="ID45" s="251"/>
      <c r="IE45" s="251"/>
      <c r="IF45" s="251"/>
      <c r="IG45" s="251"/>
      <c r="IH45" s="251"/>
      <c r="II45" s="251"/>
      <c r="IJ45" s="251"/>
      <c r="IK45" s="251"/>
      <c r="IL45" s="251"/>
      <c r="IM45" s="251"/>
      <c r="IN45" s="251"/>
      <c r="IO45" s="251"/>
      <c r="IP45" s="251"/>
      <c r="IQ45" s="251"/>
      <c r="IR45" s="251"/>
      <c r="IS45" s="251"/>
      <c r="IT45" s="251"/>
      <c r="IU45" s="251"/>
      <c r="IV45" s="251"/>
      <c r="IW45" s="251"/>
      <c r="IX45" s="251"/>
      <c r="IY45" s="251"/>
      <c r="IZ45" s="251"/>
      <c r="JA45" s="251"/>
      <c r="JB45" s="251"/>
      <c r="JC45" s="251"/>
      <c r="JD45" s="251"/>
      <c r="JE45" s="251"/>
      <c r="JF45" s="251"/>
      <c r="JG45" s="251"/>
      <c r="JH45" s="251"/>
      <c r="JI45" s="283"/>
    </row>
    <row r="46" spans="1:269" s="250" customFormat="1" ht="16.5">
      <c r="A46" s="447" t="s">
        <v>481</v>
      </c>
      <c r="B46" s="455">
        <v>6</v>
      </c>
      <c r="C46" s="456" t="s">
        <v>6</v>
      </c>
      <c r="D46" s="456" t="s">
        <v>6</v>
      </c>
      <c r="E46" s="455">
        <v>15</v>
      </c>
      <c r="F46" s="455">
        <v>54</v>
      </c>
      <c r="G46" s="452">
        <v>6</v>
      </c>
      <c r="H46" s="454">
        <v>18</v>
      </c>
      <c r="I46" s="454">
        <v>12</v>
      </c>
      <c r="J46" s="454">
        <v>4</v>
      </c>
      <c r="K46" s="457">
        <v>2</v>
      </c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251"/>
      <c r="DL46" s="251"/>
      <c r="DM46" s="251"/>
      <c r="DN46" s="251"/>
      <c r="DO46" s="251"/>
      <c r="DP46" s="251"/>
      <c r="DQ46" s="251"/>
      <c r="DR46" s="251"/>
      <c r="DS46" s="251"/>
      <c r="DT46" s="251"/>
      <c r="DU46" s="251"/>
      <c r="DV46" s="251"/>
      <c r="DW46" s="251"/>
      <c r="DX46" s="251"/>
      <c r="DY46" s="251"/>
      <c r="DZ46" s="251"/>
      <c r="EA46" s="251"/>
      <c r="EB46" s="251"/>
      <c r="EC46" s="251"/>
      <c r="ED46" s="251"/>
      <c r="EE46" s="251"/>
      <c r="EF46" s="251"/>
      <c r="EG46" s="251"/>
      <c r="EH46" s="251"/>
      <c r="EI46" s="251"/>
      <c r="EJ46" s="251"/>
      <c r="EK46" s="251"/>
      <c r="EL46" s="251"/>
      <c r="EM46" s="251"/>
      <c r="EN46" s="251"/>
      <c r="EO46" s="251"/>
      <c r="EP46" s="251"/>
      <c r="EQ46" s="251"/>
      <c r="ER46" s="251"/>
      <c r="ES46" s="251"/>
      <c r="ET46" s="251"/>
      <c r="EU46" s="251"/>
      <c r="EV46" s="251"/>
      <c r="EW46" s="251"/>
      <c r="EX46" s="251"/>
      <c r="EY46" s="251"/>
      <c r="EZ46" s="251"/>
      <c r="FA46" s="251"/>
      <c r="FB46" s="251"/>
      <c r="FC46" s="251"/>
      <c r="FD46" s="251"/>
      <c r="FE46" s="251"/>
      <c r="FF46" s="251"/>
      <c r="FG46" s="251"/>
      <c r="FH46" s="251"/>
      <c r="FI46" s="251"/>
      <c r="FJ46" s="251"/>
      <c r="FK46" s="251"/>
      <c r="FL46" s="251"/>
      <c r="FM46" s="251"/>
      <c r="FN46" s="251"/>
      <c r="FO46" s="251"/>
      <c r="FP46" s="251"/>
      <c r="FQ46" s="251"/>
      <c r="FR46" s="251"/>
      <c r="FS46" s="251"/>
      <c r="FT46" s="251"/>
      <c r="FU46" s="251"/>
      <c r="FV46" s="251"/>
      <c r="FW46" s="251"/>
      <c r="FX46" s="251"/>
      <c r="FY46" s="251"/>
      <c r="FZ46" s="251"/>
      <c r="GA46" s="251"/>
      <c r="GB46" s="251"/>
      <c r="GC46" s="251"/>
      <c r="GD46" s="251"/>
      <c r="GE46" s="251"/>
      <c r="GF46" s="251"/>
      <c r="GG46" s="251"/>
      <c r="GH46" s="251"/>
      <c r="GI46" s="251"/>
      <c r="GJ46" s="251"/>
      <c r="GK46" s="251"/>
      <c r="GL46" s="251"/>
      <c r="GM46" s="251"/>
      <c r="GN46" s="251"/>
      <c r="GO46" s="251"/>
      <c r="GP46" s="251"/>
      <c r="GQ46" s="251"/>
      <c r="GR46" s="251"/>
      <c r="GS46" s="251"/>
      <c r="GT46" s="251"/>
      <c r="GU46" s="251"/>
      <c r="GV46" s="251"/>
      <c r="GW46" s="251"/>
      <c r="GX46" s="251"/>
      <c r="GY46" s="251"/>
      <c r="GZ46" s="251"/>
      <c r="HA46" s="251"/>
      <c r="HB46" s="251"/>
      <c r="HC46" s="251"/>
      <c r="HD46" s="251"/>
      <c r="HE46" s="251"/>
      <c r="HF46" s="251"/>
      <c r="HG46" s="251"/>
      <c r="HH46" s="251"/>
      <c r="HI46" s="251"/>
      <c r="HJ46" s="251"/>
      <c r="HK46" s="251"/>
      <c r="HL46" s="251"/>
      <c r="HM46" s="251"/>
      <c r="HN46" s="251"/>
      <c r="HO46" s="251"/>
      <c r="HP46" s="251"/>
      <c r="HQ46" s="251"/>
      <c r="HR46" s="251"/>
      <c r="HS46" s="251"/>
      <c r="HT46" s="251"/>
      <c r="HU46" s="251"/>
      <c r="HV46" s="251"/>
      <c r="HW46" s="251"/>
      <c r="HX46" s="251"/>
      <c r="HY46" s="251"/>
      <c r="HZ46" s="251"/>
      <c r="IA46" s="251"/>
      <c r="IB46" s="251"/>
      <c r="IC46" s="251"/>
      <c r="ID46" s="251"/>
      <c r="IE46" s="251"/>
      <c r="IF46" s="251"/>
      <c r="IG46" s="251"/>
      <c r="IH46" s="251"/>
      <c r="II46" s="251"/>
      <c r="IJ46" s="251"/>
      <c r="IK46" s="251"/>
      <c r="IL46" s="251"/>
      <c r="IM46" s="251"/>
      <c r="IN46" s="251"/>
      <c r="IO46" s="251"/>
      <c r="IP46" s="251"/>
      <c r="IQ46" s="251"/>
      <c r="IR46" s="251"/>
      <c r="IS46" s="251"/>
      <c r="IT46" s="251"/>
      <c r="IU46" s="251"/>
      <c r="IV46" s="251"/>
      <c r="IW46" s="251"/>
      <c r="IX46" s="251"/>
      <c r="IY46" s="251"/>
      <c r="IZ46" s="251"/>
      <c r="JA46" s="251"/>
      <c r="JB46" s="251"/>
      <c r="JC46" s="251"/>
      <c r="JD46" s="251"/>
      <c r="JE46" s="251"/>
      <c r="JF46" s="251"/>
      <c r="JG46" s="251"/>
      <c r="JH46" s="251"/>
      <c r="JI46" s="283"/>
    </row>
    <row r="47" spans="1:269" ht="16.5">
      <c r="A47" s="447" t="s">
        <v>482</v>
      </c>
      <c r="B47" s="455">
        <v>3</v>
      </c>
      <c r="C47" s="456">
        <v>9</v>
      </c>
      <c r="D47" s="455">
        <v>4</v>
      </c>
      <c r="E47" s="455">
        <v>4</v>
      </c>
      <c r="F47" s="455">
        <v>8</v>
      </c>
      <c r="G47" s="452">
        <v>5</v>
      </c>
      <c r="H47" s="454">
        <v>29</v>
      </c>
      <c r="I47" s="454">
        <v>3</v>
      </c>
      <c r="J47" s="454">
        <v>4</v>
      </c>
      <c r="K47" s="457" t="s">
        <v>6</v>
      </c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</row>
    <row r="48" spans="1:269" ht="16.5">
      <c r="A48" s="447" t="s">
        <v>483</v>
      </c>
      <c r="B48" s="455">
        <v>2</v>
      </c>
      <c r="C48" s="456" t="s">
        <v>6</v>
      </c>
      <c r="D48" s="455">
        <v>2</v>
      </c>
      <c r="E48" s="456" t="s">
        <v>6</v>
      </c>
      <c r="F48" s="456" t="s">
        <v>6</v>
      </c>
      <c r="G48" s="452">
        <v>4</v>
      </c>
      <c r="H48" s="454" t="s">
        <v>6</v>
      </c>
      <c r="I48" s="454">
        <v>1</v>
      </c>
      <c r="J48" s="454" t="s">
        <v>6</v>
      </c>
      <c r="K48" s="457" t="s">
        <v>6</v>
      </c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</row>
    <row r="49" spans="1:193" ht="16.5">
      <c r="A49" s="449" t="s">
        <v>471</v>
      </c>
      <c r="B49" s="458">
        <v>8</v>
      </c>
      <c r="C49" s="458">
        <v>6</v>
      </c>
      <c r="D49" s="458">
        <v>7</v>
      </c>
      <c r="E49" s="458">
        <v>15</v>
      </c>
      <c r="F49" s="458">
        <v>11</v>
      </c>
      <c r="G49" s="459">
        <v>9</v>
      </c>
      <c r="H49" s="460">
        <v>18</v>
      </c>
      <c r="I49" s="460">
        <v>2</v>
      </c>
      <c r="J49" s="460" t="s">
        <v>6</v>
      </c>
      <c r="K49" s="461" t="s">
        <v>6</v>
      </c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</row>
    <row r="50" spans="1:193" ht="19.5" customHeight="1">
      <c r="A50" s="446" t="s">
        <v>455</v>
      </c>
      <c r="H50" s="154"/>
      <c r="I50" s="154"/>
      <c r="J50" s="154"/>
      <c r="K50" s="154"/>
    </row>
  </sheetData>
  <sortState ref="A29:K49">
    <sortCondition descending="1" ref="K29:K49"/>
  </sortState>
  <mergeCells count="2">
    <mergeCell ref="A1:K1"/>
    <mergeCell ref="A26:K26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32"/>
  <sheetViews>
    <sheetView showGridLines="0" zoomScale="130" zoomScaleNormal="130" workbookViewId="0">
      <selection activeCell="B24" sqref="B24"/>
    </sheetView>
  </sheetViews>
  <sheetFormatPr defaultColWidth="9" defaultRowHeight="15"/>
  <cols>
    <col min="1" max="1" width="10.125" style="510" customWidth="1"/>
    <col min="2" max="6" width="20.625" style="510" customWidth="1"/>
    <col min="7" max="16384" width="9" style="510"/>
  </cols>
  <sheetData>
    <row r="1" spans="1:6" ht="20.25">
      <c r="A1" s="811" t="s">
        <v>703</v>
      </c>
      <c r="B1" s="811"/>
      <c r="C1" s="811"/>
      <c r="D1" s="811"/>
      <c r="E1" s="811"/>
      <c r="F1" s="811"/>
    </row>
    <row r="2" spans="1:6" ht="15.75">
      <c r="A2" s="511"/>
      <c r="B2" s="511"/>
      <c r="C2" s="511"/>
      <c r="D2" s="511"/>
      <c r="E2" s="511"/>
      <c r="F2" s="512" t="s">
        <v>582</v>
      </c>
    </row>
    <row r="3" spans="1:6" ht="15.75" customHeight="1">
      <c r="A3" s="513"/>
      <c r="B3" s="514" t="s">
        <v>704</v>
      </c>
      <c r="C3" s="515" t="s">
        <v>583</v>
      </c>
      <c r="D3" s="516" t="s">
        <v>584</v>
      </c>
      <c r="E3" s="515" t="s">
        <v>585</v>
      </c>
      <c r="F3" s="517" t="s">
        <v>599</v>
      </c>
    </row>
    <row r="4" spans="1:6" ht="15.75" customHeight="1">
      <c r="A4" s="518" t="s">
        <v>305</v>
      </c>
      <c r="B4" s="519">
        <v>1607.2548108227891</v>
      </c>
      <c r="C4" s="520">
        <v>1258.7182075010367</v>
      </c>
      <c r="D4" s="520">
        <v>7514.97598825156</v>
      </c>
      <c r="E4" s="521">
        <v>3350.4</v>
      </c>
      <c r="F4" s="522">
        <v>12003.4469609855</v>
      </c>
    </row>
    <row r="5" spans="1:6" ht="15.75">
      <c r="A5" s="518" t="s">
        <v>586</v>
      </c>
      <c r="B5" s="519">
        <v>1499.0136468301187</v>
      </c>
      <c r="C5" s="520">
        <v>1176.0314779821224</v>
      </c>
      <c r="D5" s="520">
        <v>7864.5958715066099</v>
      </c>
      <c r="E5" s="521">
        <v>3292.5</v>
      </c>
      <c r="F5" s="523">
        <v>12267</v>
      </c>
    </row>
    <row r="6" spans="1:6" ht="15.75">
      <c r="A6" s="518" t="s">
        <v>587</v>
      </c>
      <c r="B6" s="519">
        <v>1363.7773740311015</v>
      </c>
      <c r="C6" s="520">
        <v>1100.1200015159934</v>
      </c>
      <c r="D6" s="520">
        <v>7234.2957772443397</v>
      </c>
      <c r="E6" s="521">
        <v>3255.8</v>
      </c>
      <c r="F6" s="524">
        <v>12147.746192267299</v>
      </c>
    </row>
    <row r="7" spans="1:6" ht="15.75">
      <c r="A7" s="518" t="s">
        <v>588</v>
      </c>
      <c r="B7" s="519">
        <v>1280.6649500863568</v>
      </c>
      <c r="C7" s="525">
        <v>1032.1132810416568</v>
      </c>
      <c r="D7" s="525">
        <v>7121.47773973729</v>
      </c>
      <c r="E7" s="520">
        <v>3102.7</v>
      </c>
      <c r="F7" s="524">
        <v>12071.7579704893</v>
      </c>
    </row>
    <row r="8" spans="1:6" ht="15.75">
      <c r="A8" s="518" t="s">
        <v>589</v>
      </c>
      <c r="B8" s="526">
        <v>1308.7710520182015</v>
      </c>
      <c r="C8" s="520">
        <v>953.61329023486462</v>
      </c>
      <c r="D8" s="520">
        <v>7209.6064123015321</v>
      </c>
      <c r="E8" s="520">
        <v>2935.7</v>
      </c>
      <c r="F8" s="524">
        <v>12305.196462706899</v>
      </c>
    </row>
    <row r="9" spans="1:6" ht="15.75">
      <c r="A9" s="518" t="s">
        <v>590</v>
      </c>
      <c r="B9" s="526">
        <v>1269.2370606651841</v>
      </c>
      <c r="C9" s="520">
        <v>865.81159201898367</v>
      </c>
      <c r="D9" s="520">
        <v>7662.4606617214595</v>
      </c>
      <c r="E9" s="520">
        <v>2874.2</v>
      </c>
      <c r="F9" s="524">
        <v>12803.3018235893</v>
      </c>
    </row>
    <row r="10" spans="1:6" ht="15.75" customHeight="1">
      <c r="A10" s="518" t="s">
        <v>591</v>
      </c>
      <c r="B10" s="526">
        <v>1253.7493177501478</v>
      </c>
      <c r="C10" s="520">
        <v>784.53547414518027</v>
      </c>
      <c r="D10" s="520">
        <v>8302.9420402522192</v>
      </c>
      <c r="E10" s="520">
        <v>2838.2</v>
      </c>
      <c r="F10" s="524">
        <v>12700.435398870401</v>
      </c>
    </row>
    <row r="11" spans="1:6" ht="15.75" customHeight="1">
      <c r="A11" s="518" t="s">
        <v>592</v>
      </c>
      <c r="B11" s="526">
        <v>1245.7928124029686</v>
      </c>
      <c r="C11" s="520">
        <v>721.83386231334737</v>
      </c>
      <c r="D11" s="520">
        <v>9331.4447350420905</v>
      </c>
      <c r="E11" s="520">
        <v>2746.7</v>
      </c>
      <c r="F11" s="524">
        <v>12419.2142386465</v>
      </c>
    </row>
    <row r="12" spans="1:6" ht="15.75">
      <c r="A12" s="518" t="s">
        <v>593</v>
      </c>
      <c r="B12" s="526">
        <v>1206.6880436090132</v>
      </c>
      <c r="C12" s="520">
        <v>646.06979975478623</v>
      </c>
      <c r="D12" s="520">
        <v>9770.0705843511496</v>
      </c>
      <c r="E12" s="520">
        <v>2580.1999999999998</v>
      </c>
      <c r="F12" s="524">
        <v>12492.1801395125</v>
      </c>
    </row>
    <row r="13" spans="1:6" s="531" customFormat="1" ht="15.75">
      <c r="A13" s="527" t="s">
        <v>594</v>
      </c>
      <c r="B13" s="528">
        <v>1137.2635134140064</v>
      </c>
      <c r="C13" s="529">
        <v>592.91071232421086</v>
      </c>
      <c r="D13" s="529">
        <v>10193.5183775353</v>
      </c>
      <c r="E13" s="529">
        <v>2476.6</v>
      </c>
      <c r="F13" s="530">
        <v>12260.549220941901</v>
      </c>
    </row>
    <row r="14" spans="1:6" ht="15.75">
      <c r="A14" s="532" t="s">
        <v>595</v>
      </c>
      <c r="B14" s="812" t="s">
        <v>705</v>
      </c>
      <c r="C14" s="812"/>
      <c r="D14" s="812"/>
      <c r="E14" s="533"/>
      <c r="F14" s="533"/>
    </row>
    <row r="15" spans="1:6" ht="80.25" customHeight="1">
      <c r="B15" s="808" t="s">
        <v>706</v>
      </c>
      <c r="C15" s="808"/>
      <c r="D15" s="808"/>
      <c r="E15" s="808"/>
      <c r="F15" s="808"/>
    </row>
    <row r="16" spans="1:6" ht="47.25" customHeight="1">
      <c r="B16" s="808" t="s">
        <v>707</v>
      </c>
      <c r="C16" s="808"/>
      <c r="D16" s="808"/>
      <c r="E16" s="808"/>
      <c r="F16" s="808"/>
    </row>
    <row r="17" spans="1:6" s="534" customFormat="1" ht="34.5" customHeight="1">
      <c r="B17" s="808" t="s">
        <v>698</v>
      </c>
      <c r="C17" s="808"/>
      <c r="D17" s="808"/>
      <c r="E17" s="808"/>
      <c r="F17" s="808"/>
    </row>
    <row r="18" spans="1:6" s="534" customFormat="1" ht="35.25" customHeight="1">
      <c r="B18" s="808" t="s">
        <v>708</v>
      </c>
      <c r="C18" s="808"/>
      <c r="D18" s="808"/>
      <c r="E18" s="808"/>
      <c r="F18" s="808"/>
    </row>
    <row r="19" spans="1:6" ht="15.75">
      <c r="A19" s="535" t="s">
        <v>709</v>
      </c>
      <c r="B19" s="532" t="s">
        <v>710</v>
      </c>
      <c r="C19" s="532"/>
      <c r="D19" s="532"/>
    </row>
    <row r="20" spans="1:6" ht="28.5" customHeight="1">
      <c r="A20" s="536"/>
      <c r="B20" s="808" t="s">
        <v>596</v>
      </c>
      <c r="C20" s="808"/>
      <c r="D20" s="808"/>
      <c r="E20" s="808"/>
      <c r="F20" s="808"/>
    </row>
    <row r="21" spans="1:6" ht="50.25" customHeight="1">
      <c r="B21" s="809" t="s">
        <v>711</v>
      </c>
      <c r="C21" s="809"/>
      <c r="D21" s="809"/>
      <c r="E21" s="809"/>
      <c r="F21" s="809"/>
    </row>
    <row r="22" spans="1:6" ht="15.75">
      <c r="B22" s="810" t="s">
        <v>712</v>
      </c>
      <c r="C22" s="810"/>
      <c r="D22" s="810"/>
      <c r="E22" s="810"/>
      <c r="F22" s="810"/>
    </row>
    <row r="23" spans="1:6" ht="15.75">
      <c r="B23" s="810" t="s">
        <v>713</v>
      </c>
      <c r="C23" s="810"/>
      <c r="D23" s="810"/>
      <c r="E23" s="810"/>
      <c r="F23" s="810"/>
    </row>
    <row r="24" spans="1:6" ht="15.75">
      <c r="B24" s="537" t="s">
        <v>714</v>
      </c>
    </row>
    <row r="28" spans="1:6" s="534" customFormat="1" ht="36" customHeight="1"/>
    <row r="30" spans="1:6">
      <c r="A30" s="532"/>
      <c r="B30" s="532"/>
      <c r="C30" s="532"/>
      <c r="D30" s="532"/>
    </row>
    <row r="31" spans="1:6">
      <c r="A31" s="532"/>
      <c r="B31" s="532"/>
      <c r="C31" s="532"/>
      <c r="D31" s="532"/>
    </row>
    <row r="32" spans="1:6">
      <c r="A32" s="532"/>
      <c r="B32" s="532"/>
      <c r="C32" s="532"/>
      <c r="D32" s="532"/>
    </row>
  </sheetData>
  <mergeCells count="10">
    <mergeCell ref="B20:F20"/>
    <mergeCell ref="B21:F21"/>
    <mergeCell ref="B22:F22"/>
    <mergeCell ref="B23:F23"/>
    <mergeCell ref="A1:F1"/>
    <mergeCell ref="B14:D14"/>
    <mergeCell ref="B15:F15"/>
    <mergeCell ref="B16:F16"/>
    <mergeCell ref="B17:F17"/>
    <mergeCell ref="B18:F18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8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29"/>
  <sheetViews>
    <sheetView showGridLines="0" zoomScale="130" zoomScaleNormal="130" workbookViewId="0">
      <selection activeCell="A8" sqref="A8:XFD8"/>
    </sheetView>
  </sheetViews>
  <sheetFormatPr defaultColWidth="9" defaultRowHeight="15"/>
  <cols>
    <col min="1" max="1" width="9.375" style="540" customWidth="1"/>
    <col min="2" max="6" width="20.625" style="540" customWidth="1"/>
    <col min="7" max="16384" width="9" style="540"/>
  </cols>
  <sheetData>
    <row r="1" spans="1:6" s="28" customFormat="1" ht="20.25">
      <c r="A1" s="811" t="s">
        <v>597</v>
      </c>
      <c r="B1" s="811"/>
      <c r="C1" s="811"/>
      <c r="D1" s="811"/>
      <c r="E1" s="811"/>
      <c r="F1" s="811"/>
    </row>
    <row r="2" spans="1:6" ht="15.75">
      <c r="A2" s="538"/>
      <c r="B2" s="511"/>
      <c r="C2" s="511"/>
      <c r="D2" s="511"/>
      <c r="E2" s="511"/>
      <c r="F2" s="539" t="s">
        <v>582</v>
      </c>
    </row>
    <row r="3" spans="1:6" ht="15.75">
      <c r="A3" s="541"/>
      <c r="B3" s="514" t="s">
        <v>598</v>
      </c>
      <c r="C3" s="515" t="s">
        <v>583</v>
      </c>
      <c r="D3" s="516" t="s">
        <v>584</v>
      </c>
      <c r="E3" s="515" t="s">
        <v>585</v>
      </c>
      <c r="F3" s="517" t="s">
        <v>599</v>
      </c>
    </row>
    <row r="4" spans="1:6" ht="15.75">
      <c r="A4" s="542" t="s">
        <v>715</v>
      </c>
      <c r="B4" s="543">
        <v>616.97558803554637</v>
      </c>
      <c r="C4" s="544">
        <v>964.47669347620979</v>
      </c>
      <c r="D4" s="544">
        <v>2482.2860863876199</v>
      </c>
      <c r="E4" s="545">
        <v>2945.9</v>
      </c>
      <c r="F4" s="546">
        <v>5532.8711381813164</v>
      </c>
    </row>
    <row r="5" spans="1:6">
      <c r="A5" s="542" t="s">
        <v>687</v>
      </c>
      <c r="B5" s="543">
        <v>503.72263491894591</v>
      </c>
      <c r="C5" s="544">
        <v>901.80376480841505</v>
      </c>
      <c r="D5" s="544">
        <v>2383.45528618857</v>
      </c>
      <c r="E5" s="545">
        <v>2905.4</v>
      </c>
      <c r="F5" s="546">
        <v>5680</v>
      </c>
    </row>
    <row r="6" spans="1:6">
      <c r="A6" s="542" t="s">
        <v>688</v>
      </c>
      <c r="B6" s="543">
        <v>430.86557251116841</v>
      </c>
      <c r="C6" s="544">
        <v>830.3866876327877</v>
      </c>
      <c r="D6" s="544">
        <v>2238.7631238487502</v>
      </c>
      <c r="E6" s="547">
        <v>2868</v>
      </c>
      <c r="F6" s="546">
        <v>5515.7484537594273</v>
      </c>
    </row>
    <row r="7" spans="1:6">
      <c r="A7" s="542" t="s">
        <v>689</v>
      </c>
      <c r="B7" s="548">
        <v>353.38259982648287</v>
      </c>
      <c r="C7" s="549">
        <v>770.65123281868591</v>
      </c>
      <c r="D7" s="549">
        <v>2182.5138812196301</v>
      </c>
      <c r="E7" s="550">
        <v>2733.6</v>
      </c>
      <c r="F7" s="551">
        <v>5465.198628013065</v>
      </c>
    </row>
    <row r="8" spans="1:6">
      <c r="A8" s="542" t="s">
        <v>690</v>
      </c>
      <c r="B8" s="543">
        <v>326.14591707655671</v>
      </c>
      <c r="C8" s="549">
        <v>705.87710331270989</v>
      </c>
      <c r="D8" s="549">
        <v>2053.4</v>
      </c>
      <c r="E8" s="551">
        <v>2574.1</v>
      </c>
      <c r="F8" s="551">
        <v>5485.3103536828921</v>
      </c>
    </row>
    <row r="9" spans="1:6">
      <c r="A9" s="542" t="s">
        <v>691</v>
      </c>
      <c r="B9" s="543">
        <v>282.38180474940151</v>
      </c>
      <c r="C9" s="549">
        <v>636.22796389238499</v>
      </c>
      <c r="D9" s="549">
        <v>2048.53783891188</v>
      </c>
      <c r="E9" s="551">
        <v>2500.5</v>
      </c>
      <c r="F9" s="551">
        <v>5317.8063372782499</v>
      </c>
    </row>
    <row r="10" spans="1:6">
      <c r="A10" s="542" t="s">
        <v>692</v>
      </c>
      <c r="B10" s="543">
        <v>244.96570305807398</v>
      </c>
      <c r="C10" s="549">
        <v>569.54509402194401</v>
      </c>
      <c r="D10" s="549">
        <v>2139.4491907658999</v>
      </c>
      <c r="E10" s="551">
        <v>2451.6</v>
      </c>
      <c r="F10" s="551">
        <v>4988.1664825001453</v>
      </c>
    </row>
    <row r="11" spans="1:6">
      <c r="A11" s="542" t="s">
        <v>693</v>
      </c>
      <c r="B11" s="543">
        <v>220.86116367958223</v>
      </c>
      <c r="C11" s="549">
        <v>517.0917324873335</v>
      </c>
      <c r="D11" s="549">
        <v>2358.0460818417</v>
      </c>
      <c r="E11" s="549">
        <v>2362.9</v>
      </c>
      <c r="F11" s="551">
        <v>4750.2025190158993</v>
      </c>
    </row>
    <row r="12" spans="1:6">
      <c r="A12" s="542" t="s">
        <v>694</v>
      </c>
      <c r="B12" s="543">
        <v>201.82713972614047</v>
      </c>
      <c r="C12" s="549">
        <v>460.15689873595875</v>
      </c>
      <c r="D12" s="549">
        <v>2281.5011873278199</v>
      </c>
      <c r="E12" s="549">
        <v>2209.8000000000002</v>
      </c>
      <c r="F12" s="551">
        <v>4288.8436689805067</v>
      </c>
    </row>
    <row r="13" spans="1:6" s="538" customFormat="1" ht="15.6" customHeight="1">
      <c r="A13" s="552" t="s">
        <v>695</v>
      </c>
      <c r="B13" s="553">
        <v>179.14880710953599</v>
      </c>
      <c r="C13" s="554">
        <v>421.82846443492548</v>
      </c>
      <c r="D13" s="554">
        <v>2238.48929475462</v>
      </c>
      <c r="E13" s="554">
        <v>2109.9</v>
      </c>
      <c r="F13" s="555">
        <v>4153.4360675431089</v>
      </c>
    </row>
    <row r="14" spans="1:6" ht="15.75">
      <c r="A14" s="556" t="s">
        <v>603</v>
      </c>
      <c r="B14" s="557" t="s">
        <v>604</v>
      </c>
    </row>
    <row r="15" spans="1:6" ht="80.25" customHeight="1">
      <c r="B15" s="808" t="s">
        <v>605</v>
      </c>
      <c r="C15" s="808"/>
      <c r="D15" s="808"/>
      <c r="E15" s="808"/>
      <c r="F15" s="808"/>
    </row>
    <row r="16" spans="1:6" ht="47.25" customHeight="1">
      <c r="B16" s="808" t="s">
        <v>606</v>
      </c>
      <c r="C16" s="808"/>
      <c r="D16" s="808"/>
      <c r="E16" s="808"/>
      <c r="F16" s="808"/>
    </row>
    <row r="17" spans="1:6" ht="33" customHeight="1">
      <c r="B17" s="814" t="s">
        <v>607</v>
      </c>
      <c r="C17" s="815"/>
      <c r="D17" s="815"/>
      <c r="E17" s="815"/>
      <c r="F17" s="815"/>
    </row>
    <row r="18" spans="1:6" ht="33.75" customHeight="1">
      <c r="B18" s="808" t="s">
        <v>608</v>
      </c>
      <c r="C18" s="808"/>
      <c r="D18" s="808"/>
      <c r="E18" s="808"/>
      <c r="F18" s="808"/>
    </row>
    <row r="19" spans="1:6" ht="15.75">
      <c r="A19" s="556" t="s">
        <v>609</v>
      </c>
      <c r="B19" s="540" t="s">
        <v>610</v>
      </c>
    </row>
    <row r="20" spans="1:6" ht="15.75">
      <c r="B20" s="813" t="s">
        <v>611</v>
      </c>
      <c r="C20" s="813"/>
    </row>
    <row r="21" spans="1:6" ht="15.75">
      <c r="B21" s="813" t="s">
        <v>612</v>
      </c>
      <c r="C21" s="813"/>
    </row>
    <row r="22" spans="1:6" ht="15.75">
      <c r="B22" s="813" t="s">
        <v>613</v>
      </c>
      <c r="C22" s="813"/>
      <c r="D22" s="813"/>
      <c r="E22" s="813"/>
      <c r="F22" s="813"/>
    </row>
    <row r="23" spans="1:6" ht="15.75">
      <c r="B23" s="813" t="s">
        <v>614</v>
      </c>
      <c r="C23" s="813"/>
      <c r="D23" s="556"/>
      <c r="E23" s="556"/>
      <c r="F23" s="556"/>
    </row>
    <row r="24" spans="1:6" ht="15.75">
      <c r="B24" s="813" t="s">
        <v>615</v>
      </c>
      <c r="C24" s="813"/>
      <c r="D24" s="813"/>
      <c r="E24" s="813"/>
      <c r="F24" s="813"/>
    </row>
    <row r="25" spans="1:6" ht="15.75" customHeight="1">
      <c r="B25" s="813" t="s">
        <v>616</v>
      </c>
      <c r="C25" s="813"/>
      <c r="D25" s="813"/>
      <c r="E25" s="813"/>
      <c r="F25" s="813"/>
    </row>
    <row r="26" spans="1:6" ht="16.5" customHeight="1">
      <c r="B26" s="813" t="s">
        <v>617</v>
      </c>
      <c r="C26" s="813"/>
      <c r="D26" s="813"/>
      <c r="E26" s="813"/>
    </row>
    <row r="27" spans="1:6" ht="17.45" customHeight="1">
      <c r="B27" s="540" t="s">
        <v>618</v>
      </c>
    </row>
    <row r="29" spans="1:6" ht="16.5" customHeight="1"/>
  </sheetData>
  <mergeCells count="12">
    <mergeCell ref="B26:E26"/>
    <mergeCell ref="A1:F1"/>
    <mergeCell ref="B15:F15"/>
    <mergeCell ref="B16:F16"/>
    <mergeCell ref="B17:F17"/>
    <mergeCell ref="B18:F18"/>
    <mergeCell ref="B20:C20"/>
    <mergeCell ref="B21:C21"/>
    <mergeCell ref="B22:F22"/>
    <mergeCell ref="B23:C23"/>
    <mergeCell ref="B24:F24"/>
    <mergeCell ref="B25:F25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8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H20"/>
  <sheetViews>
    <sheetView showGridLines="0" zoomScale="130" zoomScaleNormal="130" workbookViewId="0">
      <pane xSplit="1" topLeftCell="B1" activePane="topRight" state="frozen"/>
      <selection activeCell="M18" sqref="M18"/>
      <selection pane="topRight" activeCell="I15" sqref="I15"/>
    </sheetView>
  </sheetViews>
  <sheetFormatPr defaultColWidth="8.625" defaultRowHeight="15.75"/>
  <cols>
    <col min="1" max="1" width="9.375" style="28" customWidth="1"/>
    <col min="2" max="6" width="20.625" style="28" customWidth="1"/>
    <col min="7" max="7" width="8.625" style="28"/>
    <col min="8" max="8" width="11.625" style="28" bestFit="1" customWidth="1"/>
    <col min="9" max="16384" width="8.625" style="28"/>
  </cols>
  <sheetData>
    <row r="1" spans="1:8" ht="20.25">
      <c r="A1" s="817" t="s">
        <v>619</v>
      </c>
      <c r="B1" s="817"/>
      <c r="C1" s="817"/>
      <c r="D1" s="817"/>
      <c r="E1" s="817"/>
      <c r="F1" s="817"/>
    </row>
    <row r="2" spans="1:8">
      <c r="A2" s="29"/>
      <c r="B2" s="558"/>
      <c r="C2" s="558"/>
      <c r="D2" s="540"/>
      <c r="E2" s="540"/>
      <c r="F2" s="559" t="s">
        <v>582</v>
      </c>
    </row>
    <row r="3" spans="1:8" ht="15.75" customHeight="1">
      <c r="A3" s="560"/>
      <c r="B3" s="561" t="s">
        <v>620</v>
      </c>
      <c r="C3" s="562" t="s">
        <v>621</v>
      </c>
      <c r="D3" s="562" t="s">
        <v>622</v>
      </c>
      <c r="E3" s="563" t="s">
        <v>623</v>
      </c>
      <c r="F3" s="564" t="s">
        <v>624</v>
      </c>
    </row>
    <row r="4" spans="1:8" ht="15.75" customHeight="1">
      <c r="A4" s="565" t="s">
        <v>625</v>
      </c>
      <c r="B4" s="566">
        <v>123.13237988348618</v>
      </c>
      <c r="C4" s="566">
        <v>29.552062024378479</v>
      </c>
      <c r="D4" s="567">
        <v>131.1</v>
      </c>
      <c r="E4" s="568">
        <f>152426/309321666*100000</f>
        <v>49.277505184522056</v>
      </c>
      <c r="F4" s="569">
        <v>1114.74189675358</v>
      </c>
    </row>
    <row r="5" spans="1:8" ht="15.75" customHeight="1">
      <c r="A5" s="565" t="s">
        <v>626</v>
      </c>
      <c r="B5" s="566">
        <v>101.80430584096815</v>
      </c>
      <c r="C5" s="566">
        <v>27.167760569399327</v>
      </c>
      <c r="D5" s="567">
        <v>855.4</v>
      </c>
      <c r="E5" s="570">
        <f>132422/311556874*100000</f>
        <v>42.503315141106469</v>
      </c>
      <c r="F5" s="569">
        <v>1220</v>
      </c>
    </row>
    <row r="6" spans="1:8" ht="15.75" customHeight="1">
      <c r="A6" s="565" t="s">
        <v>627</v>
      </c>
      <c r="B6" s="566">
        <v>87.75538434782743</v>
      </c>
      <c r="C6" s="566">
        <v>27.254326457719547</v>
      </c>
      <c r="D6" s="567">
        <v>908.7</v>
      </c>
      <c r="E6" s="570">
        <f>125228/313830990*100000</f>
        <v>39.903006392071092</v>
      </c>
      <c r="F6" s="569">
        <v>1355.7922213203101</v>
      </c>
    </row>
    <row r="7" spans="1:8" ht="15.75" customHeight="1">
      <c r="A7" s="565" t="s">
        <v>628</v>
      </c>
      <c r="B7" s="571">
        <v>80.412361374402835</v>
      </c>
      <c r="C7" s="571">
        <v>30.082033033358343</v>
      </c>
      <c r="D7" s="571">
        <v>922.6</v>
      </c>
      <c r="E7" s="571">
        <v>45.35</v>
      </c>
      <c r="F7" s="572">
        <v>1545.37584594281</v>
      </c>
    </row>
    <row r="8" spans="1:8" ht="15.75" customHeight="1">
      <c r="A8" s="565" t="s">
        <v>629</v>
      </c>
      <c r="B8" s="573">
        <v>98.501792563420153</v>
      </c>
      <c r="C8" s="573">
        <v>32.666303665779509</v>
      </c>
      <c r="D8" s="573">
        <v>1041.5</v>
      </c>
      <c r="E8" s="571">
        <v>44.34</v>
      </c>
      <c r="F8" s="572">
        <v>1609.7890753152101</v>
      </c>
    </row>
    <row r="9" spans="1:8" ht="15.75" customHeight="1">
      <c r="A9" s="565" t="s">
        <v>630</v>
      </c>
      <c r="B9" s="573">
        <v>90.236020981878042</v>
      </c>
      <c r="C9" s="573">
        <v>31.066101679385461</v>
      </c>
      <c r="D9" s="573">
        <v>1074.9000000000001</v>
      </c>
      <c r="E9" s="571">
        <v>41.48</v>
      </c>
      <c r="F9" s="572">
        <v>1895.88099670676</v>
      </c>
    </row>
    <row r="10" spans="1:8" ht="15.75" customHeight="1">
      <c r="A10" s="565" t="s">
        <v>631</v>
      </c>
      <c r="B10" s="573">
        <v>98.550153948735641</v>
      </c>
      <c r="C10" s="573">
        <v>32.283368555205136</v>
      </c>
      <c r="D10" s="573">
        <v>1104.7</v>
      </c>
      <c r="E10" s="571">
        <v>39.78</v>
      </c>
      <c r="F10" s="572">
        <v>2066.92777498126</v>
      </c>
    </row>
    <row r="11" spans="1:8" ht="15.75" customHeight="1">
      <c r="A11" s="565" t="s">
        <v>632</v>
      </c>
      <c r="B11" s="573">
        <v>96.321363627602906</v>
      </c>
      <c r="C11" s="573">
        <v>33.582272018706803</v>
      </c>
      <c r="D11" s="573">
        <v>1093.9000000000001</v>
      </c>
      <c r="E11" s="571">
        <v>38.21</v>
      </c>
      <c r="F11" s="572">
        <v>2074.9082978484798</v>
      </c>
    </row>
    <row r="12" spans="1:8" ht="15.75" customHeight="1">
      <c r="A12" s="565" t="s">
        <v>633</v>
      </c>
      <c r="B12" s="573">
        <v>99.533167392416985</v>
      </c>
      <c r="C12" s="573">
        <v>30.442835397297184</v>
      </c>
      <c r="D12" s="573">
        <v>1143.2</v>
      </c>
      <c r="E12" s="571">
        <v>36.69</v>
      </c>
      <c r="F12" s="572">
        <v>2557.7841683616698</v>
      </c>
    </row>
    <row r="13" spans="1:8" s="29" customFormat="1" ht="15.75" customHeight="1">
      <c r="A13" s="574" t="s">
        <v>634</v>
      </c>
      <c r="B13" s="575">
        <v>100.21602577874711</v>
      </c>
      <c r="C13" s="575">
        <v>25.510180642842929</v>
      </c>
      <c r="D13" s="575">
        <v>1289.4000000000001</v>
      </c>
      <c r="E13" s="575">
        <v>29.2</v>
      </c>
      <c r="F13" s="576">
        <v>2380.5690246424501</v>
      </c>
    </row>
    <row r="14" spans="1:8" ht="15.75" customHeight="1">
      <c r="A14" s="540" t="s">
        <v>603</v>
      </c>
      <c r="B14" s="557" t="s">
        <v>635</v>
      </c>
      <c r="C14" s="540"/>
      <c r="D14" s="540"/>
      <c r="E14" s="540"/>
      <c r="F14" s="540"/>
    </row>
    <row r="15" spans="1:8" ht="81.75" customHeight="1">
      <c r="B15" s="808" t="s">
        <v>636</v>
      </c>
      <c r="C15" s="808"/>
      <c r="D15" s="808"/>
      <c r="E15" s="808"/>
      <c r="F15" s="808"/>
    </row>
    <row r="16" spans="1:8" ht="46.5" customHeight="1">
      <c r="B16" s="808" t="s">
        <v>637</v>
      </c>
      <c r="C16" s="808"/>
      <c r="D16" s="808"/>
      <c r="E16" s="808"/>
      <c r="F16" s="808"/>
      <c r="G16" s="534"/>
      <c r="H16" s="577"/>
    </row>
    <row r="17" spans="1:8" s="42" customFormat="1" ht="28.5" customHeight="1">
      <c r="B17" s="808" t="s">
        <v>638</v>
      </c>
      <c r="C17" s="808"/>
      <c r="D17" s="808"/>
      <c r="E17" s="808"/>
      <c r="F17" s="808"/>
      <c r="G17" s="534"/>
      <c r="H17" s="534"/>
    </row>
    <row r="18" spans="1:8" s="42" customFormat="1" ht="66.75" customHeight="1">
      <c r="B18" s="808" t="s">
        <v>639</v>
      </c>
      <c r="C18" s="808"/>
      <c r="D18" s="808"/>
      <c r="E18" s="808"/>
      <c r="F18" s="808"/>
      <c r="G18" s="578"/>
      <c r="H18" s="534"/>
    </row>
    <row r="19" spans="1:8">
      <c r="A19" s="556" t="s">
        <v>640</v>
      </c>
      <c r="B19" s="540" t="s">
        <v>641</v>
      </c>
    </row>
    <row r="20" spans="1:8" ht="32.1" customHeight="1">
      <c r="B20" s="816" t="s">
        <v>642</v>
      </c>
      <c r="C20" s="816"/>
      <c r="D20" s="816"/>
      <c r="E20" s="816"/>
      <c r="F20" s="816"/>
    </row>
  </sheetData>
  <mergeCells count="6">
    <mergeCell ref="B20:F20"/>
    <mergeCell ref="A1:F1"/>
    <mergeCell ref="B15:F15"/>
    <mergeCell ref="B16:F16"/>
    <mergeCell ref="B17:F17"/>
    <mergeCell ref="B18:F18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H42"/>
  <sheetViews>
    <sheetView showGridLines="0" zoomScaleNormal="100" zoomScalePageLayoutView="80" workbookViewId="0">
      <selection activeCell="J16" sqref="J16"/>
    </sheetView>
  </sheetViews>
  <sheetFormatPr defaultColWidth="9" defaultRowHeight="15.75"/>
  <cols>
    <col min="1" max="1" width="6.375" style="10" customWidth="1"/>
    <col min="2" max="2" width="7.5" style="9" customWidth="1"/>
    <col min="3" max="3" width="9.5" style="9" bestFit="1" customWidth="1"/>
    <col min="4" max="4" width="7.375" style="9" customWidth="1"/>
    <col min="5" max="5" width="8.75" style="9" bestFit="1" customWidth="1"/>
    <col min="6" max="10" width="9.75" style="9" bestFit="1" customWidth="1"/>
    <col min="11" max="13" width="9.5" style="9" bestFit="1" customWidth="1"/>
    <col min="14" max="14" width="9.375" style="9" customWidth="1"/>
    <col min="15" max="15" width="5.375" style="9" customWidth="1"/>
    <col min="16" max="16384" width="9" style="9"/>
  </cols>
  <sheetData>
    <row r="1" spans="1:34" ht="27" customHeight="1">
      <c r="A1" s="695" t="s">
        <v>184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4" ht="18.75" customHeight="1">
      <c r="A2" s="383"/>
      <c r="B2" s="383"/>
      <c r="C2" s="341" t="s">
        <v>185</v>
      </c>
      <c r="D2" s="63" t="s">
        <v>186</v>
      </c>
      <c r="E2" s="63" t="s">
        <v>187</v>
      </c>
      <c r="F2" s="63" t="s">
        <v>188</v>
      </c>
      <c r="G2" s="63" t="s">
        <v>189</v>
      </c>
      <c r="H2" s="63" t="s">
        <v>190</v>
      </c>
      <c r="I2" s="63" t="s">
        <v>191</v>
      </c>
      <c r="J2" s="63" t="s">
        <v>192</v>
      </c>
      <c r="K2" s="63" t="s">
        <v>193</v>
      </c>
      <c r="L2" s="63" t="s">
        <v>194</v>
      </c>
      <c r="M2" s="63" t="s">
        <v>195</v>
      </c>
      <c r="N2" s="63" t="s">
        <v>196</v>
      </c>
      <c r="O2" s="252" t="s">
        <v>197</v>
      </c>
      <c r="P2" s="10"/>
    </row>
    <row r="3" spans="1:34" hidden="1">
      <c r="A3" s="696" t="s">
        <v>176</v>
      </c>
      <c r="B3" s="13"/>
      <c r="C3" s="56">
        <f t="shared" ref="C3:N3" si="0">SUM(C4:C5)</f>
        <v>229193</v>
      </c>
      <c r="D3" s="57">
        <f t="shared" si="0"/>
        <v>17</v>
      </c>
      <c r="E3" s="56">
        <f t="shared" si="0"/>
        <v>445</v>
      </c>
      <c r="F3" s="58">
        <f t="shared" si="0"/>
        <v>10384</v>
      </c>
      <c r="G3" s="58">
        <f t="shared" si="0"/>
        <v>24489</v>
      </c>
      <c r="H3" s="58">
        <f t="shared" si="0"/>
        <v>47012</v>
      </c>
      <c r="I3" s="58">
        <f t="shared" si="0"/>
        <v>67557</v>
      </c>
      <c r="J3" s="58">
        <f t="shared" si="0"/>
        <v>49679</v>
      </c>
      <c r="K3" s="58">
        <f t="shared" si="0"/>
        <v>21894</v>
      </c>
      <c r="L3" s="58">
        <f t="shared" si="0"/>
        <v>3491</v>
      </c>
      <c r="M3" s="58">
        <f t="shared" si="0"/>
        <v>2247</v>
      </c>
      <c r="N3" s="58">
        <f t="shared" si="0"/>
        <v>1972</v>
      </c>
      <c r="O3" s="64">
        <v>6</v>
      </c>
      <c r="P3" s="52"/>
    </row>
    <row r="4" spans="1:34" hidden="1">
      <c r="A4" s="696"/>
      <c r="B4" s="13" t="s">
        <v>198</v>
      </c>
      <c r="C4" s="56">
        <v>189495</v>
      </c>
      <c r="D4" s="57">
        <v>15</v>
      </c>
      <c r="E4" s="56">
        <v>393</v>
      </c>
      <c r="F4" s="56">
        <v>8724</v>
      </c>
      <c r="G4" s="56">
        <v>18712</v>
      </c>
      <c r="H4" s="56">
        <v>37893</v>
      </c>
      <c r="I4" s="56">
        <v>57512</v>
      </c>
      <c r="J4" s="56">
        <v>42071</v>
      </c>
      <c r="K4" s="56">
        <v>17986</v>
      </c>
      <c r="L4" s="56">
        <v>2803</v>
      </c>
      <c r="M4" s="56">
        <v>1801</v>
      </c>
      <c r="N4" s="56">
        <v>1581</v>
      </c>
      <c r="O4" s="64">
        <v>4</v>
      </c>
      <c r="P4" s="52"/>
    </row>
    <row r="5" spans="1:34" hidden="1">
      <c r="A5" s="696"/>
      <c r="B5" s="13" t="s">
        <v>199</v>
      </c>
      <c r="C5" s="56">
        <v>39698</v>
      </c>
      <c r="D5" s="57">
        <v>2</v>
      </c>
      <c r="E5" s="56">
        <v>52</v>
      </c>
      <c r="F5" s="56">
        <v>1660</v>
      </c>
      <c r="G5" s="56">
        <v>5777</v>
      </c>
      <c r="H5" s="56">
        <v>9119</v>
      </c>
      <c r="I5" s="56">
        <v>10045</v>
      </c>
      <c r="J5" s="56">
        <v>7608</v>
      </c>
      <c r="K5" s="56">
        <v>3908</v>
      </c>
      <c r="L5" s="56">
        <v>688</v>
      </c>
      <c r="M5" s="56">
        <v>446</v>
      </c>
      <c r="N5" s="56">
        <v>391</v>
      </c>
      <c r="O5" s="64">
        <v>2</v>
      </c>
      <c r="P5" s="52"/>
    </row>
    <row r="6" spans="1:34" ht="18.75" customHeight="1">
      <c r="A6" s="692" t="s">
        <v>200</v>
      </c>
      <c r="B6" s="86" t="s">
        <v>383</v>
      </c>
      <c r="C6" s="105">
        <f t="shared" ref="C6:N6" si="1">SUM(C7:C8)</f>
        <v>269340</v>
      </c>
      <c r="D6" s="105">
        <f t="shared" si="1"/>
        <v>3</v>
      </c>
      <c r="E6" s="105">
        <f t="shared" si="1"/>
        <v>469</v>
      </c>
      <c r="F6" s="105">
        <f t="shared" si="1"/>
        <v>11102</v>
      </c>
      <c r="G6" s="105">
        <f t="shared" si="1"/>
        <v>25213</v>
      </c>
      <c r="H6" s="105">
        <f t="shared" si="1"/>
        <v>39524</v>
      </c>
      <c r="I6" s="483">
        <f t="shared" si="1"/>
        <v>76401</v>
      </c>
      <c r="J6" s="483">
        <f t="shared" si="1"/>
        <v>62177</v>
      </c>
      <c r="K6" s="105">
        <f t="shared" si="1"/>
        <v>38184</v>
      </c>
      <c r="L6" s="105">
        <f t="shared" si="1"/>
        <v>7300</v>
      </c>
      <c r="M6" s="105">
        <f t="shared" si="1"/>
        <v>4257</v>
      </c>
      <c r="N6" s="105">
        <f t="shared" si="1"/>
        <v>4707</v>
      </c>
      <c r="O6" s="106">
        <v>3</v>
      </c>
      <c r="P6" s="52"/>
    </row>
    <row r="7" spans="1:34" ht="18.75" customHeight="1">
      <c r="A7" s="693"/>
      <c r="B7" s="86" t="s">
        <v>198</v>
      </c>
      <c r="C7" s="86">
        <v>219709</v>
      </c>
      <c r="D7" s="86">
        <v>2</v>
      </c>
      <c r="E7" s="86">
        <v>370</v>
      </c>
      <c r="F7" s="86">
        <v>9365</v>
      </c>
      <c r="G7" s="86">
        <v>19674</v>
      </c>
      <c r="H7" s="86">
        <v>31479</v>
      </c>
      <c r="I7" s="97">
        <v>63614</v>
      </c>
      <c r="J7" s="97">
        <v>52284</v>
      </c>
      <c r="K7" s="86">
        <v>30599</v>
      </c>
      <c r="L7" s="86">
        <v>5664</v>
      </c>
      <c r="M7" s="86">
        <v>3173</v>
      </c>
      <c r="N7" s="86">
        <v>3482</v>
      </c>
      <c r="O7" s="98">
        <v>3</v>
      </c>
      <c r="P7" s="52"/>
    </row>
    <row r="8" spans="1:34" ht="18.75" customHeight="1">
      <c r="A8" s="694"/>
      <c r="B8" s="103" t="s">
        <v>199</v>
      </c>
      <c r="C8" s="103">
        <v>49631</v>
      </c>
      <c r="D8" s="103">
        <v>1</v>
      </c>
      <c r="E8" s="103">
        <v>99</v>
      </c>
      <c r="F8" s="103">
        <v>1737</v>
      </c>
      <c r="G8" s="103">
        <v>5539</v>
      </c>
      <c r="H8" s="103">
        <v>8045</v>
      </c>
      <c r="I8" s="371">
        <v>12787</v>
      </c>
      <c r="J8" s="371">
        <v>9893</v>
      </c>
      <c r="K8" s="103">
        <v>7585</v>
      </c>
      <c r="L8" s="103">
        <v>1636</v>
      </c>
      <c r="M8" s="103">
        <v>1084</v>
      </c>
      <c r="N8" s="103">
        <v>1225</v>
      </c>
      <c r="O8" s="104">
        <v>0</v>
      </c>
      <c r="P8" s="52"/>
    </row>
    <row r="9" spans="1:34" ht="18.75" customHeight="1">
      <c r="A9" s="692" t="s">
        <v>201</v>
      </c>
      <c r="B9" s="86" t="s">
        <v>383</v>
      </c>
      <c r="C9" s="105">
        <f t="shared" ref="C9:N9" si="2">SUM(C10:C11)</f>
        <v>260356</v>
      </c>
      <c r="D9" s="105">
        <f t="shared" si="2"/>
        <v>1</v>
      </c>
      <c r="E9" s="105">
        <f t="shared" si="2"/>
        <v>536</v>
      </c>
      <c r="F9" s="105">
        <f t="shared" si="2"/>
        <v>13103</v>
      </c>
      <c r="G9" s="105">
        <f t="shared" si="2"/>
        <v>26610</v>
      </c>
      <c r="H9" s="105">
        <f t="shared" si="2"/>
        <v>35949</v>
      </c>
      <c r="I9" s="483">
        <f t="shared" si="2"/>
        <v>73861</v>
      </c>
      <c r="J9" s="483">
        <f t="shared" si="2"/>
        <v>58932</v>
      </c>
      <c r="K9" s="105">
        <f t="shared" si="2"/>
        <v>36599</v>
      </c>
      <c r="L9" s="105">
        <f t="shared" si="2"/>
        <v>7639</v>
      </c>
      <c r="M9" s="105">
        <f t="shared" si="2"/>
        <v>3433</v>
      </c>
      <c r="N9" s="105">
        <f t="shared" si="2"/>
        <v>3693</v>
      </c>
      <c r="O9" s="106">
        <v>0</v>
      </c>
      <c r="P9" s="52"/>
    </row>
    <row r="10" spans="1:34" ht="18.75" customHeight="1">
      <c r="A10" s="693"/>
      <c r="B10" s="86" t="s">
        <v>198</v>
      </c>
      <c r="C10" s="86">
        <v>212981</v>
      </c>
      <c r="D10" s="86">
        <v>1</v>
      </c>
      <c r="E10" s="86">
        <v>452</v>
      </c>
      <c r="F10" s="86">
        <v>11168</v>
      </c>
      <c r="G10" s="86">
        <v>21036</v>
      </c>
      <c r="H10" s="86">
        <v>28431</v>
      </c>
      <c r="I10" s="97">
        <v>61070</v>
      </c>
      <c r="J10" s="97">
        <v>49470</v>
      </c>
      <c r="K10" s="86">
        <v>29735</v>
      </c>
      <c r="L10" s="86">
        <v>6013</v>
      </c>
      <c r="M10" s="86">
        <v>2694</v>
      </c>
      <c r="N10" s="86">
        <v>2911</v>
      </c>
      <c r="O10" s="98">
        <v>0</v>
      </c>
      <c r="P10" s="52"/>
    </row>
    <row r="11" spans="1:34" ht="18.75" customHeight="1">
      <c r="A11" s="694"/>
      <c r="B11" s="103" t="s">
        <v>199</v>
      </c>
      <c r="C11" s="103">
        <v>47375</v>
      </c>
      <c r="D11" s="103">
        <v>0</v>
      </c>
      <c r="E11" s="103">
        <v>84</v>
      </c>
      <c r="F11" s="103">
        <v>1935</v>
      </c>
      <c r="G11" s="103">
        <v>5574</v>
      </c>
      <c r="H11" s="103">
        <v>7518</v>
      </c>
      <c r="I11" s="371">
        <v>12791</v>
      </c>
      <c r="J11" s="371">
        <v>9462</v>
      </c>
      <c r="K11" s="103">
        <v>6864</v>
      </c>
      <c r="L11" s="103">
        <v>1626</v>
      </c>
      <c r="M11" s="103">
        <v>739</v>
      </c>
      <c r="N11" s="103">
        <v>782</v>
      </c>
      <c r="O11" s="104">
        <v>0</v>
      </c>
      <c r="P11" s="52"/>
    </row>
    <row r="12" spans="1:34" ht="18.75" customHeight="1">
      <c r="A12" s="692" t="s">
        <v>202</v>
      </c>
      <c r="B12" s="86" t="s">
        <v>383</v>
      </c>
      <c r="C12" s="105">
        <f t="shared" ref="C12:N12" si="3">SUM(C13:C14)</f>
        <v>262058</v>
      </c>
      <c r="D12" s="105">
        <f t="shared" si="3"/>
        <v>3</v>
      </c>
      <c r="E12" s="105">
        <f t="shared" si="3"/>
        <v>620</v>
      </c>
      <c r="F12" s="105">
        <f t="shared" si="3"/>
        <v>15078</v>
      </c>
      <c r="G12" s="105">
        <f t="shared" si="3"/>
        <v>28291</v>
      </c>
      <c r="H12" s="105">
        <f t="shared" si="3"/>
        <v>32287</v>
      </c>
      <c r="I12" s="483">
        <f t="shared" si="3"/>
        <v>71855</v>
      </c>
      <c r="J12" s="483">
        <f t="shared" si="3"/>
        <v>58631</v>
      </c>
      <c r="K12" s="105">
        <f t="shared" si="3"/>
        <v>38536</v>
      </c>
      <c r="L12" s="105">
        <f t="shared" si="3"/>
        <v>8764</v>
      </c>
      <c r="M12" s="105">
        <f t="shared" si="3"/>
        <v>3609</v>
      </c>
      <c r="N12" s="105">
        <f t="shared" si="3"/>
        <v>4370</v>
      </c>
      <c r="O12" s="106">
        <v>14</v>
      </c>
      <c r="P12" s="52"/>
    </row>
    <row r="13" spans="1:34" ht="18.75" customHeight="1">
      <c r="A13" s="693"/>
      <c r="B13" s="86" t="s">
        <v>198</v>
      </c>
      <c r="C13" s="86">
        <v>213949</v>
      </c>
      <c r="D13" s="86">
        <v>3</v>
      </c>
      <c r="E13" s="86">
        <v>522</v>
      </c>
      <c r="F13" s="86">
        <v>12940</v>
      </c>
      <c r="G13" s="86">
        <v>22534</v>
      </c>
      <c r="H13" s="86">
        <v>25522</v>
      </c>
      <c r="I13" s="97">
        <v>59072</v>
      </c>
      <c r="J13" s="97">
        <v>49172</v>
      </c>
      <c r="K13" s="86">
        <v>31155</v>
      </c>
      <c r="L13" s="86">
        <v>6836</v>
      </c>
      <c r="M13" s="86">
        <v>2799</v>
      </c>
      <c r="N13" s="86">
        <v>3382</v>
      </c>
      <c r="O13" s="98">
        <v>12</v>
      </c>
      <c r="P13" s="52"/>
    </row>
    <row r="14" spans="1:34" ht="18.75" customHeight="1">
      <c r="A14" s="694"/>
      <c r="B14" s="103" t="s">
        <v>199</v>
      </c>
      <c r="C14" s="103">
        <v>48109</v>
      </c>
      <c r="D14" s="103">
        <v>0</v>
      </c>
      <c r="E14" s="103">
        <v>98</v>
      </c>
      <c r="F14" s="103">
        <v>2138</v>
      </c>
      <c r="G14" s="103">
        <v>5757</v>
      </c>
      <c r="H14" s="103">
        <v>6765</v>
      </c>
      <c r="I14" s="371">
        <v>12783</v>
      </c>
      <c r="J14" s="371">
        <v>9459</v>
      </c>
      <c r="K14" s="103">
        <v>7381</v>
      </c>
      <c r="L14" s="103">
        <v>1928</v>
      </c>
      <c r="M14" s="103">
        <v>810</v>
      </c>
      <c r="N14" s="103">
        <v>988</v>
      </c>
      <c r="O14" s="104">
        <v>2</v>
      </c>
      <c r="P14" s="52"/>
    </row>
    <row r="15" spans="1:34" ht="18.75" customHeight="1">
      <c r="A15" s="692" t="s">
        <v>203</v>
      </c>
      <c r="B15" s="86" t="s">
        <v>383</v>
      </c>
      <c r="C15" s="86">
        <f t="shared" ref="C15:N15" si="4">SUM(C16:C17)</f>
        <v>255310</v>
      </c>
      <c r="D15" s="86">
        <f t="shared" si="4"/>
        <v>11</v>
      </c>
      <c r="E15" s="86">
        <f t="shared" si="4"/>
        <v>598</v>
      </c>
      <c r="F15" s="86">
        <f t="shared" si="4"/>
        <v>12038</v>
      </c>
      <c r="G15" s="86">
        <f t="shared" si="4"/>
        <v>26469</v>
      </c>
      <c r="H15" s="86">
        <f t="shared" si="4"/>
        <v>29739</v>
      </c>
      <c r="I15" s="97">
        <f t="shared" si="4"/>
        <v>69448</v>
      </c>
      <c r="J15" s="97">
        <f t="shared" si="4"/>
        <v>58262</v>
      </c>
      <c r="K15" s="86">
        <f t="shared" si="4"/>
        <v>40325</v>
      </c>
      <c r="L15" s="86">
        <f t="shared" si="4"/>
        <v>9965</v>
      </c>
      <c r="M15" s="86">
        <f t="shared" si="4"/>
        <v>4059</v>
      </c>
      <c r="N15" s="86">
        <f t="shared" si="4"/>
        <v>4368</v>
      </c>
      <c r="O15" s="98">
        <v>28</v>
      </c>
      <c r="P15" s="52"/>
    </row>
    <row r="16" spans="1:34" ht="18.75" customHeight="1">
      <c r="A16" s="693"/>
      <c r="B16" s="86" t="s">
        <v>198</v>
      </c>
      <c r="C16" s="86">
        <v>209222</v>
      </c>
      <c r="D16" s="86">
        <v>10</v>
      </c>
      <c r="E16" s="86">
        <v>512</v>
      </c>
      <c r="F16" s="86">
        <v>10267</v>
      </c>
      <c r="G16" s="86">
        <v>21327</v>
      </c>
      <c r="H16" s="86">
        <v>23732</v>
      </c>
      <c r="I16" s="97">
        <v>57208</v>
      </c>
      <c r="J16" s="97">
        <v>48974</v>
      </c>
      <c r="K16" s="86">
        <v>32830</v>
      </c>
      <c r="L16" s="86">
        <v>7788</v>
      </c>
      <c r="M16" s="86">
        <v>3176</v>
      </c>
      <c r="N16" s="86">
        <v>3373</v>
      </c>
      <c r="O16" s="98">
        <v>25</v>
      </c>
      <c r="P16" s="52"/>
    </row>
    <row r="17" spans="1:34" ht="18.75" customHeight="1">
      <c r="A17" s="694"/>
      <c r="B17" s="103" t="s">
        <v>199</v>
      </c>
      <c r="C17" s="103">
        <v>46088</v>
      </c>
      <c r="D17" s="103">
        <v>1</v>
      </c>
      <c r="E17" s="103">
        <v>86</v>
      </c>
      <c r="F17" s="103">
        <v>1771</v>
      </c>
      <c r="G17" s="103">
        <v>5142</v>
      </c>
      <c r="H17" s="103">
        <v>6007</v>
      </c>
      <c r="I17" s="371">
        <v>12240</v>
      </c>
      <c r="J17" s="371">
        <v>9288</v>
      </c>
      <c r="K17" s="103">
        <v>7495</v>
      </c>
      <c r="L17" s="103">
        <v>2177</v>
      </c>
      <c r="M17" s="103">
        <v>883</v>
      </c>
      <c r="N17" s="103">
        <v>995</v>
      </c>
      <c r="O17" s="104">
        <v>3</v>
      </c>
      <c r="P17" s="52"/>
    </row>
    <row r="18" spans="1:34" ht="18.75" customHeight="1">
      <c r="A18" s="692" t="s">
        <v>204</v>
      </c>
      <c r="B18" s="86" t="s">
        <v>383</v>
      </c>
      <c r="C18" s="44">
        <v>261603</v>
      </c>
      <c r="D18" s="99">
        <v>5</v>
      </c>
      <c r="E18" s="99">
        <v>574</v>
      </c>
      <c r="F18" s="99">
        <v>10969</v>
      </c>
      <c r="G18" s="99">
        <v>25417</v>
      </c>
      <c r="H18" s="99">
        <v>28144</v>
      </c>
      <c r="I18" s="484">
        <v>70013</v>
      </c>
      <c r="J18" s="484">
        <v>59987</v>
      </c>
      <c r="K18" s="99">
        <v>44031</v>
      </c>
      <c r="L18" s="99">
        <v>11692</v>
      </c>
      <c r="M18" s="99">
        <v>5127</v>
      </c>
      <c r="N18" s="99">
        <v>5618</v>
      </c>
      <c r="O18" s="100">
        <v>26</v>
      </c>
      <c r="P18" s="52"/>
    </row>
    <row r="19" spans="1:34" ht="18.75" customHeight="1">
      <c r="A19" s="693"/>
      <c r="B19" s="86" t="s">
        <v>198</v>
      </c>
      <c r="C19" s="44">
        <v>214701</v>
      </c>
      <c r="D19" s="99">
        <v>4</v>
      </c>
      <c r="E19" s="99">
        <v>478</v>
      </c>
      <c r="F19" s="99">
        <v>9400</v>
      </c>
      <c r="G19" s="99">
        <v>20807</v>
      </c>
      <c r="H19" s="99">
        <v>22354</v>
      </c>
      <c r="I19" s="484">
        <v>57805</v>
      </c>
      <c r="J19" s="484">
        <v>50658</v>
      </c>
      <c r="K19" s="99">
        <v>35947</v>
      </c>
      <c r="L19" s="99">
        <v>9163</v>
      </c>
      <c r="M19" s="99">
        <v>3868</v>
      </c>
      <c r="N19" s="99">
        <v>4200</v>
      </c>
      <c r="O19" s="100">
        <v>17</v>
      </c>
      <c r="P19" s="52"/>
    </row>
    <row r="20" spans="1:34" ht="18.75" customHeight="1">
      <c r="A20" s="694"/>
      <c r="B20" s="103" t="s">
        <v>199</v>
      </c>
      <c r="C20" s="94">
        <v>46902</v>
      </c>
      <c r="D20" s="101">
        <v>1</v>
      </c>
      <c r="E20" s="101">
        <v>96</v>
      </c>
      <c r="F20" s="101">
        <v>1569</v>
      </c>
      <c r="G20" s="101">
        <v>4610</v>
      </c>
      <c r="H20" s="101">
        <v>5790</v>
      </c>
      <c r="I20" s="485">
        <v>12208</v>
      </c>
      <c r="J20" s="485">
        <v>9329</v>
      </c>
      <c r="K20" s="101">
        <v>8084</v>
      </c>
      <c r="L20" s="101">
        <v>2529</v>
      </c>
      <c r="M20" s="101">
        <v>1259</v>
      </c>
      <c r="N20" s="101">
        <v>1418</v>
      </c>
      <c r="O20" s="102">
        <v>9</v>
      </c>
      <c r="P20" s="52"/>
    </row>
    <row r="21" spans="1:34" ht="18.75" customHeight="1">
      <c r="A21" s="692" t="s">
        <v>205</v>
      </c>
      <c r="B21" s="86" t="s">
        <v>383</v>
      </c>
      <c r="C21" s="107">
        <v>269296</v>
      </c>
      <c r="D21" s="107">
        <v>11</v>
      </c>
      <c r="E21" s="107">
        <v>467</v>
      </c>
      <c r="F21" s="107">
        <v>11002</v>
      </c>
      <c r="G21" s="107">
        <v>29284</v>
      </c>
      <c r="H21" s="107">
        <v>30124</v>
      </c>
      <c r="I21" s="486">
        <v>72943</v>
      </c>
      <c r="J21" s="486">
        <v>60458</v>
      </c>
      <c r="K21" s="107">
        <v>42729</v>
      </c>
      <c r="L21" s="107">
        <v>12039</v>
      </c>
      <c r="M21" s="107">
        <v>5204</v>
      </c>
      <c r="N21" s="107">
        <v>5013</v>
      </c>
      <c r="O21" s="100">
        <v>22</v>
      </c>
      <c r="P21" s="52"/>
    </row>
    <row r="22" spans="1:34" ht="18.75" customHeight="1">
      <c r="A22" s="693"/>
      <c r="B22" s="86" t="s">
        <v>198</v>
      </c>
      <c r="C22" s="99">
        <v>221904</v>
      </c>
      <c r="D22" s="99">
        <v>10</v>
      </c>
      <c r="E22" s="99">
        <v>375</v>
      </c>
      <c r="F22" s="99">
        <v>9299</v>
      </c>
      <c r="G22" s="99">
        <v>24148</v>
      </c>
      <c r="H22" s="99">
        <v>23873</v>
      </c>
      <c r="I22" s="484">
        <v>60203</v>
      </c>
      <c r="J22" s="484">
        <v>51228</v>
      </c>
      <c r="K22" s="99">
        <v>35319</v>
      </c>
      <c r="L22" s="99">
        <v>9601</v>
      </c>
      <c r="M22" s="99">
        <v>4005</v>
      </c>
      <c r="N22" s="99">
        <v>3826</v>
      </c>
      <c r="O22" s="100">
        <v>17</v>
      </c>
      <c r="P22" s="52"/>
    </row>
    <row r="23" spans="1:34" ht="18.75" customHeight="1">
      <c r="A23" s="694"/>
      <c r="B23" s="103" t="s">
        <v>199</v>
      </c>
      <c r="C23" s="101">
        <v>47392</v>
      </c>
      <c r="D23" s="101">
        <v>1</v>
      </c>
      <c r="E23" s="101">
        <v>92</v>
      </c>
      <c r="F23" s="101">
        <v>1703</v>
      </c>
      <c r="G23" s="101">
        <v>5136</v>
      </c>
      <c r="H23" s="101">
        <v>6251</v>
      </c>
      <c r="I23" s="485">
        <v>12740</v>
      </c>
      <c r="J23" s="485">
        <v>9230</v>
      </c>
      <c r="K23" s="101">
        <v>7410</v>
      </c>
      <c r="L23" s="101">
        <v>2438</v>
      </c>
      <c r="M23" s="101">
        <v>1199</v>
      </c>
      <c r="N23" s="101">
        <v>1187</v>
      </c>
      <c r="O23" s="102">
        <v>5</v>
      </c>
      <c r="P23" s="52"/>
    </row>
    <row r="24" spans="1:34" ht="18.75" customHeight="1">
      <c r="A24" s="692" t="s">
        <v>206</v>
      </c>
      <c r="B24" s="86" t="s">
        <v>383</v>
      </c>
      <c r="C24" s="99">
        <v>272817</v>
      </c>
      <c r="D24" s="99">
        <v>7</v>
      </c>
      <c r="E24" s="99">
        <v>433</v>
      </c>
      <c r="F24" s="99">
        <v>9775</v>
      </c>
      <c r="G24" s="99">
        <v>31092</v>
      </c>
      <c r="H24" s="99">
        <v>32398</v>
      </c>
      <c r="I24" s="484">
        <v>72262</v>
      </c>
      <c r="J24" s="484">
        <v>61157</v>
      </c>
      <c r="K24" s="99">
        <v>42616</v>
      </c>
      <c r="L24" s="99">
        <v>12172</v>
      </c>
      <c r="M24" s="99">
        <v>5920</v>
      </c>
      <c r="N24" s="99">
        <v>4968</v>
      </c>
      <c r="O24" s="100">
        <v>17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.75" customHeight="1">
      <c r="A25" s="693"/>
      <c r="B25" s="86" t="s">
        <v>198</v>
      </c>
      <c r="C25" s="99">
        <v>224383</v>
      </c>
      <c r="D25" s="99">
        <v>5</v>
      </c>
      <c r="E25" s="99">
        <v>351</v>
      </c>
      <c r="F25" s="99">
        <v>8273</v>
      </c>
      <c r="G25" s="99">
        <v>25922</v>
      </c>
      <c r="H25" s="99">
        <v>25970</v>
      </c>
      <c r="I25" s="484">
        <v>59137</v>
      </c>
      <c r="J25" s="484">
        <v>51654</v>
      </c>
      <c r="K25" s="99">
        <v>35195</v>
      </c>
      <c r="L25" s="99">
        <v>9595</v>
      </c>
      <c r="M25" s="99">
        <v>4535</v>
      </c>
      <c r="N25" s="99">
        <v>3733</v>
      </c>
      <c r="O25" s="100">
        <v>13</v>
      </c>
      <c r="P25" s="10"/>
    </row>
    <row r="26" spans="1:34" ht="18.75" customHeight="1">
      <c r="A26" s="694"/>
      <c r="B26" s="103" t="s">
        <v>199</v>
      </c>
      <c r="C26" s="101">
        <v>48434</v>
      </c>
      <c r="D26" s="101">
        <v>2</v>
      </c>
      <c r="E26" s="101">
        <v>82</v>
      </c>
      <c r="F26" s="101">
        <v>1502</v>
      </c>
      <c r="G26" s="101">
        <v>5170</v>
      </c>
      <c r="H26" s="101">
        <v>6428</v>
      </c>
      <c r="I26" s="485">
        <v>13125</v>
      </c>
      <c r="J26" s="485">
        <v>9503</v>
      </c>
      <c r="K26" s="101">
        <v>7421</v>
      </c>
      <c r="L26" s="101">
        <v>2577</v>
      </c>
      <c r="M26" s="101">
        <v>1385</v>
      </c>
      <c r="N26" s="101">
        <v>1235</v>
      </c>
      <c r="O26" s="102">
        <v>4</v>
      </c>
    </row>
    <row r="27" spans="1:34" ht="18.75" customHeight="1">
      <c r="A27" s="692" t="s">
        <v>207</v>
      </c>
      <c r="B27" s="86" t="s">
        <v>383</v>
      </c>
      <c r="C27" s="99">
        <v>287294</v>
      </c>
      <c r="D27" s="99">
        <v>8</v>
      </c>
      <c r="E27" s="99">
        <v>440</v>
      </c>
      <c r="F27" s="99">
        <v>10499</v>
      </c>
      <c r="G27" s="99">
        <v>33849</v>
      </c>
      <c r="H27" s="99">
        <v>35622</v>
      </c>
      <c r="I27" s="484">
        <v>72445</v>
      </c>
      <c r="J27" s="484">
        <v>64802</v>
      </c>
      <c r="K27" s="99">
        <v>44259</v>
      </c>
      <c r="L27" s="99">
        <v>13083</v>
      </c>
      <c r="M27" s="99">
        <v>6995</v>
      </c>
      <c r="N27" s="99">
        <v>5266</v>
      </c>
      <c r="O27" s="100">
        <v>26</v>
      </c>
    </row>
    <row r="28" spans="1:34" ht="18.75" customHeight="1">
      <c r="A28" s="693"/>
      <c r="B28" s="86" t="s">
        <v>198</v>
      </c>
      <c r="C28" s="99">
        <v>235388</v>
      </c>
      <c r="D28" s="99">
        <v>5</v>
      </c>
      <c r="E28" s="99">
        <v>376</v>
      </c>
      <c r="F28" s="99">
        <v>9071</v>
      </c>
      <c r="G28" s="99">
        <v>28096</v>
      </c>
      <c r="H28" s="99">
        <v>28558</v>
      </c>
      <c r="I28" s="484">
        <v>58874</v>
      </c>
      <c r="J28" s="484">
        <v>54342</v>
      </c>
      <c r="K28" s="99">
        <v>36516</v>
      </c>
      <c r="L28" s="99">
        <v>10327</v>
      </c>
      <c r="M28" s="99">
        <v>5335</v>
      </c>
      <c r="N28" s="99">
        <v>3869</v>
      </c>
      <c r="O28" s="100">
        <v>19</v>
      </c>
    </row>
    <row r="29" spans="1:34" ht="18.75" customHeight="1">
      <c r="A29" s="694"/>
      <c r="B29" s="103" t="s">
        <v>199</v>
      </c>
      <c r="C29" s="101">
        <v>51906</v>
      </c>
      <c r="D29" s="101">
        <v>3</v>
      </c>
      <c r="E29" s="101">
        <v>64</v>
      </c>
      <c r="F29" s="101">
        <v>1428</v>
      </c>
      <c r="G29" s="101">
        <v>5753</v>
      </c>
      <c r="H29" s="101">
        <v>7064</v>
      </c>
      <c r="I29" s="485">
        <v>13571</v>
      </c>
      <c r="J29" s="485">
        <v>10460</v>
      </c>
      <c r="K29" s="101">
        <v>7743</v>
      </c>
      <c r="L29" s="101">
        <v>2756</v>
      </c>
      <c r="M29" s="101">
        <v>1660</v>
      </c>
      <c r="N29" s="101">
        <v>1397</v>
      </c>
      <c r="O29" s="102">
        <v>7</v>
      </c>
    </row>
    <row r="30" spans="1:34" ht="18.75" customHeight="1">
      <c r="A30" s="692" t="s">
        <v>208</v>
      </c>
      <c r="B30" s="86" t="s">
        <v>383</v>
      </c>
      <c r="C30" s="99">
        <v>291621</v>
      </c>
      <c r="D30" s="99">
        <v>3</v>
      </c>
      <c r="E30" s="99">
        <v>380</v>
      </c>
      <c r="F30" s="99">
        <v>8893</v>
      </c>
      <c r="G30" s="99">
        <v>32685</v>
      </c>
      <c r="H30" s="99">
        <v>36607</v>
      </c>
      <c r="I30" s="484">
        <v>70003</v>
      </c>
      <c r="J30" s="484">
        <v>67127</v>
      </c>
      <c r="K30" s="99">
        <v>46284</v>
      </c>
      <c r="L30" s="99">
        <v>14216</v>
      </c>
      <c r="M30" s="99">
        <v>8511</v>
      </c>
      <c r="N30" s="99">
        <v>6895</v>
      </c>
      <c r="O30" s="100">
        <v>17</v>
      </c>
    </row>
    <row r="31" spans="1:34" ht="18.75" customHeight="1">
      <c r="A31" s="693"/>
      <c r="B31" s="86" t="s">
        <v>198</v>
      </c>
      <c r="C31" s="99">
        <v>236308</v>
      </c>
      <c r="D31" s="99">
        <v>3</v>
      </c>
      <c r="E31" s="99">
        <v>319</v>
      </c>
      <c r="F31" s="99">
        <v>7606</v>
      </c>
      <c r="G31" s="99">
        <v>26808</v>
      </c>
      <c r="H31" s="99">
        <v>29531</v>
      </c>
      <c r="I31" s="484">
        <v>56161</v>
      </c>
      <c r="J31" s="484">
        <v>55800</v>
      </c>
      <c r="K31" s="99">
        <v>37680</v>
      </c>
      <c r="L31" s="99">
        <v>11045</v>
      </c>
      <c r="M31" s="99">
        <v>6394</v>
      </c>
      <c r="N31" s="99">
        <v>4946</v>
      </c>
      <c r="O31" s="100">
        <v>15</v>
      </c>
    </row>
    <row r="32" spans="1:34" ht="18.75" customHeight="1">
      <c r="A32" s="694"/>
      <c r="B32" s="103" t="s">
        <v>199</v>
      </c>
      <c r="C32" s="101">
        <v>55313</v>
      </c>
      <c r="D32" s="101">
        <v>0</v>
      </c>
      <c r="E32" s="101">
        <v>61</v>
      </c>
      <c r="F32" s="101">
        <v>1287</v>
      </c>
      <c r="G32" s="101">
        <v>5877</v>
      </c>
      <c r="H32" s="101">
        <v>7076</v>
      </c>
      <c r="I32" s="485">
        <v>13842</v>
      </c>
      <c r="J32" s="485">
        <v>11327</v>
      </c>
      <c r="K32" s="101">
        <v>8604</v>
      </c>
      <c r="L32" s="101">
        <v>3171</v>
      </c>
      <c r="M32" s="101">
        <v>2117</v>
      </c>
      <c r="N32" s="101">
        <v>1949</v>
      </c>
      <c r="O32" s="102">
        <v>2</v>
      </c>
    </row>
    <row r="33" spans="1:15" s="48" customFormat="1" ht="18.75" customHeight="1">
      <c r="A33" s="692" t="s">
        <v>209</v>
      </c>
      <c r="B33" s="86" t="s">
        <v>383</v>
      </c>
      <c r="C33" s="100">
        <f t="shared" ref="C33:N33" si="5">SUM(C34:C35)</f>
        <v>277664</v>
      </c>
      <c r="D33" s="100">
        <f t="shared" si="5"/>
        <v>7</v>
      </c>
      <c r="E33" s="100">
        <f t="shared" si="5"/>
        <v>423</v>
      </c>
      <c r="F33" s="100">
        <f t="shared" si="5"/>
        <v>9441</v>
      </c>
      <c r="G33" s="100">
        <f t="shared" si="5"/>
        <v>32447</v>
      </c>
      <c r="H33" s="100">
        <f t="shared" si="5"/>
        <v>35410</v>
      </c>
      <c r="I33" s="487">
        <f t="shared" si="5"/>
        <v>63569</v>
      </c>
      <c r="J33" s="487">
        <f t="shared" si="5"/>
        <v>63927</v>
      </c>
      <c r="K33" s="100">
        <f t="shared" si="5"/>
        <v>43986</v>
      </c>
      <c r="L33" s="100">
        <f t="shared" si="5"/>
        <v>13728</v>
      </c>
      <c r="M33" s="100">
        <f t="shared" si="5"/>
        <v>8345</v>
      </c>
      <c r="N33" s="100">
        <f t="shared" si="5"/>
        <v>6369</v>
      </c>
      <c r="O33" s="100">
        <v>12</v>
      </c>
    </row>
    <row r="34" spans="1:15">
      <c r="A34" s="693"/>
      <c r="B34" s="86" t="s">
        <v>198</v>
      </c>
      <c r="C34" s="100">
        <v>224434</v>
      </c>
      <c r="D34" s="100">
        <v>5</v>
      </c>
      <c r="E34" s="100">
        <v>332</v>
      </c>
      <c r="F34" s="100">
        <v>8115</v>
      </c>
      <c r="G34" s="100">
        <v>26613</v>
      </c>
      <c r="H34" s="100">
        <v>28534</v>
      </c>
      <c r="I34" s="487">
        <v>50642</v>
      </c>
      <c r="J34" s="487">
        <v>52524</v>
      </c>
      <c r="K34" s="100">
        <v>35904</v>
      </c>
      <c r="L34" s="100">
        <v>10699</v>
      </c>
      <c r="M34" s="100">
        <v>6356</v>
      </c>
      <c r="N34" s="100">
        <v>4700</v>
      </c>
      <c r="O34" s="100">
        <v>10</v>
      </c>
    </row>
    <row r="35" spans="1:15">
      <c r="A35" s="694"/>
      <c r="B35" s="103" t="s">
        <v>199</v>
      </c>
      <c r="C35" s="102">
        <v>53230</v>
      </c>
      <c r="D35" s="102">
        <v>2</v>
      </c>
      <c r="E35" s="102">
        <v>91</v>
      </c>
      <c r="F35" s="102">
        <v>1326</v>
      </c>
      <c r="G35" s="102">
        <v>5834</v>
      </c>
      <c r="H35" s="102">
        <v>6876</v>
      </c>
      <c r="I35" s="488">
        <v>12927</v>
      </c>
      <c r="J35" s="488">
        <v>11403</v>
      </c>
      <c r="K35" s="102">
        <v>8082</v>
      </c>
      <c r="L35" s="102">
        <v>3029</v>
      </c>
      <c r="M35" s="102">
        <v>1989</v>
      </c>
      <c r="N35" s="102">
        <v>1669</v>
      </c>
      <c r="O35" s="102">
        <v>2</v>
      </c>
    </row>
    <row r="36" spans="1:15">
      <c r="A36" s="301" t="s">
        <v>65</v>
      </c>
      <c r="B36" s="35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>
      <c r="F37" s="61"/>
      <c r="G37" s="61"/>
      <c r="H37" s="61"/>
      <c r="I37" s="61"/>
      <c r="J37" s="61"/>
      <c r="K37" s="61"/>
      <c r="L37" s="61"/>
      <c r="M37" s="61"/>
      <c r="N37" s="61"/>
    </row>
    <row r="38" spans="1:15">
      <c r="F38" s="61"/>
      <c r="G38" s="61"/>
      <c r="H38" s="61"/>
      <c r="I38" s="61"/>
      <c r="J38" s="61"/>
      <c r="K38" s="61"/>
      <c r="L38" s="61"/>
      <c r="M38" s="61"/>
      <c r="N38" s="61"/>
    </row>
    <row r="39" spans="1:15">
      <c r="F39" s="61"/>
      <c r="G39" s="61"/>
      <c r="H39" s="61"/>
      <c r="I39" s="61"/>
      <c r="J39" s="61"/>
      <c r="K39" s="61"/>
      <c r="L39" s="61"/>
      <c r="M39" s="61"/>
      <c r="N39" s="61"/>
    </row>
    <row r="40" spans="1:15">
      <c r="F40" s="61"/>
      <c r="G40" s="61"/>
      <c r="H40" s="61"/>
      <c r="I40" s="61"/>
      <c r="J40" s="61"/>
      <c r="K40" s="61"/>
      <c r="L40" s="61"/>
      <c r="M40" s="61"/>
      <c r="N40" s="61"/>
    </row>
    <row r="41" spans="1:15">
      <c r="F41" s="61"/>
      <c r="G41" s="61"/>
      <c r="H41" s="61"/>
      <c r="I41" s="61"/>
      <c r="J41" s="61"/>
      <c r="K41" s="61"/>
      <c r="L41" s="61"/>
      <c r="M41" s="61"/>
      <c r="N41" s="61"/>
    </row>
    <row r="42" spans="1:15">
      <c r="F42" s="61"/>
      <c r="G42" s="61"/>
      <c r="H42" s="61"/>
      <c r="I42" s="61"/>
      <c r="J42" s="61"/>
      <c r="K42" s="61"/>
      <c r="L42" s="61"/>
      <c r="M42" s="61"/>
      <c r="N42" s="61"/>
    </row>
  </sheetData>
  <mergeCells count="12">
    <mergeCell ref="A33:A35"/>
    <mergeCell ref="A30:A32"/>
    <mergeCell ref="A27:A29"/>
    <mergeCell ref="A24:A26"/>
    <mergeCell ref="A1:O1"/>
    <mergeCell ref="A3:A5"/>
    <mergeCell ref="A18:A20"/>
    <mergeCell ref="A6:A8"/>
    <mergeCell ref="A9:A11"/>
    <mergeCell ref="A12:A14"/>
    <mergeCell ref="A15:A17"/>
    <mergeCell ref="A21:A23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G31"/>
  <sheetViews>
    <sheetView showGridLines="0" workbookViewId="0">
      <selection activeCell="M18" sqref="M18"/>
    </sheetView>
  </sheetViews>
  <sheetFormatPr defaultColWidth="8.625" defaultRowHeight="15.75"/>
  <cols>
    <col min="1" max="1" width="10" style="28" customWidth="1"/>
    <col min="2" max="6" width="20.625" style="28" customWidth="1"/>
    <col min="7" max="16384" width="8.625" style="28"/>
  </cols>
  <sheetData>
    <row r="1" spans="1:6" ht="20.25">
      <c r="A1" s="811" t="s">
        <v>643</v>
      </c>
      <c r="B1" s="811"/>
      <c r="C1" s="811"/>
      <c r="D1" s="811"/>
      <c r="E1" s="811"/>
      <c r="F1" s="811"/>
    </row>
    <row r="2" spans="1:6">
      <c r="A2" s="511"/>
      <c r="B2" s="511"/>
      <c r="C2" s="511"/>
      <c r="D2" s="511"/>
      <c r="E2" s="511"/>
      <c r="F2" s="512" t="s">
        <v>644</v>
      </c>
    </row>
    <row r="3" spans="1:6">
      <c r="A3" s="541"/>
      <c r="B3" s="514" t="s">
        <v>645</v>
      </c>
      <c r="C3" s="515" t="s">
        <v>583</v>
      </c>
      <c r="D3" s="516" t="s">
        <v>584</v>
      </c>
      <c r="E3" s="515" t="s">
        <v>585</v>
      </c>
      <c r="F3" s="517" t="s">
        <v>646</v>
      </c>
    </row>
    <row r="4" spans="1:6" hidden="1">
      <c r="A4" s="542" t="s">
        <v>600</v>
      </c>
      <c r="B4" s="579">
        <v>4.2</v>
      </c>
      <c r="C4" s="579">
        <v>1.2</v>
      </c>
      <c r="D4" s="579">
        <v>3.3</v>
      </c>
      <c r="E4" s="579">
        <v>5.7</v>
      </c>
      <c r="F4" s="579">
        <v>5.7</v>
      </c>
    </row>
    <row r="5" spans="1:6" ht="17.25" hidden="1" customHeight="1">
      <c r="A5" s="542" t="s">
        <v>601</v>
      </c>
      <c r="B5" s="580">
        <v>4.0199999999999996</v>
      </c>
      <c r="C5" s="581">
        <v>1.2</v>
      </c>
      <c r="D5" s="582">
        <v>3.5</v>
      </c>
      <c r="E5" s="581">
        <v>5.6</v>
      </c>
      <c r="F5" s="581">
        <v>5.6</v>
      </c>
    </row>
    <row r="6" spans="1:6">
      <c r="A6" s="542" t="s">
        <v>647</v>
      </c>
      <c r="B6" s="583">
        <v>3.2107586949333276</v>
      </c>
      <c r="C6" s="584">
        <v>0.83808922812704034</v>
      </c>
      <c r="D6" s="585">
        <v>2.1</v>
      </c>
      <c r="E6" s="584">
        <v>4.8</v>
      </c>
      <c r="F6" s="586">
        <v>1</v>
      </c>
    </row>
    <row r="7" spans="1:6">
      <c r="A7" s="542" t="s">
        <v>648</v>
      </c>
      <c r="B7" s="583">
        <v>2.9577229293115432</v>
      </c>
      <c r="C7" s="584">
        <v>0.823170625547468</v>
      </c>
      <c r="D7" s="585">
        <v>1.8</v>
      </c>
      <c r="E7" s="584">
        <v>4.7</v>
      </c>
      <c r="F7" s="586">
        <v>0.9</v>
      </c>
    </row>
    <row r="8" spans="1:6">
      <c r="A8" s="542" t="s">
        <v>649</v>
      </c>
      <c r="B8" s="583">
        <v>2.681521954509785</v>
      </c>
      <c r="C8" s="584">
        <v>0.80911526679611567</v>
      </c>
      <c r="D8" s="585">
        <v>1.7</v>
      </c>
      <c r="E8" s="584">
        <v>4.7</v>
      </c>
      <c r="F8" s="586">
        <v>0.7</v>
      </c>
    </row>
    <row r="9" spans="1:6">
      <c r="A9" s="542" t="s">
        <v>650</v>
      </c>
      <c r="B9" s="583">
        <v>2.0090239444169469</v>
      </c>
      <c r="C9" s="587">
        <v>0.73669643844420996</v>
      </c>
      <c r="D9" s="588">
        <v>1.5</v>
      </c>
      <c r="E9" s="587">
        <v>4.5</v>
      </c>
      <c r="F9" s="586">
        <v>0.9</v>
      </c>
    </row>
    <row r="10" spans="1:6">
      <c r="A10" s="542" t="s">
        <v>651</v>
      </c>
      <c r="B10" s="583">
        <v>2.0253264076285586</v>
      </c>
      <c r="C10" s="584">
        <v>0.82918585034153613</v>
      </c>
      <c r="D10" s="588">
        <v>1.9</v>
      </c>
      <c r="E10" s="584">
        <v>4.4000000000000004</v>
      </c>
      <c r="F10" s="586">
        <v>0.9</v>
      </c>
    </row>
    <row r="11" spans="1:6">
      <c r="A11" s="542" t="s">
        <v>652</v>
      </c>
      <c r="B11" s="583">
        <v>1.8838239785561164</v>
      </c>
      <c r="C11" s="584">
        <v>0.7350545969483322</v>
      </c>
      <c r="D11" s="583">
        <f>0.0100333305149429*100</f>
        <v>1.0033330514942902</v>
      </c>
      <c r="E11" s="584">
        <v>4.9000000000000004</v>
      </c>
      <c r="F11" s="586">
        <v>1.1000000000000001</v>
      </c>
    </row>
    <row r="12" spans="1:6">
      <c r="A12" s="542" t="s">
        <v>653</v>
      </c>
      <c r="B12" s="583">
        <v>1.7222357000749917</v>
      </c>
      <c r="C12" s="584">
        <v>0.70489423900728454</v>
      </c>
      <c r="D12" s="583">
        <f>0.0120064790761707*100</f>
        <v>1.20064790761707</v>
      </c>
      <c r="E12" s="584">
        <v>5.4</v>
      </c>
      <c r="F12" s="586">
        <v>1.1000000000000001</v>
      </c>
    </row>
    <row r="13" spans="1:6">
      <c r="A13" s="542" t="s">
        <v>654</v>
      </c>
      <c r="B13" s="583">
        <v>1.6938703374945374</v>
      </c>
      <c r="C13" s="584">
        <v>0.72574499676329562</v>
      </c>
      <c r="D13" s="583">
        <f>0.0118188697573742*100</f>
        <v>1.1818869757374202</v>
      </c>
      <c r="E13" s="584">
        <v>5.3</v>
      </c>
      <c r="F13" s="586">
        <v>1.1000000000000001</v>
      </c>
    </row>
    <row r="14" spans="1:6">
      <c r="A14" s="542" t="s">
        <v>655</v>
      </c>
      <c r="B14" s="583">
        <v>1.3698003011397819</v>
      </c>
      <c r="C14" s="584">
        <v>0.72326732242429626</v>
      </c>
      <c r="D14" s="583">
        <f>0.0117077608476605*100</f>
        <v>1.17077608476605</v>
      </c>
      <c r="E14" s="584">
        <v>5</v>
      </c>
      <c r="F14" s="586">
        <v>1.1000000000000001</v>
      </c>
    </row>
    <row r="15" spans="1:6" s="29" customFormat="1" ht="15.95" customHeight="1">
      <c r="A15" s="542" t="s">
        <v>656</v>
      </c>
      <c r="B15" s="589">
        <v>1.2798765080213823</v>
      </c>
      <c r="C15" s="590">
        <v>0.75246597356788214</v>
      </c>
      <c r="D15" s="583">
        <f>0.0118998480371645*100</f>
        <v>1.18998480371645</v>
      </c>
      <c r="E15" s="590">
        <v>5</v>
      </c>
      <c r="F15" s="591">
        <v>1.1000000000000001</v>
      </c>
    </row>
    <row r="16" spans="1:6" ht="13.5" hidden="1" customHeight="1">
      <c r="A16" s="552" t="s">
        <v>602</v>
      </c>
      <c r="B16" s="592">
        <v>1.88</v>
      </c>
      <c r="C16" s="593"/>
      <c r="D16" s="593"/>
      <c r="E16" s="593"/>
      <c r="F16" s="593"/>
    </row>
    <row r="17" spans="1:7">
      <c r="A17" s="594" t="s">
        <v>657</v>
      </c>
      <c r="B17" s="595" t="s">
        <v>658</v>
      </c>
      <c r="C17" s="596"/>
      <c r="D17" s="596"/>
      <c r="E17" s="596"/>
      <c r="F17" s="596"/>
    </row>
    <row r="18" spans="1:7" ht="80.25" customHeight="1">
      <c r="A18" s="540"/>
      <c r="B18" s="808" t="s">
        <v>636</v>
      </c>
      <c r="C18" s="808"/>
      <c r="D18" s="808"/>
      <c r="E18" s="808"/>
      <c r="F18" s="808"/>
    </row>
    <row r="19" spans="1:7" ht="48.75" customHeight="1">
      <c r="A19" s="540"/>
      <c r="B19" s="808" t="s">
        <v>606</v>
      </c>
      <c r="C19" s="808"/>
      <c r="D19" s="808"/>
      <c r="E19" s="808"/>
      <c r="F19" s="808"/>
      <c r="G19" s="534"/>
    </row>
    <row r="20" spans="1:7" ht="31.5" customHeight="1">
      <c r="A20" s="540"/>
      <c r="B20" s="814" t="s">
        <v>659</v>
      </c>
      <c r="C20" s="815"/>
      <c r="D20" s="815"/>
      <c r="E20" s="815"/>
      <c r="F20" s="815"/>
      <c r="G20" s="534"/>
    </row>
    <row r="21" spans="1:7" ht="17.25" customHeight="1">
      <c r="A21" s="540"/>
      <c r="B21" s="578" t="s">
        <v>660</v>
      </c>
      <c r="C21" s="578"/>
      <c r="D21" s="578"/>
      <c r="E21" s="578"/>
      <c r="F21" s="578"/>
    </row>
    <row r="22" spans="1:7" ht="33" customHeight="1">
      <c r="A22" s="540"/>
      <c r="B22" s="819" t="s">
        <v>661</v>
      </c>
      <c r="C22" s="819"/>
      <c r="D22" s="819"/>
      <c r="E22" s="819"/>
      <c r="F22" s="819"/>
    </row>
    <row r="23" spans="1:7" ht="33" customHeight="1">
      <c r="A23" s="540"/>
      <c r="B23" s="819" t="s">
        <v>662</v>
      </c>
      <c r="C23" s="819"/>
      <c r="D23" s="819"/>
      <c r="E23" s="819"/>
      <c r="F23" s="819"/>
    </row>
    <row r="24" spans="1:7">
      <c r="A24" s="597" t="s">
        <v>663</v>
      </c>
      <c r="B24" s="540" t="s">
        <v>664</v>
      </c>
      <c r="C24" s="540"/>
      <c r="D24" s="540"/>
      <c r="E24" s="540"/>
      <c r="F24" s="540"/>
    </row>
    <row r="25" spans="1:7">
      <c r="A25" s="540"/>
      <c r="B25" s="540" t="s">
        <v>665</v>
      </c>
      <c r="C25" s="540"/>
      <c r="D25" s="540"/>
      <c r="E25" s="540"/>
      <c r="F25" s="540"/>
    </row>
    <row r="26" spans="1:7">
      <c r="A26" s="540"/>
      <c r="B26" s="540" t="s">
        <v>666</v>
      </c>
      <c r="C26" s="540"/>
      <c r="D26" s="540"/>
      <c r="E26" s="540"/>
      <c r="F26" s="540"/>
    </row>
    <row r="27" spans="1:7" ht="17.25" customHeight="1">
      <c r="A27" s="540"/>
      <c r="B27" s="818" t="s">
        <v>667</v>
      </c>
      <c r="C27" s="818"/>
      <c r="D27" s="818"/>
      <c r="E27" s="818"/>
      <c r="F27" s="818"/>
    </row>
    <row r="28" spans="1:7">
      <c r="A28" s="540"/>
      <c r="B28" s="818" t="s">
        <v>668</v>
      </c>
      <c r="C28" s="818"/>
      <c r="D28" s="818"/>
      <c r="E28" s="818"/>
      <c r="F28" s="818"/>
    </row>
    <row r="29" spans="1:7">
      <c r="B29" s="818" t="s">
        <v>669</v>
      </c>
      <c r="C29" s="818"/>
      <c r="D29" s="818"/>
      <c r="E29" s="818"/>
      <c r="F29" s="818"/>
    </row>
    <row r="30" spans="1:7" ht="48" customHeight="1">
      <c r="B30" s="819" t="s">
        <v>670</v>
      </c>
      <c r="C30" s="819"/>
      <c r="D30" s="819"/>
      <c r="E30" s="819"/>
      <c r="F30" s="819"/>
    </row>
    <row r="31" spans="1:7" ht="16.5">
      <c r="B31" s="28" t="s">
        <v>671</v>
      </c>
    </row>
  </sheetData>
  <mergeCells count="10">
    <mergeCell ref="B27:F27"/>
    <mergeCell ref="B28:F28"/>
    <mergeCell ref="B29:F29"/>
    <mergeCell ref="B30:F30"/>
    <mergeCell ref="A1:F1"/>
    <mergeCell ref="B18:F18"/>
    <mergeCell ref="B19:F19"/>
    <mergeCell ref="B20:F20"/>
    <mergeCell ref="B22:F22"/>
    <mergeCell ref="B23:F23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20"/>
  <sheetViews>
    <sheetView showGridLines="0" workbookViewId="0">
      <selection activeCell="M18" sqref="M18"/>
    </sheetView>
  </sheetViews>
  <sheetFormatPr defaultColWidth="8.625" defaultRowHeight="15.75"/>
  <cols>
    <col min="1" max="1" width="11.5" style="28" customWidth="1"/>
    <col min="2" max="6" width="20.625" style="28" customWidth="1"/>
    <col min="7" max="16384" width="8.625" style="28"/>
  </cols>
  <sheetData>
    <row r="1" spans="1:6" ht="20.25">
      <c r="A1" s="817" t="s">
        <v>672</v>
      </c>
      <c r="B1" s="817"/>
      <c r="C1" s="817"/>
      <c r="D1" s="817"/>
      <c r="E1" s="817"/>
      <c r="F1" s="817"/>
    </row>
    <row r="2" spans="1:6">
      <c r="A2" s="29"/>
      <c r="B2" s="558"/>
      <c r="C2" s="558"/>
      <c r="D2" s="540"/>
      <c r="F2" s="559" t="s">
        <v>582</v>
      </c>
    </row>
    <row r="3" spans="1:6" ht="16.5" customHeight="1">
      <c r="A3" s="598"/>
      <c r="B3" s="561" t="s">
        <v>620</v>
      </c>
      <c r="C3" s="562" t="s">
        <v>621</v>
      </c>
      <c r="D3" s="562" t="s">
        <v>622</v>
      </c>
      <c r="E3" s="562" t="s">
        <v>673</v>
      </c>
      <c r="F3" s="599" t="s">
        <v>674</v>
      </c>
    </row>
    <row r="4" spans="1:6" ht="16.5" customHeight="1">
      <c r="A4" s="565" t="s">
        <v>625</v>
      </c>
      <c r="B4" s="600">
        <v>3.7638907446661216</v>
      </c>
      <c r="C4" s="600">
        <v>3.1789320815942332</v>
      </c>
      <c r="D4" s="601">
        <f>76189/55692400*100000</f>
        <v>136.80322629299511</v>
      </c>
      <c r="E4" s="602">
        <v>119.3</v>
      </c>
      <c r="F4" s="603">
        <v>98.248618988253398</v>
      </c>
    </row>
    <row r="5" spans="1:6" ht="16.5" customHeight="1">
      <c r="A5" s="565" t="s">
        <v>626</v>
      </c>
      <c r="B5" s="600">
        <v>2.8068186982242191</v>
      </c>
      <c r="C5" s="600">
        <v>2.8912694499979987</v>
      </c>
      <c r="D5" s="601">
        <f>74688/56170900*100000</f>
        <v>132.96564591274131</v>
      </c>
      <c r="E5" s="602">
        <v>113.9</v>
      </c>
      <c r="F5" s="603">
        <v>103</v>
      </c>
    </row>
    <row r="6" spans="1:6" ht="16.5" customHeight="1">
      <c r="A6" s="565" t="s">
        <v>627</v>
      </c>
      <c r="B6" s="600">
        <v>2.4236833050376902</v>
      </c>
      <c r="C6" s="600">
        <v>2.893841521070216</v>
      </c>
      <c r="D6" s="601">
        <f>65155/56567800*100000</f>
        <v>115.1803676296409</v>
      </c>
      <c r="E6" s="602">
        <v>113.1</v>
      </c>
      <c r="F6" s="603">
        <v>96.781523248522802</v>
      </c>
    </row>
    <row r="7" spans="1:6" ht="16.5" customHeight="1">
      <c r="A7" s="565" t="s">
        <v>628</v>
      </c>
      <c r="B7" s="604">
        <v>1.9918894118419623</v>
      </c>
      <c r="C7" s="604">
        <v>2.6106385515869444</v>
      </c>
      <c r="D7" s="605">
        <f>57828/56948200*100000</f>
        <v>101.54491274526674</v>
      </c>
      <c r="E7" s="602">
        <v>109</v>
      </c>
      <c r="F7" s="603">
        <v>87.090275460885195</v>
      </c>
    </row>
    <row r="8" spans="1:6" ht="16.5" customHeight="1">
      <c r="A8" s="565" t="s">
        <v>629</v>
      </c>
      <c r="B8" s="606">
        <v>1.6578621227001704</v>
      </c>
      <c r="C8" s="606">
        <v>2.404166943684757</v>
      </c>
      <c r="D8" s="601">
        <f>50239/57408700*100000</f>
        <v>87.511126362380622</v>
      </c>
      <c r="E8" s="602">
        <v>101.3</v>
      </c>
      <c r="F8" s="603">
        <v>86.261353129578097</v>
      </c>
    </row>
    <row r="9" spans="1:6" ht="16.5" customHeight="1">
      <c r="A9" s="565" t="s">
        <v>630</v>
      </c>
      <c r="B9" s="606">
        <v>1.6238392213345707</v>
      </c>
      <c r="C9" s="606">
        <v>1.9112995200392862</v>
      </c>
      <c r="D9" s="601">
        <f>0.883020180197919*100</f>
        <v>88.302018019791888</v>
      </c>
      <c r="E9" s="602">
        <v>102.2</v>
      </c>
      <c r="F9" s="603">
        <v>86.343862467830206</v>
      </c>
    </row>
    <row r="10" spans="1:6" ht="16.5" customHeight="1">
      <c r="A10" s="565" t="s">
        <v>631</v>
      </c>
      <c r="B10" s="606">
        <v>1.3607788247506105</v>
      </c>
      <c r="C10" s="606">
        <v>1.8366629780614387</v>
      </c>
      <c r="D10" s="601">
        <f>0.965562774856595*100</f>
        <v>96.556277485659507</v>
      </c>
      <c r="E10" s="602">
        <v>102.9</v>
      </c>
      <c r="F10" s="603">
        <v>86.283650699353998</v>
      </c>
    </row>
    <row r="11" spans="1:6" ht="16.5" customHeight="1">
      <c r="A11" s="565" t="s">
        <v>632</v>
      </c>
      <c r="B11" s="606">
        <v>1.2268885401902789</v>
      </c>
      <c r="C11" s="606">
        <v>1.4609562326148082</v>
      </c>
      <c r="D11" s="601">
        <f>1.27051137012098*100</f>
        <v>127.051137012098</v>
      </c>
      <c r="E11" s="602">
        <v>98.6</v>
      </c>
      <c r="F11" s="603">
        <v>85.993837058630902</v>
      </c>
    </row>
    <row r="12" spans="1:6" ht="16.5" customHeight="1">
      <c r="A12" s="565" t="s">
        <v>633</v>
      </c>
      <c r="B12" s="606">
        <v>0.87785963571496872</v>
      </c>
      <c r="C12" s="606">
        <v>1.412545032975101</v>
      </c>
      <c r="D12" s="605">
        <f>1.34097654093616*100</f>
        <v>134.097654093616</v>
      </c>
      <c r="E12" s="602">
        <v>86.1</v>
      </c>
      <c r="F12" s="603">
        <v>84.971190039403098</v>
      </c>
    </row>
    <row r="13" spans="1:6" s="29" customFormat="1" ht="16.5" customHeight="1">
      <c r="A13" s="574" t="s">
        <v>634</v>
      </c>
      <c r="B13" s="607">
        <v>0.81369632298048145</v>
      </c>
      <c r="C13" s="607">
        <v>1.1968169326958631</v>
      </c>
      <c r="D13" s="608">
        <f>1.4906779787451*100</f>
        <v>149.06779787451001</v>
      </c>
      <c r="E13" s="609">
        <v>81.599999999999994</v>
      </c>
      <c r="F13" s="610">
        <v>87.898621708751094</v>
      </c>
    </row>
    <row r="14" spans="1:6" ht="20.45" hidden="1" customHeight="1">
      <c r="A14" s="574" t="s">
        <v>602</v>
      </c>
      <c r="B14" s="607">
        <v>24.03</v>
      </c>
      <c r="C14" s="607"/>
      <c r="D14" s="607"/>
      <c r="E14" s="609"/>
    </row>
    <row r="15" spans="1:6">
      <c r="A15" s="540" t="s">
        <v>675</v>
      </c>
      <c r="B15" s="819" t="s">
        <v>676</v>
      </c>
      <c r="C15" s="808"/>
      <c r="D15" s="540"/>
      <c r="E15" s="540"/>
    </row>
    <row r="16" spans="1:6" ht="80.25" customHeight="1">
      <c r="B16" s="808" t="s">
        <v>677</v>
      </c>
      <c r="C16" s="808"/>
      <c r="D16" s="808"/>
      <c r="E16" s="808"/>
      <c r="F16" s="808"/>
    </row>
    <row r="17" spans="1:6" ht="46.5" customHeight="1">
      <c r="B17" s="808" t="s">
        <v>606</v>
      </c>
      <c r="C17" s="808"/>
      <c r="D17" s="808"/>
      <c r="E17" s="808"/>
      <c r="F17" s="808"/>
    </row>
    <row r="18" spans="1:6" ht="36" customHeight="1">
      <c r="B18" s="814" t="s">
        <v>678</v>
      </c>
      <c r="C18" s="815"/>
      <c r="D18" s="815"/>
      <c r="E18" s="815"/>
      <c r="F18" s="815"/>
    </row>
    <row r="19" spans="1:6" ht="28.5" customHeight="1">
      <c r="B19" s="815" t="s">
        <v>679</v>
      </c>
      <c r="C19" s="815"/>
      <c r="D19" s="815"/>
      <c r="E19" s="815"/>
      <c r="F19" s="815"/>
    </row>
    <row r="20" spans="1:6" ht="16.5">
      <c r="A20" s="611" t="s">
        <v>680</v>
      </c>
      <c r="B20" s="820" t="s">
        <v>681</v>
      </c>
      <c r="C20" s="821"/>
    </row>
  </sheetData>
  <mergeCells count="7">
    <mergeCell ref="B20:C20"/>
    <mergeCell ref="A1:F1"/>
    <mergeCell ref="B15:C15"/>
    <mergeCell ref="B16:F16"/>
    <mergeCell ref="B17:F17"/>
    <mergeCell ref="B18:F18"/>
    <mergeCell ref="B19:F19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23"/>
  <sheetViews>
    <sheetView showGridLines="0" workbookViewId="0">
      <selection activeCell="M18" sqref="M18"/>
    </sheetView>
  </sheetViews>
  <sheetFormatPr defaultColWidth="8.625" defaultRowHeight="15.75"/>
  <cols>
    <col min="1" max="1" width="11.5" style="28" customWidth="1"/>
    <col min="2" max="6" width="20.625" style="28" customWidth="1"/>
    <col min="7" max="16384" width="8.625" style="28"/>
  </cols>
  <sheetData>
    <row r="1" spans="1:6" ht="20.25">
      <c r="A1" s="817" t="s">
        <v>682</v>
      </c>
      <c r="B1" s="817"/>
      <c r="C1" s="817"/>
      <c r="D1" s="817"/>
      <c r="E1" s="817"/>
      <c r="F1" s="817"/>
    </row>
    <row r="2" spans="1:6">
      <c r="A2" s="29"/>
      <c r="B2" s="558"/>
      <c r="C2" s="558"/>
      <c r="D2" s="540"/>
      <c r="E2" s="612"/>
      <c r="F2" s="559" t="s">
        <v>582</v>
      </c>
    </row>
    <row r="3" spans="1:6">
      <c r="A3" s="598"/>
      <c r="B3" s="561" t="s">
        <v>620</v>
      </c>
      <c r="C3" s="562" t="s">
        <v>683</v>
      </c>
      <c r="D3" s="562" t="s">
        <v>684</v>
      </c>
      <c r="E3" s="564" t="s">
        <v>673</v>
      </c>
      <c r="F3" s="613" t="s">
        <v>624</v>
      </c>
    </row>
    <row r="4" spans="1:6" ht="15.75" hidden="1" customHeight="1">
      <c r="A4" s="565" t="s">
        <v>600</v>
      </c>
      <c r="B4" s="614">
        <v>214.39</v>
      </c>
      <c r="C4" s="606">
        <v>50.9</v>
      </c>
      <c r="D4" s="606">
        <v>552.1</v>
      </c>
      <c r="E4" s="615">
        <v>430.6</v>
      </c>
      <c r="F4" s="616" t="s">
        <v>685</v>
      </c>
    </row>
    <row r="5" spans="1:6" ht="17.25" hidden="1" customHeight="1">
      <c r="A5" s="565" t="s">
        <v>601</v>
      </c>
      <c r="B5" s="600">
        <v>223.96</v>
      </c>
      <c r="C5" s="600">
        <v>146.30000000000001</v>
      </c>
      <c r="D5" s="617">
        <v>456.7</v>
      </c>
      <c r="E5" s="615">
        <v>421.7</v>
      </c>
      <c r="F5" s="616" t="s">
        <v>686</v>
      </c>
    </row>
    <row r="6" spans="1:6" ht="15.75" customHeight="1">
      <c r="A6" s="565" t="s">
        <v>625</v>
      </c>
      <c r="B6" s="618">
        <v>6.7326541678413525</v>
      </c>
      <c r="C6" s="618">
        <v>1.0146529700077371</v>
      </c>
      <c r="D6" s="619">
        <f>15892/55692400*100000</f>
        <v>28.535311819925163</v>
      </c>
      <c r="E6" s="620">
        <v>27.7</v>
      </c>
      <c r="F6" s="621">
        <v>64</v>
      </c>
    </row>
    <row r="7" spans="1:6" ht="15.75" customHeight="1">
      <c r="A7" s="565" t="s">
        <v>687</v>
      </c>
      <c r="B7" s="618">
        <v>5.8249033199706917</v>
      </c>
      <c r="C7" s="618">
        <v>0.93350052878149192</v>
      </c>
      <c r="D7" s="619">
        <f>16038/56170900*100000</f>
        <v>28.55215066876265</v>
      </c>
      <c r="E7" s="620">
        <v>27</v>
      </c>
      <c r="F7" s="621">
        <v>69</v>
      </c>
    </row>
    <row r="8" spans="1:6" ht="15.75" customHeight="1">
      <c r="A8" s="565" t="s">
        <v>688</v>
      </c>
      <c r="B8" s="618">
        <v>5.0665294621266606</v>
      </c>
      <c r="C8" s="618">
        <v>0.99257744938360715</v>
      </c>
      <c r="D8" s="619">
        <f>16374/56567800*100000</f>
        <v>28.945796018229451</v>
      </c>
      <c r="E8" s="620">
        <v>27.1</v>
      </c>
      <c r="F8" s="621">
        <v>66.432904919533001</v>
      </c>
    </row>
    <row r="9" spans="1:6" ht="15.75" customHeight="1">
      <c r="A9" s="565" t="s">
        <v>689</v>
      </c>
      <c r="B9" s="622">
        <v>3.6582227047592171</v>
      </c>
      <c r="C9" s="622">
        <v>1.1066154389849592</v>
      </c>
      <c r="D9" s="623">
        <f>20751/56948200*100000</f>
        <v>36.438377332382764</v>
      </c>
      <c r="E9" s="624">
        <v>35.9</v>
      </c>
      <c r="F9" s="621">
        <v>62.674582878620498</v>
      </c>
    </row>
    <row r="10" spans="1:6" ht="15.75" customHeight="1">
      <c r="A10" s="565" t="s">
        <v>690</v>
      </c>
      <c r="B10" s="625">
        <v>3.4738193447299959</v>
      </c>
      <c r="C10" s="625">
        <v>0.98337980353597731</v>
      </c>
      <c r="D10" s="626">
        <f>26683/57408700*100000</f>
        <v>46.47901798856271</v>
      </c>
      <c r="E10" s="624">
        <v>37</v>
      </c>
      <c r="F10" s="621">
        <v>69.068900276038306</v>
      </c>
    </row>
    <row r="11" spans="1:6" ht="15.75" customHeight="1">
      <c r="A11" s="565" t="s">
        <v>691</v>
      </c>
      <c r="B11" s="625">
        <v>2.6808264310221652</v>
      </c>
      <c r="C11" s="625">
        <v>0.91940912608649916</v>
      </c>
      <c r="D11" s="626">
        <f>0.60374172855542*100</f>
        <v>60.374172855542</v>
      </c>
      <c r="E11" s="624">
        <v>39.299999999999997</v>
      </c>
      <c r="F11" s="621">
        <v>60.392740584401302</v>
      </c>
    </row>
    <row r="12" spans="1:6" ht="15.75" customHeight="1">
      <c r="A12" s="565" t="s">
        <v>692</v>
      </c>
      <c r="B12" s="625">
        <v>2.0114012003344963</v>
      </c>
      <c r="C12" s="625">
        <v>0.77892782388626203</v>
      </c>
      <c r="D12" s="626">
        <f>0.682175317640042*100</f>
        <v>68.217531764004207</v>
      </c>
      <c r="E12" s="624">
        <v>40.9</v>
      </c>
      <c r="F12" s="621">
        <v>67.670487555029496</v>
      </c>
    </row>
    <row r="13" spans="1:6" ht="15.75" customHeight="1">
      <c r="A13" s="565" t="s">
        <v>693</v>
      </c>
      <c r="B13" s="625">
        <v>1.2820772980535096</v>
      </c>
      <c r="C13" s="625">
        <v>0.87483826240271179</v>
      </c>
      <c r="D13" s="626">
        <f>0.890491885429521*100</f>
        <v>89.049188542952095</v>
      </c>
      <c r="E13" s="624">
        <v>41.7</v>
      </c>
      <c r="F13" s="621">
        <v>73.267266190895</v>
      </c>
    </row>
    <row r="14" spans="1:6" ht="15.75" customHeight="1">
      <c r="A14" s="565" t="s">
        <v>694</v>
      </c>
      <c r="B14" s="625">
        <v>0.96691785962808141</v>
      </c>
      <c r="C14" s="625">
        <v>1.033126109736126</v>
      </c>
      <c r="D14" s="626">
        <f>0.97503304805959*100</f>
        <v>97.503304805959004</v>
      </c>
      <c r="E14" s="624">
        <v>44</v>
      </c>
      <c r="F14" s="621">
        <v>78.209661153547202</v>
      </c>
    </row>
    <row r="15" spans="1:6" s="29" customFormat="1" ht="15.75" customHeight="1">
      <c r="A15" s="574" t="s">
        <v>695</v>
      </c>
      <c r="B15" s="627">
        <v>0.82217232634486148</v>
      </c>
      <c r="C15" s="627">
        <v>1.1128575714346047</v>
      </c>
      <c r="D15" s="628">
        <f>0.981453287590554*100</f>
        <v>98.145328759055388</v>
      </c>
      <c r="E15" s="629">
        <v>42.6</v>
      </c>
      <c r="F15" s="630">
        <v>83.481801093834306</v>
      </c>
    </row>
    <row r="16" spans="1:6" ht="20.45" hidden="1" customHeight="1">
      <c r="A16" s="574" t="s">
        <v>602</v>
      </c>
      <c r="B16" s="607">
        <v>24.03</v>
      </c>
      <c r="C16" s="607"/>
      <c r="D16" s="607"/>
      <c r="E16" s="609"/>
      <c r="F16" s="28">
        <v>70.081540280338103</v>
      </c>
    </row>
    <row r="17" spans="1:6">
      <c r="A17" s="540" t="s">
        <v>675</v>
      </c>
      <c r="B17" s="823" t="s">
        <v>696</v>
      </c>
      <c r="C17" s="823"/>
      <c r="D17" s="540"/>
      <c r="E17" s="540"/>
    </row>
    <row r="18" spans="1:6" ht="80.25" customHeight="1">
      <c r="B18" s="808" t="s">
        <v>697</v>
      </c>
      <c r="C18" s="808"/>
      <c r="D18" s="808"/>
      <c r="E18" s="808"/>
      <c r="F18" s="808"/>
    </row>
    <row r="19" spans="1:6" ht="41.25" customHeight="1">
      <c r="B19" s="808" t="s">
        <v>637</v>
      </c>
      <c r="C19" s="808"/>
      <c r="D19" s="808"/>
      <c r="E19" s="808"/>
      <c r="F19" s="808"/>
    </row>
    <row r="20" spans="1:6" ht="36" customHeight="1">
      <c r="B20" s="814" t="s">
        <v>698</v>
      </c>
      <c r="C20" s="815"/>
      <c r="D20" s="815"/>
      <c r="E20" s="815"/>
      <c r="F20" s="815"/>
    </row>
    <row r="21" spans="1:6" ht="25.5" customHeight="1">
      <c r="B21" s="815" t="s">
        <v>699</v>
      </c>
      <c r="C21" s="815"/>
      <c r="D21" s="815"/>
      <c r="E21" s="815"/>
      <c r="F21" s="815"/>
    </row>
    <row r="22" spans="1:6" ht="16.5">
      <c r="A22" s="631" t="s">
        <v>700</v>
      </c>
      <c r="B22" s="28" t="s">
        <v>701</v>
      </c>
    </row>
    <row r="23" spans="1:6" ht="33" customHeight="1">
      <c r="B23" s="822" t="s">
        <v>702</v>
      </c>
      <c r="C23" s="822"/>
      <c r="D23" s="822"/>
      <c r="E23" s="822"/>
      <c r="F23" s="822"/>
    </row>
  </sheetData>
  <mergeCells count="7">
    <mergeCell ref="B23:F23"/>
    <mergeCell ref="A1:F1"/>
    <mergeCell ref="B17:C17"/>
    <mergeCell ref="B18:F18"/>
    <mergeCell ref="B19:F19"/>
    <mergeCell ref="B20:F20"/>
    <mergeCell ref="B21:F21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T22"/>
  <sheetViews>
    <sheetView showGridLines="0" zoomScaleNormal="100" zoomScalePageLayoutView="120" workbookViewId="0">
      <selection activeCell="B18" sqref="B18:F18"/>
    </sheetView>
  </sheetViews>
  <sheetFormatPr defaultColWidth="9" defaultRowHeight="15"/>
  <cols>
    <col min="1" max="1" width="11.5" style="1" customWidth="1"/>
    <col min="2" max="6" width="15.625" style="1" customWidth="1"/>
    <col min="7" max="7" width="7.5" style="1" customWidth="1"/>
    <col min="8" max="8" width="9.625" style="1" bestFit="1" customWidth="1"/>
    <col min="9" max="9" width="7.5" style="1" customWidth="1"/>
    <col min="10" max="16384" width="9" style="1"/>
  </cols>
  <sheetData>
    <row r="1" spans="1:11" ht="20.25">
      <c r="A1" s="827" t="s">
        <v>550</v>
      </c>
      <c r="B1" s="827"/>
      <c r="C1" s="827"/>
      <c r="D1" s="827"/>
      <c r="E1" s="827"/>
      <c r="F1" s="827"/>
      <c r="G1" s="22"/>
      <c r="H1" s="22"/>
      <c r="I1" s="22"/>
      <c r="J1" s="22"/>
      <c r="K1" s="22"/>
    </row>
    <row r="2" spans="1:11" ht="15" customHeight="1">
      <c r="A2" s="55"/>
      <c r="B2" s="497"/>
      <c r="C2" s="497"/>
      <c r="D2" s="497"/>
      <c r="F2" s="496" t="s">
        <v>551</v>
      </c>
      <c r="G2" s="22"/>
      <c r="H2" s="22"/>
      <c r="I2" s="22"/>
      <c r="J2" s="22"/>
      <c r="K2" s="22"/>
    </row>
    <row r="3" spans="1:11" ht="15.75" customHeight="1">
      <c r="A3" s="509"/>
      <c r="B3" s="499" t="s">
        <v>552</v>
      </c>
      <c r="C3" s="498" t="s">
        <v>371</v>
      </c>
      <c r="D3" s="499" t="s">
        <v>553</v>
      </c>
      <c r="E3" s="59" t="s">
        <v>372</v>
      </c>
      <c r="F3" s="59" t="s">
        <v>554</v>
      </c>
      <c r="G3" s="29"/>
    </row>
    <row r="4" spans="1:11" ht="15.75" customHeight="1">
      <c r="A4" s="332" t="s">
        <v>555</v>
      </c>
      <c r="B4" s="500">
        <v>282</v>
      </c>
      <c r="C4" s="500">
        <v>57</v>
      </c>
      <c r="D4" s="500">
        <v>153</v>
      </c>
      <c r="E4" s="501">
        <v>731</v>
      </c>
      <c r="F4" s="502">
        <v>74</v>
      </c>
      <c r="G4" s="29"/>
    </row>
    <row r="5" spans="1:11" ht="15.75" customHeight="1">
      <c r="A5" s="332" t="s">
        <v>556</v>
      </c>
      <c r="B5" s="500">
        <v>280</v>
      </c>
      <c r="C5" s="500">
        <v>55</v>
      </c>
      <c r="D5" s="500">
        <v>151</v>
      </c>
      <c r="E5" s="501">
        <v>723</v>
      </c>
      <c r="F5" s="502">
        <v>71</v>
      </c>
      <c r="G5" s="29"/>
    </row>
    <row r="6" spans="1:11" ht="15.75" customHeight="1">
      <c r="A6" s="332" t="s">
        <v>557</v>
      </c>
      <c r="B6" s="500">
        <v>283.5</v>
      </c>
      <c r="C6" s="500">
        <v>53</v>
      </c>
      <c r="D6" s="500">
        <v>153</v>
      </c>
      <c r="E6" s="501">
        <v>707</v>
      </c>
      <c r="F6" s="502">
        <v>69</v>
      </c>
      <c r="G6" s="29"/>
    </row>
    <row r="7" spans="1:11" ht="15.75" customHeight="1">
      <c r="A7" s="332" t="s">
        <v>558</v>
      </c>
      <c r="B7" s="500">
        <v>278</v>
      </c>
      <c r="C7" s="500">
        <v>50</v>
      </c>
      <c r="D7" s="500">
        <v>144</v>
      </c>
      <c r="E7" s="501">
        <v>706</v>
      </c>
      <c r="F7" s="502">
        <v>60</v>
      </c>
      <c r="G7" s="29"/>
    </row>
    <row r="8" spans="1:11" ht="15.75" customHeight="1">
      <c r="A8" s="332" t="s">
        <v>559</v>
      </c>
      <c r="B8" s="500">
        <v>270.8</v>
      </c>
      <c r="C8" s="500">
        <v>48</v>
      </c>
      <c r="D8" s="500">
        <v>149</v>
      </c>
      <c r="E8" s="503">
        <v>693</v>
      </c>
      <c r="F8" s="502">
        <v>61</v>
      </c>
      <c r="G8" s="29"/>
    </row>
    <row r="9" spans="1:11" ht="15.75" customHeight="1">
      <c r="A9" s="332" t="s">
        <v>560</v>
      </c>
      <c r="B9" s="500">
        <v>268</v>
      </c>
      <c r="C9" s="500">
        <v>47</v>
      </c>
      <c r="D9" s="500">
        <v>148</v>
      </c>
      <c r="E9" s="503">
        <v>666</v>
      </c>
      <c r="F9" s="502">
        <v>53</v>
      </c>
      <c r="G9" s="29"/>
    </row>
    <row r="10" spans="1:11" ht="15.75" customHeight="1">
      <c r="A10" s="332" t="s">
        <v>561</v>
      </c>
      <c r="B10" s="500">
        <v>265</v>
      </c>
      <c r="C10" s="500">
        <v>44</v>
      </c>
      <c r="D10" s="500">
        <v>146</v>
      </c>
      <c r="E10" s="503">
        <v>655</v>
      </c>
      <c r="F10" s="502">
        <v>58</v>
      </c>
      <c r="G10" s="29"/>
    </row>
    <row r="11" spans="1:11" ht="15.75" customHeight="1">
      <c r="A11" s="332" t="s">
        <v>562</v>
      </c>
      <c r="B11" s="500">
        <v>264</v>
      </c>
      <c r="C11" s="504">
        <v>42</v>
      </c>
      <c r="D11" s="504">
        <v>144</v>
      </c>
      <c r="E11" s="504">
        <v>663</v>
      </c>
      <c r="F11" s="502">
        <v>59</v>
      </c>
      <c r="G11" s="29"/>
    </row>
    <row r="12" spans="1:11" ht="15.75" customHeight="1">
      <c r="A12" s="497" t="s">
        <v>563</v>
      </c>
      <c r="B12" s="500">
        <v>265</v>
      </c>
      <c r="C12" s="504">
        <v>41</v>
      </c>
      <c r="D12" s="504">
        <v>140</v>
      </c>
      <c r="E12" s="504" t="s">
        <v>564</v>
      </c>
      <c r="F12" s="505">
        <v>62</v>
      </c>
      <c r="G12" s="29"/>
    </row>
    <row r="13" spans="1:11" ht="15.75" customHeight="1">
      <c r="A13" s="333" t="s">
        <v>565</v>
      </c>
      <c r="B13" s="506">
        <v>259</v>
      </c>
      <c r="C13" s="507">
        <v>39</v>
      </c>
      <c r="D13" s="507">
        <v>133</v>
      </c>
      <c r="E13" s="507" t="s">
        <v>566</v>
      </c>
      <c r="F13" s="508" t="s">
        <v>567</v>
      </c>
      <c r="G13" s="29"/>
    </row>
    <row r="14" spans="1:11" ht="15.75" customHeight="1">
      <c r="A14" s="60" t="s">
        <v>373</v>
      </c>
      <c r="B14" s="334" t="s">
        <v>568</v>
      </c>
      <c r="F14" s="28"/>
      <c r="G14" s="28"/>
    </row>
    <row r="15" spans="1:11" ht="48" customHeight="1">
      <c r="B15" s="828" t="s">
        <v>569</v>
      </c>
      <c r="C15" s="828"/>
      <c r="D15" s="828"/>
      <c r="E15" s="828"/>
      <c r="F15" s="828"/>
    </row>
    <row r="16" spans="1:11" ht="49.5" customHeight="1">
      <c r="B16" s="828" t="s">
        <v>570</v>
      </c>
      <c r="C16" s="828"/>
      <c r="D16" s="828"/>
      <c r="E16" s="828"/>
      <c r="F16" s="828"/>
    </row>
    <row r="17" spans="1:20" ht="48.75" customHeight="1">
      <c r="B17" s="825" t="s">
        <v>571</v>
      </c>
      <c r="C17" s="825"/>
      <c r="D17" s="825"/>
      <c r="E17" s="825"/>
      <c r="F17" s="825"/>
      <c r="P17" s="2"/>
      <c r="Q17" s="2"/>
      <c r="R17" s="2"/>
      <c r="S17" s="2"/>
      <c r="T17" s="2"/>
    </row>
    <row r="18" spans="1:20" ht="48.75" customHeight="1">
      <c r="B18" s="825" t="s">
        <v>572</v>
      </c>
      <c r="C18" s="825"/>
      <c r="D18" s="825"/>
      <c r="E18" s="825"/>
      <c r="F18" s="825"/>
      <c r="P18" s="2"/>
      <c r="Q18" s="2"/>
      <c r="R18" s="2"/>
      <c r="S18" s="2"/>
      <c r="T18" s="2"/>
    </row>
    <row r="19" spans="1:20" ht="15.75" customHeight="1">
      <c r="A19" s="335" t="s">
        <v>573</v>
      </c>
      <c r="B19" s="826" t="s">
        <v>574</v>
      </c>
      <c r="C19" s="826"/>
      <c r="D19" s="826"/>
      <c r="E19" s="826"/>
      <c r="F19" s="826"/>
    </row>
    <row r="20" spans="1:20" ht="15.75" customHeight="1">
      <c r="B20" s="824" t="s">
        <v>575</v>
      </c>
      <c r="C20" s="824"/>
      <c r="D20" s="824"/>
      <c r="E20" s="824"/>
      <c r="F20" s="824"/>
    </row>
    <row r="21" spans="1:20" ht="32.25" customHeight="1">
      <c r="B21" s="825" t="s">
        <v>576</v>
      </c>
      <c r="C21" s="825"/>
      <c r="D21" s="825"/>
      <c r="E21" s="825"/>
      <c r="F21" s="825"/>
    </row>
    <row r="22" spans="1:20" ht="15.75">
      <c r="B22" s="826" t="s">
        <v>577</v>
      </c>
      <c r="C22" s="826"/>
      <c r="D22" s="826"/>
      <c r="E22" s="826"/>
      <c r="F22" s="826"/>
    </row>
  </sheetData>
  <mergeCells count="9">
    <mergeCell ref="B20:F20"/>
    <mergeCell ref="B21:F21"/>
    <mergeCell ref="B22:F22"/>
    <mergeCell ref="A1:F1"/>
    <mergeCell ref="B15:F15"/>
    <mergeCell ref="B16:F16"/>
    <mergeCell ref="B17:F17"/>
    <mergeCell ref="B18:F18"/>
    <mergeCell ref="B19:F19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5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outlinePr summaryBelow="0" summaryRight="0"/>
    <pageSetUpPr autoPageBreaks="0" fitToPage="1"/>
  </sheetPr>
  <dimension ref="A1:K15"/>
  <sheetViews>
    <sheetView showGridLines="0" zoomScaleNormal="100" workbookViewId="0">
      <selection activeCell="J2" sqref="J2:K2"/>
    </sheetView>
  </sheetViews>
  <sheetFormatPr defaultRowHeight="12.75"/>
  <cols>
    <col min="1" max="1" width="6.75" style="632" customWidth="1"/>
    <col min="2" max="3" width="8" style="632" customWidth="1"/>
    <col min="4" max="4" width="9.75" style="632" bestFit="1" customWidth="1"/>
    <col min="5" max="5" width="8" style="632" customWidth="1"/>
    <col min="6" max="6" width="9.75" style="632" bestFit="1" customWidth="1"/>
    <col min="7" max="8" width="8" style="632" customWidth="1"/>
    <col min="9" max="9" width="9.75" style="632" bestFit="1" customWidth="1"/>
    <col min="10" max="10" width="8" style="632" customWidth="1"/>
    <col min="11" max="11" width="9.125" style="632" bestFit="1" customWidth="1"/>
    <col min="12" max="256" width="9" style="632"/>
    <col min="257" max="257" width="6.75" style="632" customWidth="1"/>
    <col min="258" max="259" width="8" style="632" customWidth="1"/>
    <col min="260" max="260" width="9.75" style="632" bestFit="1" customWidth="1"/>
    <col min="261" max="261" width="8" style="632" customWidth="1"/>
    <col min="262" max="262" width="9.75" style="632" bestFit="1" customWidth="1"/>
    <col min="263" max="264" width="8" style="632" customWidth="1"/>
    <col min="265" max="265" width="9.75" style="632" bestFit="1" customWidth="1"/>
    <col min="266" max="266" width="8" style="632" customWidth="1"/>
    <col min="267" max="267" width="9.125" style="632" bestFit="1" customWidth="1"/>
    <col min="268" max="512" width="9" style="632"/>
    <col min="513" max="513" width="6.75" style="632" customWidth="1"/>
    <col min="514" max="515" width="8" style="632" customWidth="1"/>
    <col min="516" max="516" width="9.75" style="632" bestFit="1" customWidth="1"/>
    <col min="517" max="517" width="8" style="632" customWidth="1"/>
    <col min="518" max="518" width="9.75" style="632" bestFit="1" customWidth="1"/>
    <col min="519" max="520" width="8" style="632" customWidth="1"/>
    <col min="521" max="521" width="9.75" style="632" bestFit="1" customWidth="1"/>
    <col min="522" max="522" width="8" style="632" customWidth="1"/>
    <col min="523" max="523" width="9.125" style="632" bestFit="1" customWidth="1"/>
    <col min="524" max="768" width="9" style="632"/>
    <col min="769" max="769" width="6.75" style="632" customWidth="1"/>
    <col min="770" max="771" width="8" style="632" customWidth="1"/>
    <col min="772" max="772" width="9.75" style="632" bestFit="1" customWidth="1"/>
    <col min="773" max="773" width="8" style="632" customWidth="1"/>
    <col min="774" max="774" width="9.75" style="632" bestFit="1" customWidth="1"/>
    <col min="775" max="776" width="8" style="632" customWidth="1"/>
    <col min="777" max="777" width="9.75" style="632" bestFit="1" customWidth="1"/>
    <col min="778" max="778" width="8" style="632" customWidth="1"/>
    <col min="779" max="779" width="9.125" style="632" bestFit="1" customWidth="1"/>
    <col min="780" max="1024" width="9" style="632"/>
    <col min="1025" max="1025" width="6.75" style="632" customWidth="1"/>
    <col min="1026" max="1027" width="8" style="632" customWidth="1"/>
    <col min="1028" max="1028" width="9.75" style="632" bestFit="1" customWidth="1"/>
    <col min="1029" max="1029" width="8" style="632" customWidth="1"/>
    <col min="1030" max="1030" width="9.75" style="632" bestFit="1" customWidth="1"/>
    <col min="1031" max="1032" width="8" style="632" customWidth="1"/>
    <col min="1033" max="1033" width="9.75" style="632" bestFit="1" customWidth="1"/>
    <col min="1034" max="1034" width="8" style="632" customWidth="1"/>
    <col min="1035" max="1035" width="9.125" style="632" bestFit="1" customWidth="1"/>
    <col min="1036" max="1280" width="9" style="632"/>
    <col min="1281" max="1281" width="6.75" style="632" customWidth="1"/>
    <col min="1282" max="1283" width="8" style="632" customWidth="1"/>
    <col min="1284" max="1284" width="9.75" style="632" bestFit="1" customWidth="1"/>
    <col min="1285" max="1285" width="8" style="632" customWidth="1"/>
    <col min="1286" max="1286" width="9.75" style="632" bestFit="1" customWidth="1"/>
    <col min="1287" max="1288" width="8" style="632" customWidth="1"/>
    <col min="1289" max="1289" width="9.75" style="632" bestFit="1" customWidth="1"/>
    <col min="1290" max="1290" width="8" style="632" customWidth="1"/>
    <col min="1291" max="1291" width="9.125" style="632" bestFit="1" customWidth="1"/>
    <col min="1292" max="1536" width="9" style="632"/>
    <col min="1537" max="1537" width="6.75" style="632" customWidth="1"/>
    <col min="1538" max="1539" width="8" style="632" customWidth="1"/>
    <col min="1540" max="1540" width="9.75" style="632" bestFit="1" customWidth="1"/>
    <col min="1541" max="1541" width="8" style="632" customWidth="1"/>
    <col min="1542" max="1542" width="9.75" style="632" bestFit="1" customWidth="1"/>
    <col min="1543" max="1544" width="8" style="632" customWidth="1"/>
    <col min="1545" max="1545" width="9.75" style="632" bestFit="1" customWidth="1"/>
    <col min="1546" max="1546" width="8" style="632" customWidth="1"/>
    <col min="1547" max="1547" width="9.125" style="632" bestFit="1" customWidth="1"/>
    <col min="1548" max="1792" width="9" style="632"/>
    <col min="1793" max="1793" width="6.75" style="632" customWidth="1"/>
    <col min="1794" max="1795" width="8" style="632" customWidth="1"/>
    <col min="1796" max="1796" width="9.75" style="632" bestFit="1" customWidth="1"/>
    <col min="1797" max="1797" width="8" style="632" customWidth="1"/>
    <col min="1798" max="1798" width="9.75" style="632" bestFit="1" customWidth="1"/>
    <col min="1799" max="1800" width="8" style="632" customWidth="1"/>
    <col min="1801" max="1801" width="9.75" style="632" bestFit="1" customWidth="1"/>
    <col min="1802" max="1802" width="8" style="632" customWidth="1"/>
    <col min="1803" max="1803" width="9.125" style="632" bestFit="1" customWidth="1"/>
    <col min="1804" max="2048" width="9" style="632"/>
    <col min="2049" max="2049" width="6.75" style="632" customWidth="1"/>
    <col min="2050" max="2051" width="8" style="632" customWidth="1"/>
    <col min="2052" max="2052" width="9.75" style="632" bestFit="1" customWidth="1"/>
    <col min="2053" max="2053" width="8" style="632" customWidth="1"/>
    <col min="2054" max="2054" width="9.75" style="632" bestFit="1" customWidth="1"/>
    <col min="2055" max="2056" width="8" style="632" customWidth="1"/>
    <col min="2057" max="2057" width="9.75" style="632" bestFit="1" customWidth="1"/>
    <col min="2058" max="2058" width="8" style="632" customWidth="1"/>
    <col min="2059" max="2059" width="9.125" style="632" bestFit="1" customWidth="1"/>
    <col min="2060" max="2304" width="9" style="632"/>
    <col min="2305" max="2305" width="6.75" style="632" customWidth="1"/>
    <col min="2306" max="2307" width="8" style="632" customWidth="1"/>
    <col min="2308" max="2308" width="9.75" style="632" bestFit="1" customWidth="1"/>
    <col min="2309" max="2309" width="8" style="632" customWidth="1"/>
    <col min="2310" max="2310" width="9.75" style="632" bestFit="1" customWidth="1"/>
    <col min="2311" max="2312" width="8" style="632" customWidth="1"/>
    <col min="2313" max="2313" width="9.75" style="632" bestFit="1" customWidth="1"/>
    <col min="2314" max="2314" width="8" style="632" customWidth="1"/>
    <col min="2315" max="2315" width="9.125" style="632" bestFit="1" customWidth="1"/>
    <col min="2316" max="2560" width="9" style="632"/>
    <col min="2561" max="2561" width="6.75" style="632" customWidth="1"/>
    <col min="2562" max="2563" width="8" style="632" customWidth="1"/>
    <col min="2564" max="2564" width="9.75" style="632" bestFit="1" customWidth="1"/>
    <col min="2565" max="2565" width="8" style="632" customWidth="1"/>
    <col min="2566" max="2566" width="9.75" style="632" bestFit="1" customWidth="1"/>
    <col min="2567" max="2568" width="8" style="632" customWidth="1"/>
    <col min="2569" max="2569" width="9.75" style="632" bestFit="1" customWidth="1"/>
    <col min="2570" max="2570" width="8" style="632" customWidth="1"/>
    <col min="2571" max="2571" width="9.125" style="632" bestFit="1" customWidth="1"/>
    <col min="2572" max="2816" width="9" style="632"/>
    <col min="2817" max="2817" width="6.75" style="632" customWidth="1"/>
    <col min="2818" max="2819" width="8" style="632" customWidth="1"/>
    <col min="2820" max="2820" width="9.75" style="632" bestFit="1" customWidth="1"/>
    <col min="2821" max="2821" width="8" style="632" customWidth="1"/>
    <col min="2822" max="2822" width="9.75" style="632" bestFit="1" customWidth="1"/>
    <col min="2823" max="2824" width="8" style="632" customWidth="1"/>
    <col min="2825" max="2825" width="9.75" style="632" bestFit="1" customWidth="1"/>
    <col min="2826" max="2826" width="8" style="632" customWidth="1"/>
    <col min="2827" max="2827" width="9.125" style="632" bestFit="1" customWidth="1"/>
    <col min="2828" max="3072" width="9" style="632"/>
    <col min="3073" max="3073" width="6.75" style="632" customWidth="1"/>
    <col min="3074" max="3075" width="8" style="632" customWidth="1"/>
    <col min="3076" max="3076" width="9.75" style="632" bestFit="1" customWidth="1"/>
    <col min="3077" max="3077" width="8" style="632" customWidth="1"/>
    <col min="3078" max="3078" width="9.75" style="632" bestFit="1" customWidth="1"/>
    <col min="3079" max="3080" width="8" style="632" customWidth="1"/>
    <col min="3081" max="3081" width="9.75" style="632" bestFit="1" customWidth="1"/>
    <col min="3082" max="3082" width="8" style="632" customWidth="1"/>
    <col min="3083" max="3083" width="9.125" style="632" bestFit="1" customWidth="1"/>
    <col min="3084" max="3328" width="9" style="632"/>
    <col min="3329" max="3329" width="6.75" style="632" customWidth="1"/>
    <col min="3330" max="3331" width="8" style="632" customWidth="1"/>
    <col min="3332" max="3332" width="9.75" style="632" bestFit="1" customWidth="1"/>
    <col min="3333" max="3333" width="8" style="632" customWidth="1"/>
    <col min="3334" max="3334" width="9.75" style="632" bestFit="1" customWidth="1"/>
    <col min="3335" max="3336" width="8" style="632" customWidth="1"/>
    <col min="3337" max="3337" width="9.75" style="632" bestFit="1" customWidth="1"/>
    <col min="3338" max="3338" width="8" style="632" customWidth="1"/>
    <col min="3339" max="3339" width="9.125" style="632" bestFit="1" customWidth="1"/>
    <col min="3340" max="3584" width="9" style="632"/>
    <col min="3585" max="3585" width="6.75" style="632" customWidth="1"/>
    <col min="3586" max="3587" width="8" style="632" customWidth="1"/>
    <col min="3588" max="3588" width="9.75" style="632" bestFit="1" customWidth="1"/>
    <col min="3589" max="3589" width="8" style="632" customWidth="1"/>
    <col min="3590" max="3590" width="9.75" style="632" bestFit="1" customWidth="1"/>
    <col min="3591" max="3592" width="8" style="632" customWidth="1"/>
    <col min="3593" max="3593" width="9.75" style="632" bestFit="1" customWidth="1"/>
    <col min="3594" max="3594" width="8" style="632" customWidth="1"/>
    <col min="3595" max="3595" width="9.125" style="632" bestFit="1" customWidth="1"/>
    <col min="3596" max="3840" width="9" style="632"/>
    <col min="3841" max="3841" width="6.75" style="632" customWidth="1"/>
    <col min="3842" max="3843" width="8" style="632" customWidth="1"/>
    <col min="3844" max="3844" width="9.75" style="632" bestFit="1" customWidth="1"/>
    <col min="3845" max="3845" width="8" style="632" customWidth="1"/>
    <col min="3846" max="3846" width="9.75" style="632" bestFit="1" customWidth="1"/>
    <col min="3847" max="3848" width="8" style="632" customWidth="1"/>
    <col min="3849" max="3849" width="9.75" style="632" bestFit="1" customWidth="1"/>
    <col min="3850" max="3850" width="8" style="632" customWidth="1"/>
    <col min="3851" max="3851" width="9.125" style="632" bestFit="1" customWidth="1"/>
    <col min="3852" max="4096" width="9" style="632"/>
    <col min="4097" max="4097" width="6.75" style="632" customWidth="1"/>
    <col min="4098" max="4099" width="8" style="632" customWidth="1"/>
    <col min="4100" max="4100" width="9.75" style="632" bestFit="1" customWidth="1"/>
    <col min="4101" max="4101" width="8" style="632" customWidth="1"/>
    <col min="4102" max="4102" width="9.75" style="632" bestFit="1" customWidth="1"/>
    <col min="4103" max="4104" width="8" style="632" customWidth="1"/>
    <col min="4105" max="4105" width="9.75" style="632" bestFit="1" customWidth="1"/>
    <col min="4106" max="4106" width="8" style="632" customWidth="1"/>
    <col min="4107" max="4107" width="9.125" style="632" bestFit="1" customWidth="1"/>
    <col min="4108" max="4352" width="9" style="632"/>
    <col min="4353" max="4353" width="6.75" style="632" customWidth="1"/>
    <col min="4354" max="4355" width="8" style="632" customWidth="1"/>
    <col min="4356" max="4356" width="9.75" style="632" bestFit="1" customWidth="1"/>
    <col min="4357" max="4357" width="8" style="632" customWidth="1"/>
    <col min="4358" max="4358" width="9.75" style="632" bestFit="1" customWidth="1"/>
    <col min="4359" max="4360" width="8" style="632" customWidth="1"/>
    <col min="4361" max="4361" width="9.75" style="632" bestFit="1" customWidth="1"/>
    <col min="4362" max="4362" width="8" style="632" customWidth="1"/>
    <col min="4363" max="4363" width="9.125" style="632" bestFit="1" customWidth="1"/>
    <col min="4364" max="4608" width="9" style="632"/>
    <col min="4609" max="4609" width="6.75" style="632" customWidth="1"/>
    <col min="4610" max="4611" width="8" style="632" customWidth="1"/>
    <col min="4612" max="4612" width="9.75" style="632" bestFit="1" customWidth="1"/>
    <col min="4613" max="4613" width="8" style="632" customWidth="1"/>
    <col min="4614" max="4614" width="9.75" style="632" bestFit="1" customWidth="1"/>
    <col min="4615" max="4616" width="8" style="632" customWidth="1"/>
    <col min="4617" max="4617" width="9.75" style="632" bestFit="1" customWidth="1"/>
    <col min="4618" max="4618" width="8" style="632" customWidth="1"/>
    <col min="4619" max="4619" width="9.125" style="632" bestFit="1" customWidth="1"/>
    <col min="4620" max="4864" width="9" style="632"/>
    <col min="4865" max="4865" width="6.75" style="632" customWidth="1"/>
    <col min="4866" max="4867" width="8" style="632" customWidth="1"/>
    <col min="4868" max="4868" width="9.75" style="632" bestFit="1" customWidth="1"/>
    <col min="4869" max="4869" width="8" style="632" customWidth="1"/>
    <col min="4870" max="4870" width="9.75" style="632" bestFit="1" customWidth="1"/>
    <col min="4871" max="4872" width="8" style="632" customWidth="1"/>
    <col min="4873" max="4873" width="9.75" style="632" bestFit="1" customWidth="1"/>
    <col min="4874" max="4874" width="8" style="632" customWidth="1"/>
    <col min="4875" max="4875" width="9.125" style="632" bestFit="1" customWidth="1"/>
    <col min="4876" max="5120" width="9" style="632"/>
    <col min="5121" max="5121" width="6.75" style="632" customWidth="1"/>
    <col min="5122" max="5123" width="8" style="632" customWidth="1"/>
    <col min="5124" max="5124" width="9.75" style="632" bestFit="1" customWidth="1"/>
    <col min="5125" max="5125" width="8" style="632" customWidth="1"/>
    <col min="5126" max="5126" width="9.75" style="632" bestFit="1" customWidth="1"/>
    <col min="5127" max="5128" width="8" style="632" customWidth="1"/>
    <col min="5129" max="5129" width="9.75" style="632" bestFit="1" customWidth="1"/>
    <col min="5130" max="5130" width="8" style="632" customWidth="1"/>
    <col min="5131" max="5131" width="9.125" style="632" bestFit="1" customWidth="1"/>
    <col min="5132" max="5376" width="9" style="632"/>
    <col min="5377" max="5377" width="6.75" style="632" customWidth="1"/>
    <col min="5378" max="5379" width="8" style="632" customWidth="1"/>
    <col min="5380" max="5380" width="9.75" style="632" bestFit="1" customWidth="1"/>
    <col min="5381" max="5381" width="8" style="632" customWidth="1"/>
    <col min="5382" max="5382" width="9.75" style="632" bestFit="1" customWidth="1"/>
    <col min="5383" max="5384" width="8" style="632" customWidth="1"/>
    <col min="5385" max="5385" width="9.75" style="632" bestFit="1" customWidth="1"/>
    <col min="5386" max="5386" width="8" style="632" customWidth="1"/>
    <col min="5387" max="5387" width="9.125" style="632" bestFit="1" customWidth="1"/>
    <col min="5388" max="5632" width="9" style="632"/>
    <col min="5633" max="5633" width="6.75" style="632" customWidth="1"/>
    <col min="5634" max="5635" width="8" style="632" customWidth="1"/>
    <col min="5636" max="5636" width="9.75" style="632" bestFit="1" customWidth="1"/>
    <col min="5637" max="5637" width="8" style="632" customWidth="1"/>
    <col min="5638" max="5638" width="9.75" style="632" bestFit="1" customWidth="1"/>
    <col min="5639" max="5640" width="8" style="632" customWidth="1"/>
    <col min="5641" max="5641" width="9.75" style="632" bestFit="1" customWidth="1"/>
    <col min="5642" max="5642" width="8" style="632" customWidth="1"/>
    <col min="5643" max="5643" width="9.125" style="632" bestFit="1" customWidth="1"/>
    <col min="5644" max="5888" width="9" style="632"/>
    <col min="5889" max="5889" width="6.75" style="632" customWidth="1"/>
    <col min="5890" max="5891" width="8" style="632" customWidth="1"/>
    <col min="5892" max="5892" width="9.75" style="632" bestFit="1" customWidth="1"/>
    <col min="5893" max="5893" width="8" style="632" customWidth="1"/>
    <col min="5894" max="5894" width="9.75" style="632" bestFit="1" customWidth="1"/>
    <col min="5895" max="5896" width="8" style="632" customWidth="1"/>
    <col min="5897" max="5897" width="9.75" style="632" bestFit="1" customWidth="1"/>
    <col min="5898" max="5898" width="8" style="632" customWidth="1"/>
    <col min="5899" max="5899" width="9.125" style="632" bestFit="1" customWidth="1"/>
    <col min="5900" max="6144" width="9" style="632"/>
    <col min="6145" max="6145" width="6.75" style="632" customWidth="1"/>
    <col min="6146" max="6147" width="8" style="632" customWidth="1"/>
    <col min="6148" max="6148" width="9.75" style="632" bestFit="1" customWidth="1"/>
    <col min="6149" max="6149" width="8" style="632" customWidth="1"/>
    <col min="6150" max="6150" width="9.75" style="632" bestFit="1" customWidth="1"/>
    <col min="6151" max="6152" width="8" style="632" customWidth="1"/>
    <col min="6153" max="6153" width="9.75" style="632" bestFit="1" customWidth="1"/>
    <col min="6154" max="6154" width="8" style="632" customWidth="1"/>
    <col min="6155" max="6155" width="9.125" style="632" bestFit="1" customWidth="1"/>
    <col min="6156" max="6400" width="9" style="632"/>
    <col min="6401" max="6401" width="6.75" style="632" customWidth="1"/>
    <col min="6402" max="6403" width="8" style="632" customWidth="1"/>
    <col min="6404" max="6404" width="9.75" style="632" bestFit="1" customWidth="1"/>
    <col min="6405" max="6405" width="8" style="632" customWidth="1"/>
    <col min="6406" max="6406" width="9.75" style="632" bestFit="1" customWidth="1"/>
    <col min="6407" max="6408" width="8" style="632" customWidth="1"/>
    <col min="6409" max="6409" width="9.75" style="632" bestFit="1" customWidth="1"/>
    <col min="6410" max="6410" width="8" style="632" customWidth="1"/>
    <col min="6411" max="6411" width="9.125" style="632" bestFit="1" customWidth="1"/>
    <col min="6412" max="6656" width="9" style="632"/>
    <col min="6657" max="6657" width="6.75" style="632" customWidth="1"/>
    <col min="6658" max="6659" width="8" style="632" customWidth="1"/>
    <col min="6660" max="6660" width="9.75" style="632" bestFit="1" customWidth="1"/>
    <col min="6661" max="6661" width="8" style="632" customWidth="1"/>
    <col min="6662" max="6662" width="9.75" style="632" bestFit="1" customWidth="1"/>
    <col min="6663" max="6664" width="8" style="632" customWidth="1"/>
    <col min="6665" max="6665" width="9.75" style="632" bestFit="1" customWidth="1"/>
    <col min="6666" max="6666" width="8" style="632" customWidth="1"/>
    <col min="6667" max="6667" width="9.125" style="632" bestFit="1" customWidth="1"/>
    <col min="6668" max="6912" width="9" style="632"/>
    <col min="6913" max="6913" width="6.75" style="632" customWidth="1"/>
    <col min="6914" max="6915" width="8" style="632" customWidth="1"/>
    <col min="6916" max="6916" width="9.75" style="632" bestFit="1" customWidth="1"/>
    <col min="6917" max="6917" width="8" style="632" customWidth="1"/>
    <col min="6918" max="6918" width="9.75" style="632" bestFit="1" customWidth="1"/>
    <col min="6919" max="6920" width="8" style="632" customWidth="1"/>
    <col min="6921" max="6921" width="9.75" style="632" bestFit="1" customWidth="1"/>
    <col min="6922" max="6922" width="8" style="632" customWidth="1"/>
    <col min="6923" max="6923" width="9.125" style="632" bestFit="1" customWidth="1"/>
    <col min="6924" max="7168" width="9" style="632"/>
    <col min="7169" max="7169" width="6.75" style="632" customWidth="1"/>
    <col min="7170" max="7171" width="8" style="632" customWidth="1"/>
    <col min="7172" max="7172" width="9.75" style="632" bestFit="1" customWidth="1"/>
    <col min="7173" max="7173" width="8" style="632" customWidth="1"/>
    <col min="7174" max="7174" width="9.75" style="632" bestFit="1" customWidth="1"/>
    <col min="7175" max="7176" width="8" style="632" customWidth="1"/>
    <col min="7177" max="7177" width="9.75" style="632" bestFit="1" customWidth="1"/>
    <col min="7178" max="7178" width="8" style="632" customWidth="1"/>
    <col min="7179" max="7179" width="9.125" style="632" bestFit="1" customWidth="1"/>
    <col min="7180" max="7424" width="9" style="632"/>
    <col min="7425" max="7425" width="6.75" style="632" customWidth="1"/>
    <col min="7426" max="7427" width="8" style="632" customWidth="1"/>
    <col min="7428" max="7428" width="9.75" style="632" bestFit="1" customWidth="1"/>
    <col min="7429" max="7429" width="8" style="632" customWidth="1"/>
    <col min="7430" max="7430" width="9.75" style="632" bestFit="1" customWidth="1"/>
    <col min="7431" max="7432" width="8" style="632" customWidth="1"/>
    <col min="7433" max="7433" width="9.75" style="632" bestFit="1" customWidth="1"/>
    <col min="7434" max="7434" width="8" style="632" customWidth="1"/>
    <col min="7435" max="7435" width="9.125" style="632" bestFit="1" customWidth="1"/>
    <col min="7436" max="7680" width="9" style="632"/>
    <col min="7681" max="7681" width="6.75" style="632" customWidth="1"/>
    <col min="7682" max="7683" width="8" style="632" customWidth="1"/>
    <col min="7684" max="7684" width="9.75" style="632" bestFit="1" customWidth="1"/>
    <col min="7685" max="7685" width="8" style="632" customWidth="1"/>
    <col min="7686" max="7686" width="9.75" style="632" bestFit="1" customWidth="1"/>
    <col min="7687" max="7688" width="8" style="632" customWidth="1"/>
    <col min="7689" max="7689" width="9.75" style="632" bestFit="1" customWidth="1"/>
    <col min="7690" max="7690" width="8" style="632" customWidth="1"/>
    <col min="7691" max="7691" width="9.125" style="632" bestFit="1" customWidth="1"/>
    <col min="7692" max="7936" width="9" style="632"/>
    <col min="7937" max="7937" width="6.75" style="632" customWidth="1"/>
    <col min="7938" max="7939" width="8" style="632" customWidth="1"/>
    <col min="7940" max="7940" width="9.75" style="632" bestFit="1" customWidth="1"/>
    <col min="7941" max="7941" width="8" style="632" customWidth="1"/>
    <col min="7942" max="7942" width="9.75" style="632" bestFit="1" customWidth="1"/>
    <col min="7943" max="7944" width="8" style="632" customWidth="1"/>
    <col min="7945" max="7945" width="9.75" style="632" bestFit="1" customWidth="1"/>
    <col min="7946" max="7946" width="8" style="632" customWidth="1"/>
    <col min="7947" max="7947" width="9.125" style="632" bestFit="1" customWidth="1"/>
    <col min="7948" max="8192" width="9" style="632"/>
    <col min="8193" max="8193" width="6.75" style="632" customWidth="1"/>
    <col min="8194" max="8195" width="8" style="632" customWidth="1"/>
    <col min="8196" max="8196" width="9.75" style="632" bestFit="1" customWidth="1"/>
    <col min="8197" max="8197" width="8" style="632" customWidth="1"/>
    <col min="8198" max="8198" width="9.75" style="632" bestFit="1" customWidth="1"/>
    <col min="8199" max="8200" width="8" style="632" customWidth="1"/>
    <col min="8201" max="8201" width="9.75" style="632" bestFit="1" customWidth="1"/>
    <col min="8202" max="8202" width="8" style="632" customWidth="1"/>
    <col min="8203" max="8203" width="9.125" style="632" bestFit="1" customWidth="1"/>
    <col min="8204" max="8448" width="9" style="632"/>
    <col min="8449" max="8449" width="6.75" style="632" customWidth="1"/>
    <col min="8450" max="8451" width="8" style="632" customWidth="1"/>
    <col min="8452" max="8452" width="9.75" style="632" bestFit="1" customWidth="1"/>
    <col min="8453" max="8453" width="8" style="632" customWidth="1"/>
    <col min="8454" max="8454" width="9.75" style="632" bestFit="1" customWidth="1"/>
    <col min="8455" max="8456" width="8" style="632" customWidth="1"/>
    <col min="8457" max="8457" width="9.75" style="632" bestFit="1" customWidth="1"/>
    <col min="8458" max="8458" width="8" style="632" customWidth="1"/>
    <col min="8459" max="8459" width="9.125" style="632" bestFit="1" customWidth="1"/>
    <col min="8460" max="8704" width="9" style="632"/>
    <col min="8705" max="8705" width="6.75" style="632" customWidth="1"/>
    <col min="8706" max="8707" width="8" style="632" customWidth="1"/>
    <col min="8708" max="8708" width="9.75" style="632" bestFit="1" customWidth="1"/>
    <col min="8709" max="8709" width="8" style="632" customWidth="1"/>
    <col min="8710" max="8710" width="9.75" style="632" bestFit="1" customWidth="1"/>
    <col min="8711" max="8712" width="8" style="632" customWidth="1"/>
    <col min="8713" max="8713" width="9.75" style="632" bestFit="1" customWidth="1"/>
    <col min="8714" max="8714" width="8" style="632" customWidth="1"/>
    <col min="8715" max="8715" width="9.125" style="632" bestFit="1" customWidth="1"/>
    <col min="8716" max="8960" width="9" style="632"/>
    <col min="8961" max="8961" width="6.75" style="632" customWidth="1"/>
    <col min="8962" max="8963" width="8" style="632" customWidth="1"/>
    <col min="8964" max="8964" width="9.75" style="632" bestFit="1" customWidth="1"/>
    <col min="8965" max="8965" width="8" style="632" customWidth="1"/>
    <col min="8966" max="8966" width="9.75" style="632" bestFit="1" customWidth="1"/>
    <col min="8967" max="8968" width="8" style="632" customWidth="1"/>
    <col min="8969" max="8969" width="9.75" style="632" bestFit="1" customWidth="1"/>
    <col min="8970" max="8970" width="8" style="632" customWidth="1"/>
    <col min="8971" max="8971" width="9.125" style="632" bestFit="1" customWidth="1"/>
    <col min="8972" max="9216" width="9" style="632"/>
    <col min="9217" max="9217" width="6.75" style="632" customWidth="1"/>
    <col min="9218" max="9219" width="8" style="632" customWidth="1"/>
    <col min="9220" max="9220" width="9.75" style="632" bestFit="1" customWidth="1"/>
    <col min="9221" max="9221" width="8" style="632" customWidth="1"/>
    <col min="9222" max="9222" width="9.75" style="632" bestFit="1" customWidth="1"/>
    <col min="9223" max="9224" width="8" style="632" customWidth="1"/>
    <col min="9225" max="9225" width="9.75" style="632" bestFit="1" customWidth="1"/>
    <col min="9226" max="9226" width="8" style="632" customWidth="1"/>
    <col min="9227" max="9227" width="9.125" style="632" bestFit="1" customWidth="1"/>
    <col min="9228" max="9472" width="9" style="632"/>
    <col min="9473" max="9473" width="6.75" style="632" customWidth="1"/>
    <col min="9474" max="9475" width="8" style="632" customWidth="1"/>
    <col min="9476" max="9476" width="9.75" style="632" bestFit="1" customWidth="1"/>
    <col min="9477" max="9477" width="8" style="632" customWidth="1"/>
    <col min="9478" max="9478" width="9.75" style="632" bestFit="1" customWidth="1"/>
    <col min="9479" max="9480" width="8" style="632" customWidth="1"/>
    <col min="9481" max="9481" width="9.75" style="632" bestFit="1" customWidth="1"/>
    <col min="9482" max="9482" width="8" style="632" customWidth="1"/>
    <col min="9483" max="9483" width="9.125" style="632" bestFit="1" customWidth="1"/>
    <col min="9484" max="9728" width="9" style="632"/>
    <col min="9729" max="9729" width="6.75" style="632" customWidth="1"/>
    <col min="9730" max="9731" width="8" style="632" customWidth="1"/>
    <col min="9732" max="9732" width="9.75" style="632" bestFit="1" customWidth="1"/>
    <col min="9733" max="9733" width="8" style="632" customWidth="1"/>
    <col min="9734" max="9734" width="9.75" style="632" bestFit="1" customWidth="1"/>
    <col min="9735" max="9736" width="8" style="632" customWidth="1"/>
    <col min="9737" max="9737" width="9.75" style="632" bestFit="1" customWidth="1"/>
    <col min="9738" max="9738" width="8" style="632" customWidth="1"/>
    <col min="9739" max="9739" width="9.125" style="632" bestFit="1" customWidth="1"/>
    <col min="9740" max="9984" width="9" style="632"/>
    <col min="9985" max="9985" width="6.75" style="632" customWidth="1"/>
    <col min="9986" max="9987" width="8" style="632" customWidth="1"/>
    <col min="9988" max="9988" width="9.75" style="632" bestFit="1" customWidth="1"/>
    <col min="9989" max="9989" width="8" style="632" customWidth="1"/>
    <col min="9990" max="9990" width="9.75" style="632" bestFit="1" customWidth="1"/>
    <col min="9991" max="9992" width="8" style="632" customWidth="1"/>
    <col min="9993" max="9993" width="9.75" style="632" bestFit="1" customWidth="1"/>
    <col min="9994" max="9994" width="8" style="632" customWidth="1"/>
    <col min="9995" max="9995" width="9.125" style="632" bestFit="1" customWidth="1"/>
    <col min="9996" max="10240" width="9" style="632"/>
    <col min="10241" max="10241" width="6.75" style="632" customWidth="1"/>
    <col min="10242" max="10243" width="8" style="632" customWidth="1"/>
    <col min="10244" max="10244" width="9.75" style="632" bestFit="1" customWidth="1"/>
    <col min="10245" max="10245" width="8" style="632" customWidth="1"/>
    <col min="10246" max="10246" width="9.75" style="632" bestFit="1" customWidth="1"/>
    <col min="10247" max="10248" width="8" style="632" customWidth="1"/>
    <col min="10249" max="10249" width="9.75" style="632" bestFit="1" customWidth="1"/>
    <col min="10250" max="10250" width="8" style="632" customWidth="1"/>
    <col min="10251" max="10251" width="9.125" style="632" bestFit="1" customWidth="1"/>
    <col min="10252" max="10496" width="9" style="632"/>
    <col min="10497" max="10497" width="6.75" style="632" customWidth="1"/>
    <col min="10498" max="10499" width="8" style="632" customWidth="1"/>
    <col min="10500" max="10500" width="9.75" style="632" bestFit="1" customWidth="1"/>
    <col min="10501" max="10501" width="8" style="632" customWidth="1"/>
    <col min="10502" max="10502" width="9.75" style="632" bestFit="1" customWidth="1"/>
    <col min="10503" max="10504" width="8" style="632" customWidth="1"/>
    <col min="10505" max="10505" width="9.75" style="632" bestFit="1" customWidth="1"/>
    <col min="10506" max="10506" width="8" style="632" customWidth="1"/>
    <col min="10507" max="10507" width="9.125" style="632" bestFit="1" customWidth="1"/>
    <col min="10508" max="10752" width="9" style="632"/>
    <col min="10753" max="10753" width="6.75" style="632" customWidth="1"/>
    <col min="10754" max="10755" width="8" style="632" customWidth="1"/>
    <col min="10756" max="10756" width="9.75" style="632" bestFit="1" customWidth="1"/>
    <col min="10757" max="10757" width="8" style="632" customWidth="1"/>
    <col min="10758" max="10758" width="9.75" style="632" bestFit="1" customWidth="1"/>
    <col min="10759" max="10760" width="8" style="632" customWidth="1"/>
    <col min="10761" max="10761" width="9.75" style="632" bestFit="1" customWidth="1"/>
    <col min="10762" max="10762" width="8" style="632" customWidth="1"/>
    <col min="10763" max="10763" width="9.125" style="632" bestFit="1" customWidth="1"/>
    <col min="10764" max="11008" width="9" style="632"/>
    <col min="11009" max="11009" width="6.75" style="632" customWidth="1"/>
    <col min="11010" max="11011" width="8" style="632" customWidth="1"/>
    <col min="11012" max="11012" width="9.75" style="632" bestFit="1" customWidth="1"/>
    <col min="11013" max="11013" width="8" style="632" customWidth="1"/>
    <col min="11014" max="11014" width="9.75" style="632" bestFit="1" customWidth="1"/>
    <col min="11015" max="11016" width="8" style="632" customWidth="1"/>
    <col min="11017" max="11017" width="9.75" style="632" bestFit="1" customWidth="1"/>
    <col min="11018" max="11018" width="8" style="632" customWidth="1"/>
    <col min="11019" max="11019" width="9.125" style="632" bestFit="1" customWidth="1"/>
    <col min="11020" max="11264" width="9" style="632"/>
    <col min="11265" max="11265" width="6.75" style="632" customWidth="1"/>
    <col min="11266" max="11267" width="8" style="632" customWidth="1"/>
    <col min="11268" max="11268" width="9.75" style="632" bestFit="1" customWidth="1"/>
    <col min="11269" max="11269" width="8" style="632" customWidth="1"/>
    <col min="11270" max="11270" width="9.75" style="632" bestFit="1" customWidth="1"/>
    <col min="11271" max="11272" width="8" style="632" customWidth="1"/>
    <col min="11273" max="11273" width="9.75" style="632" bestFit="1" customWidth="1"/>
    <col min="11274" max="11274" width="8" style="632" customWidth="1"/>
    <col min="11275" max="11275" width="9.125" style="632" bestFit="1" customWidth="1"/>
    <col min="11276" max="11520" width="9" style="632"/>
    <col min="11521" max="11521" width="6.75" style="632" customWidth="1"/>
    <col min="11522" max="11523" width="8" style="632" customWidth="1"/>
    <col min="11524" max="11524" width="9.75" style="632" bestFit="1" customWidth="1"/>
    <col min="11525" max="11525" width="8" style="632" customWidth="1"/>
    <col min="11526" max="11526" width="9.75" style="632" bestFit="1" customWidth="1"/>
    <col min="11527" max="11528" width="8" style="632" customWidth="1"/>
    <col min="11529" max="11529" width="9.75" style="632" bestFit="1" customWidth="1"/>
    <col min="11530" max="11530" width="8" style="632" customWidth="1"/>
    <col min="11531" max="11531" width="9.125" style="632" bestFit="1" customWidth="1"/>
    <col min="11532" max="11776" width="9" style="632"/>
    <col min="11777" max="11777" width="6.75" style="632" customWidth="1"/>
    <col min="11778" max="11779" width="8" style="632" customWidth="1"/>
    <col min="11780" max="11780" width="9.75" style="632" bestFit="1" customWidth="1"/>
    <col min="11781" max="11781" width="8" style="632" customWidth="1"/>
    <col min="11782" max="11782" width="9.75" style="632" bestFit="1" customWidth="1"/>
    <col min="11783" max="11784" width="8" style="632" customWidth="1"/>
    <col min="11785" max="11785" width="9.75" style="632" bestFit="1" customWidth="1"/>
    <col min="11786" max="11786" width="8" style="632" customWidth="1"/>
    <col min="11787" max="11787" width="9.125" style="632" bestFit="1" customWidth="1"/>
    <col min="11788" max="12032" width="9" style="632"/>
    <col min="12033" max="12033" width="6.75" style="632" customWidth="1"/>
    <col min="12034" max="12035" width="8" style="632" customWidth="1"/>
    <col min="12036" max="12036" width="9.75" style="632" bestFit="1" customWidth="1"/>
    <col min="12037" max="12037" width="8" style="632" customWidth="1"/>
    <col min="12038" max="12038" width="9.75" style="632" bestFit="1" customWidth="1"/>
    <col min="12039" max="12040" width="8" style="632" customWidth="1"/>
    <col min="12041" max="12041" width="9.75" style="632" bestFit="1" customWidth="1"/>
    <col min="12042" max="12042" width="8" style="632" customWidth="1"/>
    <col min="12043" max="12043" width="9.125" style="632" bestFit="1" customWidth="1"/>
    <col min="12044" max="12288" width="9" style="632"/>
    <col min="12289" max="12289" width="6.75" style="632" customWidth="1"/>
    <col min="12290" max="12291" width="8" style="632" customWidth="1"/>
    <col min="12292" max="12292" width="9.75" style="632" bestFit="1" customWidth="1"/>
    <col min="12293" max="12293" width="8" style="632" customWidth="1"/>
    <col min="12294" max="12294" width="9.75" style="632" bestFit="1" customWidth="1"/>
    <col min="12295" max="12296" width="8" style="632" customWidth="1"/>
    <col min="12297" max="12297" width="9.75" style="632" bestFit="1" customWidth="1"/>
    <col min="12298" max="12298" width="8" style="632" customWidth="1"/>
    <col min="12299" max="12299" width="9.125" style="632" bestFit="1" customWidth="1"/>
    <col min="12300" max="12544" width="9" style="632"/>
    <col min="12545" max="12545" width="6.75" style="632" customWidth="1"/>
    <col min="12546" max="12547" width="8" style="632" customWidth="1"/>
    <col min="12548" max="12548" width="9.75" style="632" bestFit="1" customWidth="1"/>
    <col min="12549" max="12549" width="8" style="632" customWidth="1"/>
    <col min="12550" max="12550" width="9.75" style="632" bestFit="1" customWidth="1"/>
    <col min="12551" max="12552" width="8" style="632" customWidth="1"/>
    <col min="12553" max="12553" width="9.75" style="632" bestFit="1" customWidth="1"/>
    <col min="12554" max="12554" width="8" style="632" customWidth="1"/>
    <col min="12555" max="12555" width="9.125" style="632" bestFit="1" customWidth="1"/>
    <col min="12556" max="12800" width="9" style="632"/>
    <col min="12801" max="12801" width="6.75" style="632" customWidth="1"/>
    <col min="12802" max="12803" width="8" style="632" customWidth="1"/>
    <col min="12804" max="12804" width="9.75" style="632" bestFit="1" customWidth="1"/>
    <col min="12805" max="12805" width="8" style="632" customWidth="1"/>
    <col min="12806" max="12806" width="9.75" style="632" bestFit="1" customWidth="1"/>
    <col min="12807" max="12808" width="8" style="632" customWidth="1"/>
    <col min="12809" max="12809" width="9.75" style="632" bestFit="1" customWidth="1"/>
    <col min="12810" max="12810" width="8" style="632" customWidth="1"/>
    <col min="12811" max="12811" width="9.125" style="632" bestFit="1" customWidth="1"/>
    <col min="12812" max="13056" width="9" style="632"/>
    <col min="13057" max="13057" width="6.75" style="632" customWidth="1"/>
    <col min="13058" max="13059" width="8" style="632" customWidth="1"/>
    <col min="13060" max="13060" width="9.75" style="632" bestFit="1" customWidth="1"/>
    <col min="13061" max="13061" width="8" style="632" customWidth="1"/>
    <col min="13062" max="13062" width="9.75" style="632" bestFit="1" customWidth="1"/>
    <col min="13063" max="13064" width="8" style="632" customWidth="1"/>
    <col min="13065" max="13065" width="9.75" style="632" bestFit="1" customWidth="1"/>
    <col min="13066" max="13066" width="8" style="632" customWidth="1"/>
    <col min="13067" max="13067" width="9.125" style="632" bestFit="1" customWidth="1"/>
    <col min="13068" max="13312" width="9" style="632"/>
    <col min="13313" max="13313" width="6.75" style="632" customWidth="1"/>
    <col min="13314" max="13315" width="8" style="632" customWidth="1"/>
    <col min="13316" max="13316" width="9.75" style="632" bestFit="1" customWidth="1"/>
    <col min="13317" max="13317" width="8" style="632" customWidth="1"/>
    <col min="13318" max="13318" width="9.75" style="632" bestFit="1" customWidth="1"/>
    <col min="13319" max="13320" width="8" style="632" customWidth="1"/>
    <col min="13321" max="13321" width="9.75" style="632" bestFit="1" customWidth="1"/>
    <col min="13322" max="13322" width="8" style="632" customWidth="1"/>
    <col min="13323" max="13323" width="9.125" style="632" bestFit="1" customWidth="1"/>
    <col min="13324" max="13568" width="9" style="632"/>
    <col min="13569" max="13569" width="6.75" style="632" customWidth="1"/>
    <col min="13570" max="13571" width="8" style="632" customWidth="1"/>
    <col min="13572" max="13572" width="9.75" style="632" bestFit="1" customWidth="1"/>
    <col min="13573" max="13573" width="8" style="632" customWidth="1"/>
    <col min="13574" max="13574" width="9.75" style="632" bestFit="1" customWidth="1"/>
    <col min="13575" max="13576" width="8" style="632" customWidth="1"/>
    <col min="13577" max="13577" width="9.75" style="632" bestFit="1" customWidth="1"/>
    <col min="13578" max="13578" width="8" style="632" customWidth="1"/>
    <col min="13579" max="13579" width="9.125" style="632" bestFit="1" customWidth="1"/>
    <col min="13580" max="13824" width="9" style="632"/>
    <col min="13825" max="13825" width="6.75" style="632" customWidth="1"/>
    <col min="13826" max="13827" width="8" style="632" customWidth="1"/>
    <col min="13828" max="13828" width="9.75" style="632" bestFit="1" customWidth="1"/>
    <col min="13829" max="13829" width="8" style="632" customWidth="1"/>
    <col min="13830" max="13830" width="9.75" style="632" bestFit="1" customWidth="1"/>
    <col min="13831" max="13832" width="8" style="632" customWidth="1"/>
    <col min="13833" max="13833" width="9.75" style="632" bestFit="1" customWidth="1"/>
    <col min="13834" max="13834" width="8" style="632" customWidth="1"/>
    <col min="13835" max="13835" width="9.125" style="632" bestFit="1" customWidth="1"/>
    <col min="13836" max="14080" width="9" style="632"/>
    <col min="14081" max="14081" width="6.75" style="632" customWidth="1"/>
    <col min="14082" max="14083" width="8" style="632" customWidth="1"/>
    <col min="14084" max="14084" width="9.75" style="632" bestFit="1" customWidth="1"/>
    <col min="14085" max="14085" width="8" style="632" customWidth="1"/>
    <col min="14086" max="14086" width="9.75" style="632" bestFit="1" customWidth="1"/>
    <col min="14087" max="14088" width="8" style="632" customWidth="1"/>
    <col min="14089" max="14089" width="9.75" style="632" bestFit="1" customWidth="1"/>
    <col min="14090" max="14090" width="8" style="632" customWidth="1"/>
    <col min="14091" max="14091" width="9.125" style="632" bestFit="1" customWidth="1"/>
    <col min="14092" max="14336" width="9" style="632"/>
    <col min="14337" max="14337" width="6.75" style="632" customWidth="1"/>
    <col min="14338" max="14339" width="8" style="632" customWidth="1"/>
    <col min="14340" max="14340" width="9.75" style="632" bestFit="1" customWidth="1"/>
    <col min="14341" max="14341" width="8" style="632" customWidth="1"/>
    <col min="14342" max="14342" width="9.75" style="632" bestFit="1" customWidth="1"/>
    <col min="14343" max="14344" width="8" style="632" customWidth="1"/>
    <col min="14345" max="14345" width="9.75" style="632" bestFit="1" customWidth="1"/>
    <col min="14346" max="14346" width="8" style="632" customWidth="1"/>
    <col min="14347" max="14347" width="9.125" style="632" bestFit="1" customWidth="1"/>
    <col min="14348" max="14592" width="9" style="632"/>
    <col min="14593" max="14593" width="6.75" style="632" customWidth="1"/>
    <col min="14594" max="14595" width="8" style="632" customWidth="1"/>
    <col min="14596" max="14596" width="9.75" style="632" bestFit="1" customWidth="1"/>
    <col min="14597" max="14597" width="8" style="632" customWidth="1"/>
    <col min="14598" max="14598" width="9.75" style="632" bestFit="1" customWidth="1"/>
    <col min="14599" max="14600" width="8" style="632" customWidth="1"/>
    <col min="14601" max="14601" width="9.75" style="632" bestFit="1" customWidth="1"/>
    <col min="14602" max="14602" width="8" style="632" customWidth="1"/>
    <col min="14603" max="14603" width="9.125" style="632" bestFit="1" customWidth="1"/>
    <col min="14604" max="14848" width="9" style="632"/>
    <col min="14849" max="14849" width="6.75" style="632" customWidth="1"/>
    <col min="14850" max="14851" width="8" style="632" customWidth="1"/>
    <col min="14852" max="14852" width="9.75" style="632" bestFit="1" customWidth="1"/>
    <col min="14853" max="14853" width="8" style="632" customWidth="1"/>
    <col min="14854" max="14854" width="9.75" style="632" bestFit="1" customWidth="1"/>
    <col min="14855" max="14856" width="8" style="632" customWidth="1"/>
    <col min="14857" max="14857" width="9.75" style="632" bestFit="1" customWidth="1"/>
    <col min="14858" max="14858" width="8" style="632" customWidth="1"/>
    <col min="14859" max="14859" width="9.125" style="632" bestFit="1" customWidth="1"/>
    <col min="14860" max="15104" width="9" style="632"/>
    <col min="15105" max="15105" width="6.75" style="632" customWidth="1"/>
    <col min="15106" max="15107" width="8" style="632" customWidth="1"/>
    <col min="15108" max="15108" width="9.75" style="632" bestFit="1" customWidth="1"/>
    <col min="15109" max="15109" width="8" style="632" customWidth="1"/>
    <col min="15110" max="15110" width="9.75" style="632" bestFit="1" customWidth="1"/>
    <col min="15111" max="15112" width="8" style="632" customWidth="1"/>
    <col min="15113" max="15113" width="9.75" style="632" bestFit="1" customWidth="1"/>
    <col min="15114" max="15114" width="8" style="632" customWidth="1"/>
    <col min="15115" max="15115" width="9.125" style="632" bestFit="1" customWidth="1"/>
    <col min="15116" max="15360" width="9" style="632"/>
    <col min="15361" max="15361" width="6.75" style="632" customWidth="1"/>
    <col min="15362" max="15363" width="8" style="632" customWidth="1"/>
    <col min="15364" max="15364" width="9.75" style="632" bestFit="1" customWidth="1"/>
    <col min="15365" max="15365" width="8" style="632" customWidth="1"/>
    <col min="15366" max="15366" width="9.75" style="632" bestFit="1" customWidth="1"/>
    <col min="15367" max="15368" width="8" style="632" customWidth="1"/>
    <col min="15369" max="15369" width="9.75" style="632" bestFit="1" customWidth="1"/>
    <col min="15370" max="15370" width="8" style="632" customWidth="1"/>
    <col min="15371" max="15371" width="9.125" style="632" bestFit="1" customWidth="1"/>
    <col min="15372" max="15616" width="9" style="632"/>
    <col min="15617" max="15617" width="6.75" style="632" customWidth="1"/>
    <col min="15618" max="15619" width="8" style="632" customWidth="1"/>
    <col min="15620" max="15620" width="9.75" style="632" bestFit="1" customWidth="1"/>
    <col min="15621" max="15621" width="8" style="632" customWidth="1"/>
    <col min="15622" max="15622" width="9.75" style="632" bestFit="1" customWidth="1"/>
    <col min="15623" max="15624" width="8" style="632" customWidth="1"/>
    <col min="15625" max="15625" width="9.75" style="632" bestFit="1" customWidth="1"/>
    <col min="15626" max="15626" width="8" style="632" customWidth="1"/>
    <col min="15627" max="15627" width="9.125" style="632" bestFit="1" customWidth="1"/>
    <col min="15628" max="15872" width="9" style="632"/>
    <col min="15873" max="15873" width="6.75" style="632" customWidth="1"/>
    <col min="15874" max="15875" width="8" style="632" customWidth="1"/>
    <col min="15876" max="15876" width="9.75" style="632" bestFit="1" customWidth="1"/>
    <col min="15877" max="15877" width="8" style="632" customWidth="1"/>
    <col min="15878" max="15878" width="9.75" style="632" bestFit="1" customWidth="1"/>
    <col min="15879" max="15880" width="8" style="632" customWidth="1"/>
    <col min="15881" max="15881" width="9.75" style="632" bestFit="1" customWidth="1"/>
    <col min="15882" max="15882" width="8" style="632" customWidth="1"/>
    <col min="15883" max="15883" width="9.125" style="632" bestFit="1" customWidth="1"/>
    <col min="15884" max="16128" width="9" style="632"/>
    <col min="16129" max="16129" width="6.75" style="632" customWidth="1"/>
    <col min="16130" max="16131" width="8" style="632" customWidth="1"/>
    <col min="16132" max="16132" width="9.75" style="632" bestFit="1" customWidth="1"/>
    <col min="16133" max="16133" width="8" style="632" customWidth="1"/>
    <col min="16134" max="16134" width="9.75" style="632" bestFit="1" customWidth="1"/>
    <col min="16135" max="16136" width="8" style="632" customWidth="1"/>
    <col min="16137" max="16137" width="9.75" style="632" bestFit="1" customWidth="1"/>
    <col min="16138" max="16138" width="8" style="632" customWidth="1"/>
    <col min="16139" max="16139" width="9.125" style="632" bestFit="1" customWidth="1"/>
    <col min="16140" max="16384" width="9" style="632"/>
  </cols>
  <sheetData>
    <row r="1" spans="1:11" ht="20.25">
      <c r="A1" s="830" t="s">
        <v>754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</row>
    <row r="2" spans="1:11" ht="13.5" customHeight="1" thickBot="1">
      <c r="J2" s="831" t="s">
        <v>755</v>
      </c>
      <c r="K2" s="831"/>
    </row>
    <row r="3" spans="1:11" ht="17.25" thickBot="1">
      <c r="A3" s="633"/>
      <c r="B3" s="832" t="s">
        <v>756</v>
      </c>
      <c r="C3" s="832"/>
      <c r="D3" s="832"/>
      <c r="E3" s="832"/>
      <c r="F3" s="832"/>
      <c r="G3" s="832" t="s">
        <v>757</v>
      </c>
      <c r="H3" s="832"/>
      <c r="I3" s="832"/>
      <c r="J3" s="832"/>
      <c r="K3" s="832"/>
    </row>
    <row r="4" spans="1:11" ht="17.25" thickBot="1">
      <c r="A4" s="634"/>
      <c r="B4" s="635" t="s">
        <v>758</v>
      </c>
      <c r="C4" s="833" t="s">
        <v>759</v>
      </c>
      <c r="D4" s="833"/>
      <c r="E4" s="833" t="s">
        <v>760</v>
      </c>
      <c r="F4" s="833"/>
      <c r="G4" s="636" t="s">
        <v>761</v>
      </c>
      <c r="H4" s="834" t="s">
        <v>759</v>
      </c>
      <c r="I4" s="834"/>
      <c r="J4" s="833" t="s">
        <v>760</v>
      </c>
      <c r="K4" s="833"/>
    </row>
    <row r="5" spans="1:11" ht="16.5">
      <c r="A5" s="637" t="s">
        <v>355</v>
      </c>
      <c r="B5" s="638">
        <v>975</v>
      </c>
      <c r="C5" s="638">
        <v>597</v>
      </c>
      <c r="D5" s="639" t="s">
        <v>762</v>
      </c>
      <c r="E5" s="638">
        <v>133</v>
      </c>
      <c r="F5" s="639" t="s">
        <v>763</v>
      </c>
      <c r="G5" s="638">
        <v>1778</v>
      </c>
      <c r="H5" s="638">
        <v>1133</v>
      </c>
      <c r="I5" s="639" t="s">
        <v>764</v>
      </c>
      <c r="J5" s="638">
        <v>259</v>
      </c>
      <c r="K5" s="640" t="s">
        <v>716</v>
      </c>
    </row>
    <row r="6" spans="1:11" ht="16.5">
      <c r="A6" s="637" t="s">
        <v>356</v>
      </c>
      <c r="B6" s="638">
        <v>930</v>
      </c>
      <c r="C6" s="638">
        <v>552</v>
      </c>
      <c r="D6" s="639" t="s">
        <v>717</v>
      </c>
      <c r="E6" s="638">
        <v>141</v>
      </c>
      <c r="F6" s="639" t="s">
        <v>718</v>
      </c>
      <c r="G6" s="638">
        <v>1936</v>
      </c>
      <c r="H6" s="638">
        <v>1127</v>
      </c>
      <c r="I6" s="639" t="s">
        <v>719</v>
      </c>
      <c r="J6" s="638">
        <v>300</v>
      </c>
      <c r="K6" s="640" t="s">
        <v>720</v>
      </c>
    </row>
    <row r="7" spans="1:11" ht="16.5">
      <c r="A7" s="637" t="s">
        <v>357</v>
      </c>
      <c r="B7" s="638">
        <v>955</v>
      </c>
      <c r="C7" s="638">
        <v>505</v>
      </c>
      <c r="D7" s="639" t="s">
        <v>721</v>
      </c>
      <c r="E7" s="638">
        <v>164</v>
      </c>
      <c r="F7" s="639" t="s">
        <v>722</v>
      </c>
      <c r="G7" s="638">
        <v>2165</v>
      </c>
      <c r="H7" s="638">
        <v>1217</v>
      </c>
      <c r="I7" s="639" t="s">
        <v>723</v>
      </c>
      <c r="J7" s="638">
        <v>405</v>
      </c>
      <c r="K7" s="640" t="s">
        <v>724</v>
      </c>
    </row>
    <row r="8" spans="1:11" ht="16.5">
      <c r="A8" s="637" t="s">
        <v>358</v>
      </c>
      <c r="B8" s="638">
        <v>846</v>
      </c>
      <c r="C8" s="638">
        <v>445</v>
      </c>
      <c r="D8" s="639" t="s">
        <v>725</v>
      </c>
      <c r="E8" s="638">
        <v>157</v>
      </c>
      <c r="F8" s="639" t="s">
        <v>726</v>
      </c>
      <c r="G8" s="638">
        <v>2539</v>
      </c>
      <c r="H8" s="638">
        <v>1419</v>
      </c>
      <c r="I8" s="639" t="s">
        <v>727</v>
      </c>
      <c r="J8" s="638">
        <v>437</v>
      </c>
      <c r="K8" s="640" t="s">
        <v>728</v>
      </c>
    </row>
    <row r="9" spans="1:11" ht="16.5">
      <c r="A9" s="637" t="s">
        <v>359</v>
      </c>
      <c r="B9" s="638">
        <v>857</v>
      </c>
      <c r="C9" s="638">
        <v>472</v>
      </c>
      <c r="D9" s="639" t="s">
        <v>729</v>
      </c>
      <c r="E9" s="638">
        <v>153</v>
      </c>
      <c r="F9" s="639" t="s">
        <v>730</v>
      </c>
      <c r="G9" s="638">
        <v>2401</v>
      </c>
      <c r="H9" s="638">
        <v>1274</v>
      </c>
      <c r="I9" s="639" t="s">
        <v>731</v>
      </c>
      <c r="J9" s="638">
        <v>443</v>
      </c>
      <c r="K9" s="640" t="s">
        <v>732</v>
      </c>
    </row>
    <row r="10" spans="1:11" ht="16.5">
      <c r="A10" s="637" t="s">
        <v>360</v>
      </c>
      <c r="B10" s="638">
        <v>849</v>
      </c>
      <c r="C10" s="638">
        <v>499</v>
      </c>
      <c r="D10" s="639" t="s">
        <v>733</v>
      </c>
      <c r="E10" s="638">
        <v>168</v>
      </c>
      <c r="F10" s="639" t="s">
        <v>734</v>
      </c>
      <c r="G10" s="638">
        <v>2672</v>
      </c>
      <c r="H10" s="638">
        <v>1456</v>
      </c>
      <c r="I10" s="639" t="s">
        <v>735</v>
      </c>
      <c r="J10" s="638">
        <v>623</v>
      </c>
      <c r="K10" s="640" t="s">
        <v>736</v>
      </c>
    </row>
    <row r="11" spans="1:11" ht="16.5">
      <c r="A11" s="637" t="s">
        <v>361</v>
      </c>
      <c r="B11" s="638">
        <v>1032</v>
      </c>
      <c r="C11" s="638">
        <v>598</v>
      </c>
      <c r="D11" s="639" t="s">
        <v>737</v>
      </c>
      <c r="E11" s="638">
        <v>183</v>
      </c>
      <c r="F11" s="639" t="s">
        <v>738</v>
      </c>
      <c r="G11" s="638">
        <v>3694</v>
      </c>
      <c r="H11" s="638">
        <v>1998</v>
      </c>
      <c r="I11" s="639" t="s">
        <v>739</v>
      </c>
      <c r="J11" s="638">
        <v>768</v>
      </c>
      <c r="K11" s="640" t="s">
        <v>740</v>
      </c>
    </row>
    <row r="12" spans="1:11" ht="16.5">
      <c r="A12" s="637" t="s">
        <v>362</v>
      </c>
      <c r="B12" s="638">
        <v>984</v>
      </c>
      <c r="C12" s="638">
        <v>585</v>
      </c>
      <c r="D12" s="639" t="s">
        <v>741</v>
      </c>
      <c r="E12" s="638">
        <v>165</v>
      </c>
      <c r="F12" s="639" t="s">
        <v>742</v>
      </c>
      <c r="G12" s="638">
        <v>3650</v>
      </c>
      <c r="H12" s="638">
        <v>2000</v>
      </c>
      <c r="I12" s="639" t="s">
        <v>743</v>
      </c>
      <c r="J12" s="638">
        <v>737</v>
      </c>
      <c r="K12" s="640" t="s">
        <v>744</v>
      </c>
    </row>
    <row r="13" spans="1:11" ht="16.5">
      <c r="A13" s="637" t="s">
        <v>363</v>
      </c>
      <c r="B13" s="638">
        <v>1019</v>
      </c>
      <c r="C13" s="638">
        <v>587</v>
      </c>
      <c r="D13" s="639" t="s">
        <v>745</v>
      </c>
      <c r="E13" s="638">
        <v>210</v>
      </c>
      <c r="F13" s="639" t="s">
        <v>746</v>
      </c>
      <c r="G13" s="638">
        <v>3691</v>
      </c>
      <c r="H13" s="638">
        <v>2141</v>
      </c>
      <c r="I13" s="639" t="s">
        <v>747</v>
      </c>
      <c r="J13" s="638">
        <v>758</v>
      </c>
      <c r="K13" s="640" t="s">
        <v>748</v>
      </c>
    </row>
    <row r="14" spans="1:11" ht="17.25" thickBot="1">
      <c r="A14" s="641" t="s">
        <v>765</v>
      </c>
      <c r="B14" s="642">
        <v>963</v>
      </c>
      <c r="C14" s="642">
        <v>544</v>
      </c>
      <c r="D14" s="643" t="s">
        <v>749</v>
      </c>
      <c r="E14" s="642">
        <v>226</v>
      </c>
      <c r="F14" s="643" t="s">
        <v>750</v>
      </c>
      <c r="G14" s="642">
        <v>3473</v>
      </c>
      <c r="H14" s="642">
        <v>1931</v>
      </c>
      <c r="I14" s="643" t="s">
        <v>751</v>
      </c>
      <c r="J14" s="642">
        <v>894</v>
      </c>
      <c r="K14" s="644" t="s">
        <v>752</v>
      </c>
    </row>
    <row r="15" spans="1:11">
      <c r="A15" s="829" t="s">
        <v>766</v>
      </c>
      <c r="B15" s="829"/>
      <c r="C15" s="829"/>
      <c r="D15" s="829"/>
      <c r="E15" s="829"/>
      <c r="F15" s="646"/>
      <c r="G15" s="645" t="s">
        <v>753</v>
      </c>
      <c r="H15" s="645" t="s">
        <v>753</v>
      </c>
      <c r="I15" s="646"/>
      <c r="J15" s="645" t="s">
        <v>753</v>
      </c>
      <c r="K15" s="647"/>
    </row>
  </sheetData>
  <mergeCells count="9">
    <mergeCell ref="A15:E15"/>
    <mergeCell ref="A1:K1"/>
    <mergeCell ref="J2:K2"/>
    <mergeCell ref="B3:F3"/>
    <mergeCell ref="G3:K3"/>
    <mergeCell ref="C4:D4"/>
    <mergeCell ref="E4:F4"/>
    <mergeCell ref="H4:I4"/>
    <mergeCell ref="J4:K4"/>
  </mergeCells>
  <phoneticPr fontId="6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18"/>
  <sheetViews>
    <sheetView showGridLines="0" workbookViewId="0">
      <selection activeCell="F28" sqref="F28"/>
    </sheetView>
  </sheetViews>
  <sheetFormatPr defaultColWidth="9" defaultRowHeight="15.75"/>
  <cols>
    <col min="1" max="1" width="7.5" style="168" customWidth="1"/>
    <col min="2" max="5" width="13.125" style="9" customWidth="1"/>
    <col min="6" max="9" width="11.625" style="9" customWidth="1"/>
    <col min="10" max="16384" width="9" style="9"/>
  </cols>
  <sheetData>
    <row r="1" spans="1:9" s="14" customFormat="1" ht="20.25">
      <c r="A1" s="695" t="s">
        <v>166</v>
      </c>
      <c r="B1" s="695"/>
      <c r="C1" s="695"/>
      <c r="D1" s="695"/>
      <c r="E1" s="695"/>
      <c r="F1" s="695"/>
      <c r="G1" s="695"/>
      <c r="H1" s="695"/>
      <c r="I1" s="695"/>
    </row>
    <row r="2" spans="1:9" s="14" customFormat="1">
      <c r="A2" s="37"/>
      <c r="B2" s="2"/>
      <c r="C2" s="2"/>
      <c r="D2" s="2"/>
      <c r="E2" s="2"/>
      <c r="F2" s="2"/>
      <c r="G2" s="708" t="s">
        <v>167</v>
      </c>
      <c r="H2" s="708"/>
      <c r="I2" s="708"/>
    </row>
    <row r="3" spans="1:9" s="14" customFormat="1" ht="16.5" customHeight="1">
      <c r="A3" s="697"/>
      <c r="B3" s="384" t="s">
        <v>168</v>
      </c>
      <c r="C3" s="15"/>
      <c r="D3" s="15"/>
      <c r="E3" s="700" t="s">
        <v>169</v>
      </c>
      <c r="F3" s="701"/>
      <c r="G3" s="701"/>
      <c r="H3" s="701"/>
      <c r="I3" s="701"/>
    </row>
    <row r="4" spans="1:9" s="14" customFormat="1">
      <c r="A4" s="698"/>
      <c r="B4" s="709" t="s">
        <v>21</v>
      </c>
      <c r="C4" s="702" t="s">
        <v>170</v>
      </c>
      <c r="D4" s="702" t="s">
        <v>171</v>
      </c>
      <c r="E4" s="703" t="s">
        <v>172</v>
      </c>
      <c r="F4" s="705" t="s">
        <v>173</v>
      </c>
      <c r="G4" s="706"/>
      <c r="H4" s="705" t="s">
        <v>171</v>
      </c>
      <c r="I4" s="707"/>
    </row>
    <row r="5" spans="1:9" s="14" customFormat="1" ht="15" customHeight="1">
      <c r="A5" s="699"/>
      <c r="B5" s="710"/>
      <c r="C5" s="702"/>
      <c r="D5" s="702"/>
      <c r="E5" s="704"/>
      <c r="F5" s="16" t="s">
        <v>174</v>
      </c>
      <c r="G5" s="16" t="s">
        <v>0</v>
      </c>
      <c r="H5" s="16" t="s">
        <v>174</v>
      </c>
      <c r="I5" s="253" t="s">
        <v>0</v>
      </c>
    </row>
    <row r="6" spans="1:9" s="14" customFormat="1" ht="2.25" hidden="1" customHeight="1">
      <c r="A6" s="110" t="s">
        <v>175</v>
      </c>
      <c r="B6" s="17">
        <v>22646836</v>
      </c>
      <c r="C6" s="17">
        <v>11528324</v>
      </c>
      <c r="D6" s="17">
        <v>11118512</v>
      </c>
      <c r="E6" s="18">
        <v>176975</v>
      </c>
      <c r="F6" s="18">
        <v>150376</v>
      </c>
      <c r="G6" s="19">
        <v>0.84970193530159632</v>
      </c>
      <c r="H6" s="18">
        <v>26599</v>
      </c>
      <c r="I6" s="19">
        <v>0.15029806469840373</v>
      </c>
    </row>
    <row r="7" spans="1:9" s="14" customFormat="1" hidden="1">
      <c r="A7" s="114" t="s">
        <v>176</v>
      </c>
      <c r="B7" s="20">
        <v>22823455</v>
      </c>
      <c r="C7" s="20">
        <v>11577074</v>
      </c>
      <c r="D7" s="20">
        <v>11246382</v>
      </c>
      <c r="E7" s="21">
        <v>229193</v>
      </c>
      <c r="F7" s="21">
        <v>189495</v>
      </c>
      <c r="G7" s="45">
        <f>F7/E7*100</f>
        <v>82.679226677952641</v>
      </c>
      <c r="H7" s="21">
        <v>39698</v>
      </c>
      <c r="I7" s="45">
        <f>H7/E7*100</f>
        <v>17.320773322047359</v>
      </c>
    </row>
    <row r="8" spans="1:9" s="14" customFormat="1" ht="18.75" customHeight="1">
      <c r="A8" s="118" t="s">
        <v>17</v>
      </c>
      <c r="B8" s="385">
        <v>23140948</v>
      </c>
      <c r="C8" s="385">
        <v>11635980</v>
      </c>
      <c r="D8" s="385">
        <v>11504968</v>
      </c>
      <c r="E8" s="385">
        <v>269340</v>
      </c>
      <c r="F8" s="385">
        <v>219709</v>
      </c>
      <c r="G8" s="62">
        <f t="shared" ref="G8:G17" si="0">F8/E8*100</f>
        <v>81.573104626123111</v>
      </c>
      <c r="H8" s="385">
        <v>49631</v>
      </c>
      <c r="I8" s="45">
        <f t="shared" ref="I8:I17" si="1">H8/E8*100</f>
        <v>18.426895373876885</v>
      </c>
    </row>
    <row r="9" spans="1:9" s="14" customFormat="1" ht="18.75" customHeight="1">
      <c r="A9" s="118" t="s">
        <v>18</v>
      </c>
      <c r="B9" s="385">
        <v>23193518</v>
      </c>
      <c r="C9" s="385">
        <v>11640450</v>
      </c>
      <c r="D9" s="385">
        <v>11553068</v>
      </c>
      <c r="E9" s="385">
        <v>260356</v>
      </c>
      <c r="F9" s="385">
        <v>212981</v>
      </c>
      <c r="G9" s="62">
        <f t="shared" si="0"/>
        <v>81.803761004163533</v>
      </c>
      <c r="H9" s="385">
        <v>47375</v>
      </c>
      <c r="I9" s="45">
        <f t="shared" si="1"/>
        <v>18.19623899583647</v>
      </c>
    </row>
    <row r="10" spans="1:9" s="14" customFormat="1" ht="18.75" customHeight="1">
      <c r="A10" s="118" t="s">
        <v>19</v>
      </c>
      <c r="B10" s="385">
        <v>23270367</v>
      </c>
      <c r="C10" s="385">
        <v>11659497</v>
      </c>
      <c r="D10" s="385">
        <v>11610871</v>
      </c>
      <c r="E10" s="385">
        <v>262058</v>
      </c>
      <c r="F10" s="385">
        <v>213949</v>
      </c>
      <c r="G10" s="62">
        <f t="shared" si="0"/>
        <v>81.641850277419508</v>
      </c>
      <c r="H10" s="385">
        <v>48109</v>
      </c>
      <c r="I10" s="45">
        <f t="shared" si="1"/>
        <v>18.358149722580496</v>
      </c>
    </row>
    <row r="11" spans="1:9" s="14" customFormat="1" ht="18.75" customHeight="1">
      <c r="A11" s="114" t="s">
        <v>177</v>
      </c>
      <c r="B11" s="81">
        <v>23344669.5</v>
      </c>
      <c r="C11" s="81">
        <v>11678996.5</v>
      </c>
      <c r="D11" s="81">
        <v>11665673</v>
      </c>
      <c r="E11" s="81">
        <v>255310</v>
      </c>
      <c r="F11" s="81">
        <v>209222</v>
      </c>
      <c r="G11" s="62">
        <f t="shared" si="0"/>
        <v>81.948219811209896</v>
      </c>
      <c r="H11" s="81">
        <v>46088</v>
      </c>
      <c r="I11" s="45">
        <f t="shared" si="1"/>
        <v>18.051780188790097</v>
      </c>
    </row>
    <row r="12" spans="1:9" s="14" customFormat="1" ht="18.75" customHeight="1">
      <c r="A12" s="114" t="s">
        <v>178</v>
      </c>
      <c r="B12" s="81">
        <v>23403635</v>
      </c>
      <c r="C12" s="81">
        <v>11691322.5</v>
      </c>
      <c r="D12" s="81">
        <v>11712312.5</v>
      </c>
      <c r="E12" s="81">
        <v>261603</v>
      </c>
      <c r="F12" s="81">
        <v>214701</v>
      </c>
      <c r="G12" s="62">
        <f t="shared" si="0"/>
        <v>82.071306521714206</v>
      </c>
      <c r="H12" s="81">
        <v>46902</v>
      </c>
      <c r="I12" s="45">
        <f t="shared" si="1"/>
        <v>17.928693478285798</v>
      </c>
    </row>
    <row r="13" spans="1:9" s="14" customFormat="1" ht="18.75" customHeight="1">
      <c r="A13" s="114" t="s">
        <v>179</v>
      </c>
      <c r="B13" s="385">
        <v>23462914</v>
      </c>
      <c r="C13" s="385">
        <v>11705009</v>
      </c>
      <c r="D13" s="385">
        <v>11757905</v>
      </c>
      <c r="E13" s="385">
        <v>269296</v>
      </c>
      <c r="F13" s="385">
        <v>221904</v>
      </c>
      <c r="G13" s="62">
        <f t="shared" si="0"/>
        <v>82.401521002911295</v>
      </c>
      <c r="H13" s="385">
        <v>47392</v>
      </c>
      <c r="I13" s="45">
        <f t="shared" si="1"/>
        <v>17.598478997088705</v>
      </c>
    </row>
    <row r="14" spans="1:9" s="14" customFormat="1" ht="18.75" customHeight="1">
      <c r="A14" s="114" t="s">
        <v>180</v>
      </c>
      <c r="B14" s="385">
        <v>23515945</v>
      </c>
      <c r="C14" s="385">
        <v>11715659</v>
      </c>
      <c r="D14" s="385">
        <v>11800287</v>
      </c>
      <c r="E14" s="385">
        <v>272817</v>
      </c>
      <c r="F14" s="385">
        <v>224383</v>
      </c>
      <c r="G14" s="62">
        <f t="shared" si="0"/>
        <v>82.246707499899202</v>
      </c>
      <c r="H14" s="385">
        <v>48434</v>
      </c>
      <c r="I14" s="45">
        <f t="shared" si="1"/>
        <v>17.753292500100802</v>
      </c>
    </row>
    <row r="15" spans="1:9" s="14" customFormat="1" ht="18.75" customHeight="1">
      <c r="A15" s="114" t="s">
        <v>181</v>
      </c>
      <c r="B15" s="385">
        <v>23555522</v>
      </c>
      <c r="C15" s="385">
        <v>11719425</v>
      </c>
      <c r="D15" s="385">
        <v>11836097</v>
      </c>
      <c r="E15" s="385">
        <v>287294</v>
      </c>
      <c r="F15" s="385">
        <v>235388</v>
      </c>
      <c r="G15" s="62">
        <f t="shared" si="0"/>
        <v>81.932793584272559</v>
      </c>
      <c r="H15" s="385">
        <v>51906</v>
      </c>
      <c r="I15" s="45">
        <f t="shared" si="1"/>
        <v>18.067206415727444</v>
      </c>
    </row>
    <row r="16" spans="1:9" s="14" customFormat="1" ht="18.75" customHeight="1">
      <c r="A16" s="114" t="s">
        <v>182</v>
      </c>
      <c r="B16" s="386">
        <v>23580079.5</v>
      </c>
      <c r="C16" s="386">
        <v>11716246.5</v>
      </c>
      <c r="D16" s="386">
        <v>11863833</v>
      </c>
      <c r="E16" s="385">
        <v>291621</v>
      </c>
      <c r="F16" s="386">
        <v>236308</v>
      </c>
      <c r="G16" s="62">
        <f t="shared" si="0"/>
        <v>81.032573100016805</v>
      </c>
      <c r="H16" s="386">
        <v>55313</v>
      </c>
      <c r="I16" s="45">
        <f t="shared" si="1"/>
        <v>18.967426899983199</v>
      </c>
    </row>
    <row r="17" spans="1:9" s="14" customFormat="1" ht="18.75" customHeight="1">
      <c r="A17" s="131" t="s">
        <v>183</v>
      </c>
      <c r="B17" s="387">
        <v>23596026.5</v>
      </c>
      <c r="C17" s="387">
        <v>11709049.5</v>
      </c>
      <c r="D17" s="387">
        <v>11886977</v>
      </c>
      <c r="E17" s="388">
        <v>277664</v>
      </c>
      <c r="F17" s="387">
        <v>224434</v>
      </c>
      <c r="G17" s="65">
        <f t="shared" si="0"/>
        <v>80.829347700818261</v>
      </c>
      <c r="H17" s="387">
        <v>53230</v>
      </c>
      <c r="I17" s="66">
        <f t="shared" si="1"/>
        <v>19.170652299181747</v>
      </c>
    </row>
    <row r="18" spans="1:9" s="14" customFormat="1">
      <c r="A18" s="167" t="s">
        <v>65</v>
      </c>
      <c r="B18" s="2"/>
      <c r="C18" s="2"/>
      <c r="D18" s="2"/>
      <c r="E18" s="2"/>
      <c r="F18" s="2"/>
      <c r="G18" s="2"/>
      <c r="H18" s="2"/>
      <c r="I18" s="2"/>
    </row>
  </sheetData>
  <sortState ref="A8:I17">
    <sortCondition descending="1" ref="A8"/>
  </sortState>
  <mergeCells count="10">
    <mergeCell ref="A1:I1"/>
    <mergeCell ref="A3:A5"/>
    <mergeCell ref="E3:I3"/>
    <mergeCell ref="C4:C5"/>
    <mergeCell ref="D4:D5"/>
    <mergeCell ref="E4:E5"/>
    <mergeCell ref="F4:G4"/>
    <mergeCell ref="H4:I4"/>
    <mergeCell ref="G2:I2"/>
    <mergeCell ref="B4:B5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41"/>
  <sheetViews>
    <sheetView showGridLines="0" topLeftCell="A7" zoomScale="80" zoomScaleNormal="80" workbookViewId="0">
      <pane xSplit="1" topLeftCell="B1" activePane="topRight" state="frozen"/>
      <selection pane="topRight" activeCell="L13" sqref="L13"/>
    </sheetView>
  </sheetViews>
  <sheetFormatPr defaultColWidth="9" defaultRowHeight="15.75"/>
  <cols>
    <col min="1" max="1" width="23.375" style="9" customWidth="1"/>
    <col min="2" max="2" width="8.625" style="9" customWidth="1"/>
    <col min="3" max="3" width="10" style="9" customWidth="1"/>
    <col min="4" max="4" width="8.625" style="9" customWidth="1"/>
    <col min="5" max="5" width="9.625" style="9" customWidth="1"/>
    <col min="6" max="6" width="8.625" style="9" customWidth="1"/>
    <col min="7" max="7" width="9.5" style="9" customWidth="1"/>
    <col min="8" max="8" width="9.5" style="9" bestFit="1" customWidth="1"/>
    <col min="9" max="9" width="10" style="9" customWidth="1"/>
    <col min="10" max="10" width="9.5" style="9" bestFit="1" customWidth="1"/>
    <col min="11" max="11" width="10" style="9" customWidth="1"/>
    <col min="12" max="12" width="9.5" style="9" bestFit="1" customWidth="1"/>
    <col min="13" max="13" width="10" style="9" customWidth="1"/>
    <col min="14" max="14" width="9.5" style="9" bestFit="1" customWidth="1"/>
    <col min="15" max="15" width="9.625" style="9" customWidth="1"/>
    <col min="16" max="16" width="9.5" style="9" customWidth="1"/>
    <col min="17" max="17" width="10" style="9" customWidth="1"/>
    <col min="18" max="18" width="9.5" style="9" customWidth="1"/>
    <col min="19" max="19" width="10" style="9" customWidth="1"/>
    <col min="20" max="20" width="9.5" style="9" bestFit="1" customWidth="1"/>
    <col min="21" max="21" width="9.125" style="9" bestFit="1" customWidth="1"/>
    <col min="22" max="16384" width="9" style="9"/>
  </cols>
  <sheetData>
    <row r="1" spans="1:21" ht="20.25">
      <c r="A1" s="695" t="s">
        <v>125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</row>
    <row r="2" spans="1:21" ht="18.75" customHeight="1">
      <c r="A2" s="108"/>
      <c r="B2" s="6"/>
      <c r="C2" s="6"/>
      <c r="D2" s="6"/>
      <c r="E2" s="6"/>
      <c r="F2" s="6"/>
      <c r="G2" s="6"/>
      <c r="H2" s="6"/>
      <c r="I2" s="6"/>
      <c r="J2" s="6"/>
      <c r="K2" s="43"/>
      <c r="L2" s="43"/>
      <c r="M2" s="43"/>
      <c r="N2" s="43"/>
      <c r="R2" s="298"/>
      <c r="S2" s="712" t="s">
        <v>126</v>
      </c>
      <c r="T2" s="712"/>
      <c r="U2" s="712"/>
    </row>
    <row r="3" spans="1:21" ht="18.75" customHeight="1">
      <c r="A3" s="717"/>
      <c r="B3" s="715" t="s">
        <v>127</v>
      </c>
      <c r="C3" s="715"/>
      <c r="D3" s="715" t="s">
        <v>128</v>
      </c>
      <c r="E3" s="715"/>
      <c r="F3" s="715" t="s">
        <v>129</v>
      </c>
      <c r="G3" s="715"/>
      <c r="H3" s="715" t="s">
        <v>130</v>
      </c>
      <c r="I3" s="716"/>
      <c r="J3" s="715" t="s">
        <v>131</v>
      </c>
      <c r="K3" s="716"/>
      <c r="L3" s="716" t="s">
        <v>132</v>
      </c>
      <c r="M3" s="719"/>
      <c r="N3" s="718" t="s">
        <v>112</v>
      </c>
      <c r="O3" s="687"/>
      <c r="P3" s="718" t="s">
        <v>113</v>
      </c>
      <c r="Q3" s="687"/>
      <c r="R3" s="718" t="s">
        <v>114</v>
      </c>
      <c r="S3" s="687"/>
      <c r="T3" s="720" t="s">
        <v>115</v>
      </c>
      <c r="U3" s="721"/>
    </row>
    <row r="4" spans="1:21" ht="18.75" customHeight="1">
      <c r="A4" s="717"/>
      <c r="B4" s="254" t="s">
        <v>133</v>
      </c>
      <c r="C4" s="255" t="s">
        <v>134</v>
      </c>
      <c r="D4" s="254" t="s">
        <v>133</v>
      </c>
      <c r="E4" s="255" t="s">
        <v>134</v>
      </c>
      <c r="F4" s="254" t="s">
        <v>133</v>
      </c>
      <c r="G4" s="255" t="s">
        <v>134</v>
      </c>
      <c r="H4" s="254" t="s">
        <v>133</v>
      </c>
      <c r="I4" s="255" t="s">
        <v>134</v>
      </c>
      <c r="J4" s="254" t="s">
        <v>133</v>
      </c>
      <c r="K4" s="255" t="s">
        <v>134</v>
      </c>
      <c r="L4" s="254" t="s">
        <v>133</v>
      </c>
      <c r="M4" s="255" t="s">
        <v>134</v>
      </c>
      <c r="N4" s="254" t="s">
        <v>133</v>
      </c>
      <c r="O4" s="255" t="s">
        <v>134</v>
      </c>
      <c r="P4" s="254" t="s">
        <v>133</v>
      </c>
      <c r="Q4" s="255" t="s">
        <v>134</v>
      </c>
      <c r="R4" s="254" t="s">
        <v>133</v>
      </c>
      <c r="S4" s="255" t="s">
        <v>134</v>
      </c>
      <c r="T4" s="254" t="s">
        <v>133</v>
      </c>
      <c r="U4" s="255" t="s">
        <v>134</v>
      </c>
    </row>
    <row r="5" spans="1:21" ht="20.100000000000001" customHeight="1">
      <c r="A5" s="299" t="s">
        <v>135</v>
      </c>
      <c r="B5" s="257">
        <v>300012</v>
      </c>
      <c r="C5" s="258">
        <v>1296.46</v>
      </c>
      <c r="D5" s="257">
        <v>277102</v>
      </c>
      <c r="E5" s="258">
        <v>1194.74</v>
      </c>
      <c r="F5" s="257">
        <v>248122</v>
      </c>
      <c r="G5" s="258">
        <v>1066.26</v>
      </c>
      <c r="H5" s="257">
        <v>232035</v>
      </c>
      <c r="I5" s="259">
        <v>993.95</v>
      </c>
      <c r="J5" s="260">
        <v>240536</v>
      </c>
      <c r="K5" s="261">
        <v>1027.77</v>
      </c>
      <c r="L5" s="257">
        <v>221049</v>
      </c>
      <c r="M5" s="258">
        <v>942.12</v>
      </c>
      <c r="N5" s="262">
        <v>212046</v>
      </c>
      <c r="O5" s="72">
        <v>901.71</v>
      </c>
      <c r="P5" s="262">
        <v>204763</v>
      </c>
      <c r="Q5" s="72">
        <v>869.28</v>
      </c>
      <c r="R5" s="263">
        <v>198981</v>
      </c>
      <c r="S5" s="264">
        <v>843.85</v>
      </c>
      <c r="T5" s="263">
        <v>191301</v>
      </c>
      <c r="U5" s="264">
        <v>810.73395980463067</v>
      </c>
    </row>
    <row r="6" spans="1:21" ht="20.100000000000001" customHeight="1">
      <c r="A6" s="299" t="s">
        <v>136</v>
      </c>
      <c r="B6" s="11">
        <v>57654</v>
      </c>
      <c r="C6" s="73">
        <v>249.14277496323831</v>
      </c>
      <c r="D6" s="11">
        <v>58046</v>
      </c>
      <c r="E6" s="73">
        <v>250.26819993413676</v>
      </c>
      <c r="F6" s="11">
        <v>58035</v>
      </c>
      <c r="G6" s="73">
        <v>249.3944337018836</v>
      </c>
      <c r="H6" s="11">
        <v>66172</v>
      </c>
      <c r="I6" s="32">
        <v>283.45657238797065</v>
      </c>
      <c r="J6" s="67">
        <v>73098</v>
      </c>
      <c r="K6" s="53">
        <v>312.33609650808518</v>
      </c>
      <c r="L6" s="11">
        <v>71075</v>
      </c>
      <c r="M6" s="73">
        <v>302.92486907050142</v>
      </c>
      <c r="N6" s="67">
        <v>68776</v>
      </c>
      <c r="O6" s="72">
        <v>292.46538890952502</v>
      </c>
      <c r="P6" s="67">
        <v>67148</v>
      </c>
      <c r="Q6" s="72">
        <v>285.06267023078499</v>
      </c>
      <c r="R6" s="200">
        <v>64153</v>
      </c>
      <c r="S6" s="201">
        <v>272.06439231894871</v>
      </c>
      <c r="T6" s="200">
        <v>59876</v>
      </c>
      <c r="U6" s="201">
        <v>253.75</v>
      </c>
    </row>
    <row r="7" spans="1:21" ht="20.100000000000001" customHeight="1">
      <c r="A7" s="299" t="s">
        <v>137</v>
      </c>
      <c r="B7" s="11">
        <v>142774</v>
      </c>
      <c r="C7" s="73">
        <v>616.97558803554637</v>
      </c>
      <c r="D7" s="11">
        <v>116831</v>
      </c>
      <c r="E7" s="73">
        <v>503.72263491894591</v>
      </c>
      <c r="F7" s="11">
        <v>100264</v>
      </c>
      <c r="G7" s="73">
        <v>430.86557251116841</v>
      </c>
      <c r="H7" s="11">
        <v>82496</v>
      </c>
      <c r="I7" s="32">
        <v>353.38259982648287</v>
      </c>
      <c r="J7" s="67">
        <v>76330</v>
      </c>
      <c r="K7" s="53">
        <v>326.14591707655671</v>
      </c>
      <c r="L7" s="11">
        <v>66255</v>
      </c>
      <c r="M7" s="73">
        <v>282.38181076702176</v>
      </c>
      <c r="N7" s="67">
        <v>57606</v>
      </c>
      <c r="O7" s="72">
        <v>244.96570305807398</v>
      </c>
      <c r="P7" s="67">
        <v>52025</v>
      </c>
      <c r="Q7" s="72">
        <v>220.86116367958223</v>
      </c>
      <c r="R7" s="200">
        <v>47591</v>
      </c>
      <c r="S7" s="201">
        <v>201.82713972614047</v>
      </c>
      <c r="T7" s="200">
        <v>42272</v>
      </c>
      <c r="U7" s="201">
        <v>179.15</v>
      </c>
    </row>
    <row r="8" spans="1:21" ht="20.100000000000001" customHeight="1">
      <c r="A8" s="299" t="s">
        <v>138</v>
      </c>
      <c r="B8" s="11">
        <v>28494</v>
      </c>
      <c r="C8" s="73">
        <v>123.13237988348618</v>
      </c>
      <c r="D8" s="11">
        <v>23612</v>
      </c>
      <c r="E8" s="73">
        <v>101.80430584096815</v>
      </c>
      <c r="F8" s="11">
        <v>20421</v>
      </c>
      <c r="G8" s="73">
        <v>87.75538434782743</v>
      </c>
      <c r="H8" s="11">
        <v>18772</v>
      </c>
      <c r="I8" s="32">
        <v>80.412361374402835</v>
      </c>
      <c r="J8" s="67">
        <v>23053</v>
      </c>
      <c r="K8" s="53">
        <v>98.501792563420153</v>
      </c>
      <c r="L8" s="11">
        <v>21172</v>
      </c>
      <c r="M8" s="73">
        <v>90.23602290482809</v>
      </c>
      <c r="N8" s="67">
        <v>23175</v>
      </c>
      <c r="O8" s="72">
        <v>98.550153948735641</v>
      </c>
      <c r="P8" s="67">
        <v>22689</v>
      </c>
      <c r="Q8" s="72">
        <v>96.321363627602906</v>
      </c>
      <c r="R8" s="200">
        <v>23470</v>
      </c>
      <c r="S8" s="201">
        <v>99.533167392416985</v>
      </c>
      <c r="T8" s="200">
        <v>23647</v>
      </c>
      <c r="U8" s="201">
        <v>100.22</v>
      </c>
    </row>
    <row r="9" spans="1:21" ht="20.100000000000001" customHeight="1">
      <c r="A9" s="299" t="s">
        <v>139</v>
      </c>
      <c r="B9" s="11">
        <v>12506</v>
      </c>
      <c r="C9" s="73">
        <v>54.042729796549388</v>
      </c>
      <c r="D9" s="11">
        <v>13439</v>
      </c>
      <c r="E9" s="73">
        <v>57.94291318807263</v>
      </c>
      <c r="F9" s="11">
        <v>12848</v>
      </c>
      <c r="G9" s="73">
        <v>55.211849473624547</v>
      </c>
      <c r="H9" s="11">
        <v>12401</v>
      </c>
      <c r="I9" s="32">
        <v>53.121334615596076</v>
      </c>
      <c r="J9" s="67">
        <v>11501</v>
      </c>
      <c r="K9" s="53">
        <v>49.1419388483883</v>
      </c>
      <c r="L9" s="11">
        <v>11119</v>
      </c>
      <c r="M9" s="73">
        <v>47.389681592612099</v>
      </c>
      <c r="N9" s="67">
        <v>11767</v>
      </c>
      <c r="O9" s="72">
        <v>50.038388846376371</v>
      </c>
      <c r="P9" s="67">
        <v>11676</v>
      </c>
      <c r="Q9" s="72">
        <v>49.56799513931383</v>
      </c>
      <c r="R9" s="200">
        <v>12221</v>
      </c>
      <c r="S9" s="201">
        <v>51.827645449626239</v>
      </c>
      <c r="T9" s="200">
        <v>13193</v>
      </c>
      <c r="U9" s="201">
        <v>55.91</v>
      </c>
    </row>
    <row r="10" spans="1:21" ht="20.100000000000001" customHeight="1">
      <c r="A10" s="299" t="s">
        <v>140</v>
      </c>
      <c r="B10" s="11">
        <v>5053</v>
      </c>
      <c r="C10" s="73">
        <v>21.835751932029751</v>
      </c>
      <c r="D10" s="11">
        <v>5876</v>
      </c>
      <c r="E10" s="73">
        <v>25.334664624831813</v>
      </c>
      <c r="F10" s="11">
        <v>6215</v>
      </c>
      <c r="G10" s="73">
        <v>26.707786774484479</v>
      </c>
      <c r="H10" s="11">
        <v>6161</v>
      </c>
      <c r="I10" s="32">
        <v>26.391463798620066</v>
      </c>
      <c r="J10" s="67">
        <v>5985</v>
      </c>
      <c r="K10" s="53">
        <v>25.572950526702371</v>
      </c>
      <c r="L10" s="11">
        <v>6361</v>
      </c>
      <c r="M10" s="73">
        <v>27.11086951944673</v>
      </c>
      <c r="N10" s="67">
        <v>7136</v>
      </c>
      <c r="O10" s="72">
        <v>30.345367791938617</v>
      </c>
      <c r="P10" s="67">
        <v>7391</v>
      </c>
      <c r="Q10" s="72">
        <v>31.376931489779764</v>
      </c>
      <c r="R10" s="200">
        <v>8206</v>
      </c>
      <c r="S10" s="201">
        <v>34.800561211000158</v>
      </c>
      <c r="T10" s="265">
        <v>8990</v>
      </c>
      <c r="U10" s="266">
        <v>38.1</v>
      </c>
    </row>
    <row r="11" spans="1:21" ht="20.100000000000001" customHeight="1">
      <c r="A11" s="299" t="s">
        <v>141</v>
      </c>
      <c r="B11" s="11">
        <v>3355</v>
      </c>
      <c r="C11" s="73">
        <v>14.498109584793156</v>
      </c>
      <c r="D11" s="11">
        <v>4013</v>
      </c>
      <c r="E11" s="73">
        <v>17.302247981526563</v>
      </c>
      <c r="F11" s="11">
        <v>3938</v>
      </c>
      <c r="G11" s="73">
        <v>16.922810027018482</v>
      </c>
      <c r="H11" s="11">
        <v>4357</v>
      </c>
      <c r="I11" s="32">
        <v>18.663789607302</v>
      </c>
      <c r="J11" s="67">
        <v>4650</v>
      </c>
      <c r="K11" s="53">
        <v>19.868708429267503</v>
      </c>
      <c r="L11" s="11">
        <v>4771</v>
      </c>
      <c r="M11" s="73">
        <v>20.334217650885137</v>
      </c>
      <c r="N11" s="67">
        <v>5333</v>
      </c>
      <c r="O11" s="72">
        <v>22.678229601234399</v>
      </c>
      <c r="P11" s="67">
        <v>6797</v>
      </c>
      <c r="Q11" s="72">
        <v>28.855229784336768</v>
      </c>
      <c r="R11" s="200">
        <v>7611</v>
      </c>
      <c r="S11" s="201">
        <v>32.2772448667953</v>
      </c>
      <c r="T11" s="265">
        <v>8083</v>
      </c>
      <c r="U11" s="266">
        <v>34.26</v>
      </c>
    </row>
    <row r="12" spans="1:21" ht="20.100000000000001" customHeight="1">
      <c r="A12" s="299" t="s">
        <v>142</v>
      </c>
      <c r="B12" s="11">
        <v>7893</v>
      </c>
      <c r="C12" s="73">
        <v>34.108369285476122</v>
      </c>
      <c r="D12" s="11">
        <v>8434</v>
      </c>
      <c r="E12" s="73">
        <v>36.363608142585356</v>
      </c>
      <c r="F12" s="11">
        <v>6894</v>
      </c>
      <c r="G12" s="73">
        <v>29.625660824343679</v>
      </c>
      <c r="H12" s="11">
        <v>6540</v>
      </c>
      <c r="I12" s="32">
        <v>28.014960760099857</v>
      </c>
      <c r="J12" s="67">
        <v>6389</v>
      </c>
      <c r="K12" s="53">
        <v>27.29917809776131</v>
      </c>
      <c r="L12" s="11">
        <v>5671</v>
      </c>
      <c r="M12" s="73">
        <v>24.170058846272436</v>
      </c>
      <c r="N12" s="67">
        <v>6147</v>
      </c>
      <c r="O12" s="72">
        <v>26.139710736693761</v>
      </c>
      <c r="P12" s="67">
        <v>6439</v>
      </c>
      <c r="Q12" s="72">
        <v>27.335416298564731</v>
      </c>
      <c r="R12" s="200">
        <v>7382</v>
      </c>
      <c r="S12" s="201">
        <v>31.306086139361827</v>
      </c>
      <c r="T12" s="200">
        <v>7801</v>
      </c>
      <c r="U12" s="201">
        <v>33.06</v>
      </c>
    </row>
    <row r="13" spans="1:21" ht="20.100000000000001" customHeight="1">
      <c r="A13" s="299" t="s">
        <v>143</v>
      </c>
      <c r="B13" s="11">
        <v>8687</v>
      </c>
      <c r="C13" s="73">
        <v>37.539516531474852</v>
      </c>
      <c r="D13" s="11">
        <v>9313</v>
      </c>
      <c r="E13" s="73">
        <v>40.153460117606997</v>
      </c>
      <c r="F13" s="11">
        <v>7521</v>
      </c>
      <c r="G13" s="73">
        <v>32.320074711327074</v>
      </c>
      <c r="H13" s="11">
        <v>6013</v>
      </c>
      <c r="I13" s="32">
        <v>25.757486093345637</v>
      </c>
      <c r="J13" s="67">
        <v>5932</v>
      </c>
      <c r="K13" s="53">
        <v>25.346489979013942</v>
      </c>
      <c r="L13" s="11">
        <v>5304</v>
      </c>
      <c r="M13" s="73">
        <v>22.605887742673396</v>
      </c>
      <c r="N13" s="67">
        <v>5335</v>
      </c>
      <c r="O13" s="72">
        <v>22.686734468889089</v>
      </c>
      <c r="P13" s="67">
        <v>5298</v>
      </c>
      <c r="Q13" s="72">
        <v>22.491541473799646</v>
      </c>
      <c r="R13" s="200">
        <v>5439</v>
      </c>
      <c r="S13" s="201">
        <v>23.066079993496203</v>
      </c>
      <c r="T13" s="200">
        <v>5403</v>
      </c>
      <c r="U13" s="201">
        <v>22.9</v>
      </c>
    </row>
    <row r="14" spans="1:21" ht="20.100000000000001" customHeight="1">
      <c r="A14" s="299" t="s">
        <v>144</v>
      </c>
      <c r="B14" s="11">
        <v>6155</v>
      </c>
      <c r="C14" s="73">
        <v>26.597873172698023</v>
      </c>
      <c r="D14" s="11">
        <v>6837</v>
      </c>
      <c r="E14" s="73">
        <v>29.47806365554376</v>
      </c>
      <c r="F14" s="11">
        <v>6943</v>
      </c>
      <c r="G14" s="73">
        <v>29.836229054745893</v>
      </c>
      <c r="H14" s="11">
        <v>6417</v>
      </c>
      <c r="I14" s="32">
        <v>27.488073883419084</v>
      </c>
      <c r="J14" s="67">
        <v>6204</v>
      </c>
      <c r="K14" s="53">
        <v>26.508702601113033</v>
      </c>
      <c r="L14" s="11">
        <v>6969</v>
      </c>
      <c r="M14" s="73">
        <v>29.702193634221938</v>
      </c>
      <c r="N14" s="67">
        <v>6798</v>
      </c>
      <c r="O14" s="72">
        <v>28.908045158295785</v>
      </c>
      <c r="P14" s="67">
        <v>6447</v>
      </c>
      <c r="Q14" s="72">
        <v>27.369378611095946</v>
      </c>
      <c r="R14" s="200">
        <v>4542</v>
      </c>
      <c r="S14" s="201">
        <v>19.262021572064672</v>
      </c>
      <c r="T14" s="200">
        <v>4858</v>
      </c>
      <c r="U14" s="201">
        <v>20.59</v>
      </c>
    </row>
    <row r="15" spans="1:21" ht="20.100000000000001" customHeight="1">
      <c r="A15" s="299" t="s">
        <v>146</v>
      </c>
      <c r="B15" s="11">
        <v>1688</v>
      </c>
      <c r="C15" s="73">
        <v>7.2944289058512206</v>
      </c>
      <c r="D15" s="11">
        <v>2258</v>
      </c>
      <c r="E15" s="73">
        <v>9.7354786798621937</v>
      </c>
      <c r="F15" s="11">
        <v>2730</v>
      </c>
      <c r="G15" s="73">
        <v>11.73165855098031</v>
      </c>
      <c r="H15" s="11">
        <v>2733</v>
      </c>
      <c r="I15" s="32">
        <v>11.707169381858243</v>
      </c>
      <c r="J15" s="67">
        <v>2822</v>
      </c>
      <c r="K15" s="53">
        <v>12.057955954278043</v>
      </c>
      <c r="L15" s="11">
        <v>2903</v>
      </c>
      <c r="M15" s="73">
        <v>12.372717480290756</v>
      </c>
      <c r="N15" s="67">
        <v>3091</v>
      </c>
      <c r="O15" s="72">
        <v>13.144272960325431</v>
      </c>
      <c r="P15" s="67">
        <v>2850</v>
      </c>
      <c r="Q15" s="72">
        <v>12.099073839246696</v>
      </c>
      <c r="R15" s="200">
        <v>2867</v>
      </c>
      <c r="S15" s="201">
        <v>12.158567998042585</v>
      </c>
      <c r="T15" s="200">
        <v>3033</v>
      </c>
      <c r="U15" s="201">
        <v>12.85</v>
      </c>
    </row>
    <row r="16" spans="1:21" ht="20.100000000000001" customHeight="1">
      <c r="A16" s="300" t="s">
        <v>145</v>
      </c>
      <c r="B16" s="11">
        <v>3919</v>
      </c>
      <c r="C16" s="73">
        <v>16.935347678928281</v>
      </c>
      <c r="D16" s="11">
        <v>3409</v>
      </c>
      <c r="E16" s="73">
        <v>14.698072107905322</v>
      </c>
      <c r="F16" s="11">
        <v>3314</v>
      </c>
      <c r="G16" s="73">
        <v>14.241288072508699</v>
      </c>
      <c r="H16" s="11">
        <v>3379</v>
      </c>
      <c r="I16" s="32">
        <v>14.474396392718262</v>
      </c>
      <c r="J16" s="67">
        <v>3515</v>
      </c>
      <c r="K16" s="53">
        <v>15.019034436317263</v>
      </c>
      <c r="L16" s="11">
        <v>3406</v>
      </c>
      <c r="M16" s="73">
        <v>14.516525952403013</v>
      </c>
      <c r="N16" s="67">
        <v>3424</v>
      </c>
      <c r="O16" s="72">
        <v>14.560333424831533</v>
      </c>
      <c r="P16" s="67">
        <v>3438</v>
      </c>
      <c r="Q16" s="72">
        <v>14.595303810291277</v>
      </c>
      <c r="R16" s="200">
        <v>3091</v>
      </c>
      <c r="S16" s="201">
        <v>13.10852238644912</v>
      </c>
      <c r="T16" s="265">
        <v>2964</v>
      </c>
      <c r="U16" s="266">
        <v>12.56</v>
      </c>
    </row>
    <row r="17" spans="1:21" ht="20.100000000000001" customHeight="1">
      <c r="A17" s="299" t="s">
        <v>147</v>
      </c>
      <c r="B17" s="11">
        <v>3851</v>
      </c>
      <c r="C17" s="73">
        <v>16.641496277507731</v>
      </c>
      <c r="D17" s="11">
        <v>8587</v>
      </c>
      <c r="E17" s="73">
        <v>37.02327520990994</v>
      </c>
      <c r="F17" s="11">
        <v>4387</v>
      </c>
      <c r="G17" s="73">
        <v>18.852302587234657</v>
      </c>
      <c r="H17" s="11">
        <v>3115</v>
      </c>
      <c r="I17" s="32">
        <v>13.343517242769275</v>
      </c>
      <c r="J17" s="67">
        <v>7843</v>
      </c>
      <c r="K17" s="53">
        <v>33.511888217364522</v>
      </c>
      <c r="L17" s="11">
        <v>2959</v>
      </c>
      <c r="M17" s="73">
        <v>12.611392016596744</v>
      </c>
      <c r="N17" s="67">
        <v>2472</v>
      </c>
      <c r="O17" s="72">
        <v>10.512016421198467</v>
      </c>
      <c r="P17" s="67">
        <v>2196</v>
      </c>
      <c r="Q17" s="72">
        <v>9.3226547898195591</v>
      </c>
      <c r="R17" s="200">
        <v>1928</v>
      </c>
      <c r="S17" s="201">
        <v>8.176393128784829</v>
      </c>
      <c r="T17" s="200">
        <v>1847</v>
      </c>
      <c r="U17" s="201">
        <v>7.83</v>
      </c>
    </row>
    <row r="18" spans="1:21" ht="16.5">
      <c r="A18" s="299" t="s">
        <v>148</v>
      </c>
      <c r="B18" s="11">
        <v>857</v>
      </c>
      <c r="C18" s="73">
        <v>3.7033919267265976</v>
      </c>
      <c r="D18" s="11">
        <v>1083</v>
      </c>
      <c r="E18" s="73">
        <v>4.6694080647877572</v>
      </c>
      <c r="F18" s="11">
        <v>1231</v>
      </c>
      <c r="G18" s="73">
        <v>5.2899896250024758</v>
      </c>
      <c r="H18" s="11">
        <v>1132</v>
      </c>
      <c r="I18" s="32">
        <v>4.8490727187206488</v>
      </c>
      <c r="J18" s="67">
        <v>1029</v>
      </c>
      <c r="K18" s="53">
        <v>4.3967528975733901</v>
      </c>
      <c r="L18" s="11">
        <v>1287</v>
      </c>
      <c r="M18" s="73">
        <v>5.4852521728545742</v>
      </c>
      <c r="N18" s="67">
        <v>1474</v>
      </c>
      <c r="O18" s="72">
        <v>6.2680874615075002</v>
      </c>
      <c r="P18" s="67">
        <v>1573</v>
      </c>
      <c r="Q18" s="72">
        <v>6.6778397014508961</v>
      </c>
      <c r="R18" s="200">
        <v>1622</v>
      </c>
      <c r="S18" s="201">
        <v>6.8786875803366136</v>
      </c>
      <c r="T18" s="200">
        <v>1572</v>
      </c>
      <c r="U18" s="201">
        <v>6.66</v>
      </c>
    </row>
    <row r="19" spans="1:21" ht="20.100000000000001" customHeight="1">
      <c r="A19" s="299" t="s">
        <v>149</v>
      </c>
      <c r="B19" s="11">
        <v>2462</v>
      </c>
      <c r="C19" s="73">
        <v>10.63914926907921</v>
      </c>
      <c r="D19" s="11">
        <v>2215</v>
      </c>
      <c r="E19" s="73">
        <v>9.5500820530977659</v>
      </c>
      <c r="F19" s="11">
        <v>1986</v>
      </c>
      <c r="G19" s="73">
        <v>8.5344592975263343</v>
      </c>
      <c r="H19" s="11">
        <v>2092</v>
      </c>
      <c r="I19" s="32">
        <v>8.961360536716958</v>
      </c>
      <c r="J19" s="67">
        <v>1845</v>
      </c>
      <c r="K19" s="53">
        <v>7.8833907638706551</v>
      </c>
      <c r="L19" s="11">
        <v>2220</v>
      </c>
      <c r="M19" s="73">
        <v>9.4617403447841131</v>
      </c>
      <c r="N19" s="67">
        <v>1622</v>
      </c>
      <c r="O19" s="72">
        <v>6.8974476679546575</v>
      </c>
      <c r="P19" s="67">
        <v>1537</v>
      </c>
      <c r="Q19" s="72">
        <v>6.5250092950604106</v>
      </c>
      <c r="R19" s="200">
        <v>1540</v>
      </c>
      <c r="S19" s="201">
        <v>6.5309364202949354</v>
      </c>
      <c r="T19" s="200">
        <v>1218</v>
      </c>
      <c r="U19" s="201">
        <v>5.16</v>
      </c>
    </row>
    <row r="20" spans="1:21" ht="20.100000000000001" customHeight="1">
      <c r="A20" s="299" t="s">
        <v>150</v>
      </c>
      <c r="B20" s="11">
        <v>406</v>
      </c>
      <c r="C20" s="73">
        <v>1.7544657202462062</v>
      </c>
      <c r="D20" s="11">
        <v>464</v>
      </c>
      <c r="E20" s="73">
        <v>2.0005589492719476</v>
      </c>
      <c r="F20" s="11">
        <v>515</v>
      </c>
      <c r="G20" s="73">
        <v>2.2131150746354797</v>
      </c>
      <c r="H20" s="11">
        <v>762</v>
      </c>
      <c r="I20" s="32">
        <v>3.2641284555345704</v>
      </c>
      <c r="J20" s="67">
        <v>760</v>
      </c>
      <c r="K20" s="53">
        <v>3.2473587970415707</v>
      </c>
      <c r="L20" s="11">
        <v>653</v>
      </c>
      <c r="M20" s="73">
        <v>2.7831155751394641</v>
      </c>
      <c r="N20" s="67">
        <v>819</v>
      </c>
      <c r="O20" s="72">
        <v>3.4827433045960943</v>
      </c>
      <c r="P20" s="67">
        <v>934</v>
      </c>
      <c r="Q20" s="72">
        <v>3.9650999880197939</v>
      </c>
      <c r="R20" s="200">
        <v>1115</v>
      </c>
      <c r="S20" s="201">
        <v>4.7285676030057484</v>
      </c>
      <c r="T20" s="200">
        <v>995</v>
      </c>
      <c r="U20" s="201">
        <v>4.22</v>
      </c>
    </row>
    <row r="21" spans="1:21" ht="20.100000000000001" customHeight="1">
      <c r="A21" s="299" t="s">
        <v>152</v>
      </c>
      <c r="B21" s="11">
        <v>287</v>
      </c>
      <c r="C21" s="73">
        <v>1.2402257677602491</v>
      </c>
      <c r="D21" s="11">
        <v>356</v>
      </c>
      <c r="E21" s="73">
        <v>1.5349116076310629</v>
      </c>
      <c r="F21" s="11">
        <v>375</v>
      </c>
      <c r="G21" s="73">
        <v>1.6114915592005918</v>
      </c>
      <c r="H21" s="11">
        <v>358</v>
      </c>
      <c r="I21" s="32">
        <v>1.5335406654611239</v>
      </c>
      <c r="J21" s="67">
        <v>446</v>
      </c>
      <c r="K21" s="53">
        <v>1.9056868730007113</v>
      </c>
      <c r="L21" s="11">
        <v>531</v>
      </c>
      <c r="M21" s="73">
        <v>2.2631460013875513</v>
      </c>
      <c r="N21" s="67">
        <v>532</v>
      </c>
      <c r="O21" s="72">
        <v>2.2622947961478905</v>
      </c>
      <c r="P21" s="67">
        <v>570</v>
      </c>
      <c r="Q21" s="72">
        <v>2.4198147678493389</v>
      </c>
      <c r="R21" s="200">
        <v>660</v>
      </c>
      <c r="S21" s="201">
        <v>2.7989727515549725</v>
      </c>
      <c r="T21" s="200">
        <v>725</v>
      </c>
      <c r="U21" s="201">
        <v>3.07</v>
      </c>
    </row>
    <row r="22" spans="1:21" ht="20.100000000000001" customHeight="1">
      <c r="A22" s="299" t="s">
        <v>155</v>
      </c>
      <c r="B22" s="11">
        <v>2942</v>
      </c>
      <c r="C22" s="73">
        <v>12.713394455577188</v>
      </c>
      <c r="D22" s="11">
        <v>2604</v>
      </c>
      <c r="E22" s="73">
        <v>11.227274792896877</v>
      </c>
      <c r="F22" s="11">
        <v>2216</v>
      </c>
      <c r="G22" s="73">
        <v>9.5228407871693648</v>
      </c>
      <c r="H22" s="11">
        <v>2038</v>
      </c>
      <c r="I22" s="32">
        <v>8.7300443469546654</v>
      </c>
      <c r="J22" s="67">
        <v>1771</v>
      </c>
      <c r="K22" s="53">
        <v>7.5672005652113441</v>
      </c>
      <c r="L22" s="11">
        <v>1909</v>
      </c>
      <c r="M22" s="73">
        <v>8.1362444608594764</v>
      </c>
      <c r="N22" s="67">
        <v>1347</v>
      </c>
      <c r="O22" s="72">
        <v>5.7280283654346018</v>
      </c>
      <c r="P22" s="67">
        <v>857</v>
      </c>
      <c r="Q22" s="72">
        <v>3.6382127299068134</v>
      </c>
      <c r="R22" s="200">
        <v>473</v>
      </c>
      <c r="S22" s="201">
        <v>2.0059304719477304</v>
      </c>
      <c r="T22" s="200">
        <v>669</v>
      </c>
      <c r="U22" s="201">
        <v>2.84</v>
      </c>
    </row>
    <row r="23" spans="1:21" ht="20.100000000000001" customHeight="1">
      <c r="A23" s="299" t="s">
        <v>153</v>
      </c>
      <c r="B23" s="11">
        <v>564</v>
      </c>
      <c r="C23" s="73">
        <v>2.4372380941351239</v>
      </c>
      <c r="D23" s="11">
        <v>638</v>
      </c>
      <c r="E23" s="73">
        <v>2.7507685552489276</v>
      </c>
      <c r="F23" s="11">
        <v>686</v>
      </c>
      <c r="G23" s="73">
        <v>2.9479552256309494</v>
      </c>
      <c r="H23" s="11">
        <v>654</v>
      </c>
      <c r="I23" s="32">
        <v>2.8014960760099856</v>
      </c>
      <c r="J23" s="67">
        <v>634</v>
      </c>
      <c r="K23" s="53">
        <v>2.7089808912162576</v>
      </c>
      <c r="L23" s="11">
        <v>647</v>
      </c>
      <c r="M23" s="73">
        <v>2.7575432446285233</v>
      </c>
      <c r="N23" s="67">
        <v>622</v>
      </c>
      <c r="O23" s="72">
        <v>2.6450138406089994</v>
      </c>
      <c r="P23" s="67">
        <v>591</v>
      </c>
      <c r="Q23" s="72">
        <v>2.5089658382437885</v>
      </c>
      <c r="R23" s="200">
        <v>616</v>
      </c>
      <c r="S23" s="201">
        <v>2.6123745681179744</v>
      </c>
      <c r="T23" s="200">
        <v>649</v>
      </c>
      <c r="U23" s="201">
        <v>2.75</v>
      </c>
    </row>
    <row r="24" spans="1:21" ht="20.100000000000001" customHeight="1">
      <c r="A24" s="299" t="s">
        <v>151</v>
      </c>
      <c r="B24" s="11">
        <v>1903</v>
      </c>
      <c r="C24" s="73">
        <v>8.2235178956367729</v>
      </c>
      <c r="D24" s="11">
        <v>1735</v>
      </c>
      <c r="E24" s="73">
        <v>7.480538312471614</v>
      </c>
      <c r="F24" s="11">
        <v>1188</v>
      </c>
      <c r="G24" s="73">
        <v>5.1052052595474757</v>
      </c>
      <c r="H24" s="11">
        <v>1138</v>
      </c>
      <c r="I24" s="32">
        <v>4.8747745175831252</v>
      </c>
      <c r="J24" s="67">
        <v>995</v>
      </c>
      <c r="K24" s="53">
        <v>4.2514763198110037</v>
      </c>
      <c r="L24" s="11">
        <v>1126</v>
      </c>
      <c r="M24" s="73">
        <v>4.7990629978668249</v>
      </c>
      <c r="N24" s="67">
        <v>885</v>
      </c>
      <c r="O24" s="72">
        <v>3.7634039372009078</v>
      </c>
      <c r="P24" s="67">
        <v>806</v>
      </c>
      <c r="Q24" s="72">
        <v>3.4217029875202933</v>
      </c>
      <c r="R24" s="200">
        <v>685</v>
      </c>
      <c r="S24" s="201">
        <v>2.9049944466896305</v>
      </c>
      <c r="T24" s="200">
        <v>575</v>
      </c>
      <c r="U24" s="201">
        <v>2.44</v>
      </c>
    </row>
    <row r="25" spans="1:21" ht="20.100000000000001" customHeight="1">
      <c r="A25" s="299" t="s">
        <v>154</v>
      </c>
      <c r="B25" s="11">
        <v>718</v>
      </c>
      <c r="C25" s="73">
        <v>3.1027250914698916</v>
      </c>
      <c r="D25" s="11">
        <v>700</v>
      </c>
      <c r="E25" s="73">
        <v>3.0180846217464725</v>
      </c>
      <c r="F25" s="11">
        <v>749</v>
      </c>
      <c r="G25" s="73">
        <v>3.2186858075766489</v>
      </c>
      <c r="H25" s="11">
        <v>747</v>
      </c>
      <c r="I25" s="32">
        <v>3.1998739583783782</v>
      </c>
      <c r="J25" s="67">
        <v>916</v>
      </c>
      <c r="K25" s="53">
        <v>3.913921918539577</v>
      </c>
      <c r="L25" s="11">
        <v>741</v>
      </c>
      <c r="M25" s="73">
        <v>3.1581754934617243</v>
      </c>
      <c r="N25" s="67">
        <v>684</v>
      </c>
      <c r="O25" s="72">
        <v>2.9086647379044304</v>
      </c>
      <c r="P25" s="67">
        <v>634</v>
      </c>
      <c r="Q25" s="72">
        <v>2.6915132680990896</v>
      </c>
      <c r="R25" s="200">
        <v>595</v>
      </c>
      <c r="S25" s="201">
        <v>2.5233163442048614</v>
      </c>
      <c r="T25" s="200">
        <v>559</v>
      </c>
      <c r="U25" s="201">
        <v>2.37</v>
      </c>
    </row>
    <row r="26" spans="1:21" ht="20.100000000000001" customHeight="1">
      <c r="A26" s="299" t="s">
        <v>156</v>
      </c>
      <c r="B26" s="11">
        <v>561</v>
      </c>
      <c r="C26" s="73">
        <v>2.4242740617195109</v>
      </c>
      <c r="D26" s="11">
        <v>525</v>
      </c>
      <c r="E26" s="73">
        <v>2.2635634663098543</v>
      </c>
      <c r="F26" s="11">
        <v>473</v>
      </c>
      <c r="G26" s="73">
        <v>2.0326280200050131</v>
      </c>
      <c r="H26" s="11">
        <v>515</v>
      </c>
      <c r="I26" s="32">
        <v>2.2060710690292704</v>
      </c>
      <c r="J26" s="67">
        <v>432</v>
      </c>
      <c r="K26" s="53">
        <v>1.8458671056867875</v>
      </c>
      <c r="L26" s="11">
        <v>474</v>
      </c>
      <c r="M26" s="73">
        <v>2.0202094249674185</v>
      </c>
      <c r="N26" s="67">
        <v>461</v>
      </c>
      <c r="O26" s="205">
        <v>1.9603719944063485</v>
      </c>
      <c r="P26" s="67">
        <v>457</v>
      </c>
      <c r="Q26" s="205">
        <v>1.9400971033458736</v>
      </c>
      <c r="R26" s="200">
        <v>459</v>
      </c>
      <c r="S26" s="201">
        <v>1.9465583226723218</v>
      </c>
      <c r="T26" s="200">
        <v>446</v>
      </c>
      <c r="U26" s="201">
        <v>1.89</v>
      </c>
    </row>
    <row r="27" spans="1:21" ht="20.100000000000001" customHeight="1">
      <c r="A27" s="299" t="s">
        <v>157</v>
      </c>
      <c r="B27" s="11">
        <v>743</v>
      </c>
      <c r="C27" s="73">
        <v>3.2107586949333276</v>
      </c>
      <c r="D27" s="11">
        <v>686</v>
      </c>
      <c r="E27" s="73">
        <v>2.9577229293115432</v>
      </c>
      <c r="F27" s="11">
        <v>624</v>
      </c>
      <c r="G27" s="73">
        <v>2.681521954509785</v>
      </c>
      <c r="H27" s="11">
        <v>469</v>
      </c>
      <c r="I27" s="32">
        <v>2.0090239444169469</v>
      </c>
      <c r="J27" s="67">
        <v>474</v>
      </c>
      <c r="K27" s="53">
        <v>2.0253264076285586</v>
      </c>
      <c r="L27" s="11">
        <v>442</v>
      </c>
      <c r="M27" s="73">
        <v>1.8838240187008319</v>
      </c>
      <c r="N27" s="67">
        <v>405</v>
      </c>
      <c r="O27" s="72">
        <v>1.7222357000749917</v>
      </c>
      <c r="P27" s="67">
        <v>399</v>
      </c>
      <c r="Q27" s="72">
        <v>1.6938703374945374</v>
      </c>
      <c r="R27" s="200">
        <v>323</v>
      </c>
      <c r="S27" s="201">
        <v>1.3698003011397819</v>
      </c>
      <c r="T27" s="200">
        <v>302</v>
      </c>
      <c r="U27" s="201">
        <v>1.28</v>
      </c>
    </row>
    <row r="28" spans="1:21" ht="20.100000000000001" customHeight="1">
      <c r="A28" s="299" t="s">
        <v>158</v>
      </c>
      <c r="B28" s="11">
        <v>52</v>
      </c>
      <c r="C28" s="73">
        <v>0.22470989520394757</v>
      </c>
      <c r="D28" s="11">
        <v>39</v>
      </c>
      <c r="E28" s="73">
        <v>0.1681504289258749</v>
      </c>
      <c r="F28" s="11">
        <v>43</v>
      </c>
      <c r="G28" s="73">
        <v>0.18478436545500121</v>
      </c>
      <c r="H28" s="11">
        <v>33</v>
      </c>
      <c r="I28" s="32">
        <v>0.14135989374362315</v>
      </c>
      <c r="J28" s="67">
        <v>137</v>
      </c>
      <c r="K28" s="53">
        <v>0.5853791515719674</v>
      </c>
      <c r="L28" s="11">
        <v>117</v>
      </c>
      <c r="M28" s="73">
        <v>0.49865928844132484</v>
      </c>
      <c r="N28" s="67">
        <v>92</v>
      </c>
      <c r="O28" s="72">
        <v>0.3912239121158006</v>
      </c>
      <c r="P28" s="67">
        <v>201</v>
      </c>
      <c r="Q28" s="72">
        <v>0.85330310234687223</v>
      </c>
      <c r="R28" s="200">
        <v>249</v>
      </c>
      <c r="S28" s="201">
        <v>1.0559760835411942</v>
      </c>
      <c r="T28" s="200">
        <v>249</v>
      </c>
      <c r="U28" s="201">
        <v>1.0559760835411942</v>
      </c>
    </row>
    <row r="29" spans="1:21" ht="20.100000000000001" customHeight="1">
      <c r="A29" s="299" t="s">
        <v>159</v>
      </c>
      <c r="B29" s="11">
        <v>1558</v>
      </c>
      <c r="C29" s="73">
        <v>6.7326541678413516</v>
      </c>
      <c r="D29" s="11">
        <v>1351</v>
      </c>
      <c r="E29" s="73">
        <v>5.8249033199706917</v>
      </c>
      <c r="F29" s="11">
        <v>1179</v>
      </c>
      <c r="G29" s="73">
        <v>5.0665294621266614</v>
      </c>
      <c r="H29" s="11">
        <v>854</v>
      </c>
      <c r="I29" s="32">
        <v>3.6582227047592171</v>
      </c>
      <c r="J29" s="67">
        <v>813</v>
      </c>
      <c r="K29" s="53">
        <v>3.4738193447299963</v>
      </c>
      <c r="L29" s="11">
        <v>629</v>
      </c>
      <c r="M29" s="73">
        <v>2.6808264881511836</v>
      </c>
      <c r="N29" s="67">
        <v>473</v>
      </c>
      <c r="O29" s="72">
        <v>2.0114012003344963</v>
      </c>
      <c r="P29" s="67">
        <v>302</v>
      </c>
      <c r="Q29" s="72">
        <v>1.2820772980535093</v>
      </c>
      <c r="R29" s="200">
        <v>228</v>
      </c>
      <c r="S29" s="201">
        <v>0.96691785962808141</v>
      </c>
      <c r="T29" s="200">
        <v>194</v>
      </c>
      <c r="U29" s="201">
        <v>0.82</v>
      </c>
    </row>
    <row r="30" spans="1:21" ht="20.100000000000001" customHeight="1">
      <c r="A30" s="299" t="s">
        <v>160</v>
      </c>
      <c r="B30" s="11">
        <v>871</v>
      </c>
      <c r="C30" s="73">
        <v>3.7638907446661216</v>
      </c>
      <c r="D30" s="11">
        <v>651</v>
      </c>
      <c r="E30" s="73">
        <v>2.8068186982242191</v>
      </c>
      <c r="F30" s="11">
        <v>564</v>
      </c>
      <c r="G30" s="73">
        <v>2.4236833050376902</v>
      </c>
      <c r="H30" s="11">
        <v>465</v>
      </c>
      <c r="I30" s="32">
        <v>1.9918894118419623</v>
      </c>
      <c r="J30" s="67">
        <v>388</v>
      </c>
      <c r="K30" s="53">
        <v>1.6578621227001704</v>
      </c>
      <c r="L30" s="11">
        <v>381</v>
      </c>
      <c r="M30" s="73">
        <v>1.6238392559389521</v>
      </c>
      <c r="N30" s="67">
        <v>320</v>
      </c>
      <c r="O30" s="72">
        <v>1.3607788247506105</v>
      </c>
      <c r="P30" s="67">
        <v>289</v>
      </c>
      <c r="Q30" s="72">
        <v>1.2268885401902789</v>
      </c>
      <c r="R30" s="200">
        <v>207</v>
      </c>
      <c r="S30" s="201">
        <v>0.87785963571496872</v>
      </c>
      <c r="T30" s="200">
        <v>192</v>
      </c>
      <c r="U30" s="201">
        <v>0.81</v>
      </c>
    </row>
    <row r="31" spans="1:21" ht="20.100000000000001" customHeight="1">
      <c r="A31" s="299" t="s">
        <v>163</v>
      </c>
      <c r="B31" s="11">
        <v>401</v>
      </c>
      <c r="C31" s="73">
        <v>1.7328589995535186</v>
      </c>
      <c r="D31" s="11">
        <v>449</v>
      </c>
      <c r="E31" s="73">
        <v>1.9358857073773803</v>
      </c>
      <c r="F31" s="11">
        <v>336</v>
      </c>
      <c r="G31" s="73">
        <v>1.4438964370437304</v>
      </c>
      <c r="H31" s="11">
        <v>165</v>
      </c>
      <c r="I31" s="32">
        <v>0.70679946871811572</v>
      </c>
      <c r="J31" s="67">
        <v>137</v>
      </c>
      <c r="K31" s="53">
        <v>0.5853791515719674</v>
      </c>
      <c r="L31" s="11">
        <v>116</v>
      </c>
      <c r="M31" s="73">
        <v>0.49439725377668886</v>
      </c>
      <c r="N31" s="67">
        <v>78</v>
      </c>
      <c r="O31" s="72">
        <v>0.33168983853296136</v>
      </c>
      <c r="P31" s="67">
        <v>201</v>
      </c>
      <c r="Q31" s="72">
        <v>0.85330310234687223</v>
      </c>
      <c r="R31" s="200">
        <v>168</v>
      </c>
      <c r="S31" s="201">
        <v>0.71246579130490206</v>
      </c>
      <c r="T31" s="200">
        <v>150</v>
      </c>
      <c r="U31" s="201">
        <v>0.64</v>
      </c>
    </row>
    <row r="32" spans="1:21" ht="20.100000000000001" customHeight="1">
      <c r="A32" s="299" t="s">
        <v>161</v>
      </c>
      <c r="B32" s="11">
        <v>1686</v>
      </c>
      <c r="C32" s="73">
        <v>7.2857862175741452</v>
      </c>
      <c r="D32" s="11">
        <v>1010</v>
      </c>
      <c r="E32" s="73">
        <v>4.3546649542341953</v>
      </c>
      <c r="F32" s="11">
        <v>711</v>
      </c>
      <c r="G32" s="73">
        <v>3.0553879962443222</v>
      </c>
      <c r="H32" s="11">
        <v>536</v>
      </c>
      <c r="I32" s="32">
        <v>2.2960273650479395</v>
      </c>
      <c r="J32" s="67">
        <v>447</v>
      </c>
      <c r="K32" s="53">
        <v>1.9099597135231341</v>
      </c>
      <c r="L32" s="11">
        <v>359</v>
      </c>
      <c r="M32" s="73">
        <v>1.5300742595330286</v>
      </c>
      <c r="N32" s="67">
        <v>323</v>
      </c>
      <c r="O32" s="72">
        <v>1.3735361262326478</v>
      </c>
      <c r="P32" s="67">
        <v>234</v>
      </c>
      <c r="Q32" s="72">
        <v>0.9933976415381498</v>
      </c>
      <c r="R32" s="200">
        <v>192</v>
      </c>
      <c r="S32" s="201">
        <v>0.8142466186341738</v>
      </c>
      <c r="T32" s="200">
        <v>137</v>
      </c>
      <c r="U32" s="201">
        <v>0.57999999999999996</v>
      </c>
    </row>
    <row r="33" spans="1:21" ht="20.100000000000001" customHeight="1">
      <c r="A33" s="299" t="s">
        <v>162</v>
      </c>
      <c r="B33" s="11">
        <v>1223</v>
      </c>
      <c r="C33" s="73">
        <v>5.2850038814313054</v>
      </c>
      <c r="D33" s="11">
        <v>1387</v>
      </c>
      <c r="E33" s="73">
        <v>5.9801191005176531</v>
      </c>
      <c r="F33" s="11">
        <v>1133</v>
      </c>
      <c r="G33" s="73">
        <v>4.8688531641980557</v>
      </c>
      <c r="H33" s="11">
        <v>1023</v>
      </c>
      <c r="I33" s="32">
        <v>4.3821567060523172</v>
      </c>
      <c r="J33" s="67">
        <v>1111</v>
      </c>
      <c r="K33" s="53">
        <v>4.7471258204120854</v>
      </c>
      <c r="L33" s="11">
        <v>666</v>
      </c>
      <c r="M33" s="73">
        <v>2.8385221639247828</v>
      </c>
      <c r="N33" s="67">
        <v>295</v>
      </c>
      <c r="O33" s="72">
        <v>1.2544679790669693</v>
      </c>
      <c r="P33" s="67">
        <v>246</v>
      </c>
      <c r="Q33" s="72">
        <v>1.0443411103349778</v>
      </c>
      <c r="R33" s="200">
        <v>173</v>
      </c>
      <c r="S33" s="201">
        <v>0.7336701303318337</v>
      </c>
      <c r="T33" s="200">
        <v>115</v>
      </c>
      <c r="U33" s="201">
        <v>0.49</v>
      </c>
    </row>
    <row r="34" spans="1:21" ht="20.100000000000001" customHeight="1">
      <c r="A34" s="299" t="s">
        <v>164</v>
      </c>
      <c r="B34" s="11">
        <v>154</v>
      </c>
      <c r="C34" s="73">
        <v>0.66548699733476779</v>
      </c>
      <c r="D34" s="11">
        <v>127</v>
      </c>
      <c r="E34" s="73">
        <v>0.54756678137400294</v>
      </c>
      <c r="F34" s="11">
        <v>146</v>
      </c>
      <c r="G34" s="73">
        <v>0.62740738038209709</v>
      </c>
      <c r="H34" s="11">
        <v>149</v>
      </c>
      <c r="I34" s="32">
        <v>0.63826133841817723</v>
      </c>
      <c r="J34" s="67">
        <v>124</v>
      </c>
      <c r="K34" s="53">
        <v>0.52983222478046688</v>
      </c>
      <c r="L34" s="11">
        <v>137</v>
      </c>
      <c r="M34" s="73">
        <v>0.58390019244838898</v>
      </c>
      <c r="N34" s="67">
        <v>115</v>
      </c>
      <c r="O34" s="72">
        <v>0.48902989014475073</v>
      </c>
      <c r="P34" s="67">
        <v>104</v>
      </c>
      <c r="Q34" s="72">
        <v>0.44151006290584432</v>
      </c>
      <c r="R34" s="200">
        <v>114</v>
      </c>
      <c r="S34" s="201">
        <v>0.48345892981404071</v>
      </c>
      <c r="T34" s="200">
        <v>100</v>
      </c>
      <c r="U34" s="201">
        <v>0.42</v>
      </c>
    </row>
    <row r="35" spans="1:21" ht="20.100000000000001" customHeight="1">
      <c r="A35" s="299" t="s">
        <v>165</v>
      </c>
      <c r="B35" s="11">
        <v>25</v>
      </c>
      <c r="C35" s="73">
        <v>0.10803360346343632</v>
      </c>
      <c r="D35" s="11">
        <v>28</v>
      </c>
      <c r="E35" s="73">
        <v>0.1207233848698589</v>
      </c>
      <c r="F35" s="11">
        <v>35</v>
      </c>
      <c r="G35" s="73">
        <v>0.15040587885872192</v>
      </c>
      <c r="H35" s="11">
        <v>28</v>
      </c>
      <c r="I35" s="32">
        <v>0.11994172802489236</v>
      </c>
      <c r="J35" s="67">
        <v>25</v>
      </c>
      <c r="K35" s="53">
        <v>0.10682101306057798</v>
      </c>
      <c r="L35" s="11">
        <v>22</v>
      </c>
      <c r="M35" s="73">
        <v>9.3764996405923756E-2</v>
      </c>
      <c r="N35" s="67">
        <v>23</v>
      </c>
      <c r="O35" s="205">
        <v>9.780597802895015E-2</v>
      </c>
      <c r="P35" s="67">
        <v>33</v>
      </c>
      <c r="Q35" s="205">
        <v>0.14009453919127751</v>
      </c>
      <c r="R35" s="200">
        <v>35</v>
      </c>
      <c r="S35" s="201">
        <v>0.14843037318852129</v>
      </c>
      <c r="T35" s="200">
        <v>20</v>
      </c>
      <c r="U35" s="201">
        <v>0.08</v>
      </c>
    </row>
    <row r="36" spans="1:21" ht="20.100000000000001" customHeight="1">
      <c r="A36" s="390" t="s">
        <v>384</v>
      </c>
      <c r="B36" s="12">
        <v>570</v>
      </c>
      <c r="C36" s="74">
        <v>2.4631661589663483</v>
      </c>
      <c r="D36" s="12">
        <v>399</v>
      </c>
      <c r="E36" s="74">
        <v>1.7203082343954892</v>
      </c>
      <c r="F36" s="12">
        <v>422</v>
      </c>
      <c r="G36" s="74">
        <v>1.8134651679537328</v>
      </c>
      <c r="H36" s="12">
        <v>321</v>
      </c>
      <c r="I36" s="33">
        <v>1.375046239142516</v>
      </c>
      <c r="J36" s="68">
        <v>730</v>
      </c>
      <c r="K36" s="54">
        <v>3.1191735813688775</v>
      </c>
      <c r="L36" s="12">
        <v>627</v>
      </c>
      <c r="M36" s="74">
        <v>2.6723023406214592</v>
      </c>
      <c r="N36" s="68">
        <v>416</v>
      </c>
      <c r="O36" s="204">
        <v>1.769012472175794</v>
      </c>
      <c r="P36" s="68">
        <v>401</v>
      </c>
      <c r="Q36" s="204">
        <v>1.702360915627342</v>
      </c>
      <c r="R36" s="202">
        <v>1026</v>
      </c>
      <c r="S36" s="203">
        <v>4.3511303683263662</v>
      </c>
      <c r="T36" s="202">
        <v>467</v>
      </c>
      <c r="U36" s="203">
        <v>1.9791467855827336</v>
      </c>
    </row>
    <row r="37" spans="1:21" ht="15.75" customHeight="1">
      <c r="A37" s="8" t="s">
        <v>124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0"/>
      <c r="O37" s="10"/>
      <c r="R37" s="389"/>
    </row>
    <row r="38" spans="1:21" ht="51.75" customHeight="1">
      <c r="A38" s="713" t="s">
        <v>388</v>
      </c>
      <c r="B38" s="714"/>
      <c r="C38" s="714"/>
      <c r="D38" s="714"/>
      <c r="E38" s="714"/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  <c r="R38" s="714"/>
      <c r="S38" s="714"/>
      <c r="T38" s="714"/>
      <c r="U38" s="714"/>
    </row>
    <row r="39" spans="1:21" s="48" customFormat="1" ht="15.75" customHeight="1">
      <c r="A39" s="711" t="s">
        <v>385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</row>
    <row r="40" spans="1:21" ht="15.75" customHeight="1">
      <c r="A40" s="711" t="s">
        <v>386</v>
      </c>
      <c r="B40" s="711"/>
      <c r="C40" s="711"/>
      <c r="D40" s="711"/>
      <c r="E40" s="711"/>
      <c r="F40" s="711"/>
      <c r="G40" s="711"/>
      <c r="H40" s="711"/>
      <c r="I40" s="711"/>
      <c r="J40" s="711"/>
      <c r="K40" s="711"/>
      <c r="L40" s="711"/>
      <c r="M40" s="711"/>
      <c r="N40" s="711"/>
      <c r="O40" s="711"/>
      <c r="P40" s="711"/>
      <c r="Q40" s="711"/>
      <c r="R40" s="711"/>
      <c r="S40" s="711"/>
      <c r="T40" s="711"/>
      <c r="U40" s="711"/>
    </row>
    <row r="41" spans="1:21">
      <c r="A41" s="711" t="s">
        <v>387</v>
      </c>
      <c r="B41" s="711"/>
      <c r="C41" s="711"/>
      <c r="D41" s="711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</row>
  </sheetData>
  <sortState ref="A6:U35">
    <sortCondition descending="1" ref="T6:T35"/>
  </sortState>
  <mergeCells count="17">
    <mergeCell ref="P3:Q3"/>
    <mergeCell ref="A39:U39"/>
    <mergeCell ref="A40:U40"/>
    <mergeCell ref="A1:U1"/>
    <mergeCell ref="A41:U41"/>
    <mergeCell ref="S2:U2"/>
    <mergeCell ref="A38:U38"/>
    <mergeCell ref="D3:E3"/>
    <mergeCell ref="F3:G3"/>
    <mergeCell ref="H3:I3"/>
    <mergeCell ref="J3:K3"/>
    <mergeCell ref="A3:A4"/>
    <mergeCell ref="N3:O3"/>
    <mergeCell ref="L3:M3"/>
    <mergeCell ref="B3:C3"/>
    <mergeCell ref="T3:U3"/>
    <mergeCell ref="R3:S3"/>
  </mergeCells>
  <phoneticPr fontId="7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K36"/>
  <sheetViews>
    <sheetView showGridLines="0" zoomScaleNormal="100" workbookViewId="0">
      <selection activeCell="G18" sqref="G18"/>
    </sheetView>
  </sheetViews>
  <sheetFormatPr defaultColWidth="9" defaultRowHeight="15"/>
  <cols>
    <col min="1" max="1" width="25.625" style="6" customWidth="1"/>
    <col min="2" max="9" width="12.875" style="6" customWidth="1"/>
    <col min="10" max="16384" width="9" style="6"/>
  </cols>
  <sheetData>
    <row r="1" spans="1:11" ht="24.75" customHeight="1">
      <c r="A1" s="724" t="s">
        <v>117</v>
      </c>
      <c r="B1" s="724"/>
      <c r="C1" s="724"/>
      <c r="D1" s="724"/>
      <c r="E1" s="724"/>
      <c r="F1" s="724"/>
      <c r="G1" s="724"/>
      <c r="H1" s="724"/>
      <c r="I1" s="724"/>
    </row>
    <row r="2" spans="1:11" ht="18.75" customHeight="1">
      <c r="A2" s="725"/>
      <c r="B2" s="725" t="s">
        <v>118</v>
      </c>
      <c r="C2" s="727"/>
      <c r="D2" s="728" t="s">
        <v>119</v>
      </c>
      <c r="E2" s="727"/>
      <c r="F2" s="728" t="s">
        <v>120</v>
      </c>
      <c r="G2" s="727"/>
      <c r="H2" s="728" t="s">
        <v>121</v>
      </c>
      <c r="I2" s="729"/>
    </row>
    <row r="3" spans="1:11" ht="18.75" customHeight="1">
      <c r="A3" s="726"/>
      <c r="B3" s="256"/>
      <c r="C3" s="296" t="s">
        <v>122</v>
      </c>
      <c r="D3" s="207"/>
      <c r="E3" s="296" t="s">
        <v>122</v>
      </c>
      <c r="F3" s="207"/>
      <c r="G3" s="296" t="s">
        <v>122</v>
      </c>
      <c r="H3" s="207"/>
      <c r="I3" s="297" t="s">
        <v>122</v>
      </c>
    </row>
    <row r="4" spans="1:11" s="289" customFormat="1" ht="19.899999999999999" customHeight="1">
      <c r="A4" s="479" t="s">
        <v>123</v>
      </c>
      <c r="B4" s="480">
        <v>191301</v>
      </c>
      <c r="C4" s="285">
        <v>-7680</v>
      </c>
      <c r="D4" s="286">
        <v>810.73395980463067</v>
      </c>
      <c r="E4" s="474">
        <v>-33.116040195369351</v>
      </c>
      <c r="F4" s="287">
        <v>182112</v>
      </c>
      <c r="G4" s="476">
        <v>-3736</v>
      </c>
      <c r="H4" s="287">
        <v>195498</v>
      </c>
      <c r="I4" s="288">
        <v>-467</v>
      </c>
    </row>
    <row r="5" spans="1:11" ht="20.100000000000001" customHeight="1">
      <c r="A5" s="466" t="s">
        <v>484</v>
      </c>
      <c r="B5" s="481">
        <v>13193</v>
      </c>
      <c r="C5" s="208">
        <v>972</v>
      </c>
      <c r="D5" s="210">
        <v>55.91</v>
      </c>
      <c r="E5" s="474">
        <v>4.0823545503737577</v>
      </c>
      <c r="F5" s="211">
        <v>12833</v>
      </c>
      <c r="G5" s="477">
        <v>1191</v>
      </c>
      <c r="H5" s="211">
        <v>18330</v>
      </c>
      <c r="I5" s="209">
        <v>2219</v>
      </c>
    </row>
    <row r="6" spans="1:11" ht="20.100000000000001" customHeight="1">
      <c r="A6" s="466" t="s">
        <v>485</v>
      </c>
      <c r="B6" s="481">
        <v>8990</v>
      </c>
      <c r="C6" s="208">
        <v>784</v>
      </c>
      <c r="D6" s="210">
        <v>38.1</v>
      </c>
      <c r="E6" s="474">
        <v>3.2994387889998436</v>
      </c>
      <c r="F6" s="211">
        <v>8553</v>
      </c>
      <c r="G6" s="477">
        <v>849</v>
      </c>
      <c r="H6" s="211">
        <v>10921</v>
      </c>
      <c r="I6" s="209">
        <v>1190</v>
      </c>
    </row>
    <row r="7" spans="1:11" ht="20.100000000000001" customHeight="1">
      <c r="A7" s="466" t="s">
        <v>486</v>
      </c>
      <c r="B7" s="481">
        <v>8083</v>
      </c>
      <c r="C7" s="208">
        <v>472</v>
      </c>
      <c r="D7" s="210">
        <v>34.26</v>
      </c>
      <c r="E7" s="474">
        <v>1.982755133204698</v>
      </c>
      <c r="F7" s="211">
        <v>7034</v>
      </c>
      <c r="G7" s="477">
        <v>469</v>
      </c>
      <c r="H7" s="211">
        <v>7302</v>
      </c>
      <c r="I7" s="209">
        <v>453</v>
      </c>
    </row>
    <row r="8" spans="1:11" ht="20.100000000000001" customHeight="1">
      <c r="A8" s="466" t="s">
        <v>487</v>
      </c>
      <c r="B8" s="481">
        <v>7801</v>
      </c>
      <c r="C8" s="208">
        <v>419</v>
      </c>
      <c r="D8" s="210">
        <v>33.06</v>
      </c>
      <c r="E8" s="474">
        <v>1.7539138606381748</v>
      </c>
      <c r="F8" s="211">
        <v>6718</v>
      </c>
      <c r="G8" s="477">
        <v>639</v>
      </c>
      <c r="H8" s="211">
        <v>5639</v>
      </c>
      <c r="I8" s="209">
        <v>485</v>
      </c>
    </row>
    <row r="9" spans="1:11" ht="20.100000000000001" customHeight="1">
      <c r="A9" s="466" t="s">
        <v>488</v>
      </c>
      <c r="B9" s="481">
        <v>4858</v>
      </c>
      <c r="C9" s="212">
        <v>316</v>
      </c>
      <c r="D9" s="210">
        <v>20.59</v>
      </c>
      <c r="E9" s="474">
        <v>1.3279784279353279</v>
      </c>
      <c r="F9" s="211">
        <v>4858</v>
      </c>
      <c r="G9" s="477">
        <v>316</v>
      </c>
      <c r="H9" s="211">
        <v>9792</v>
      </c>
      <c r="I9" s="209">
        <v>-196</v>
      </c>
    </row>
    <row r="10" spans="1:11" ht="20.100000000000001" customHeight="1">
      <c r="A10" s="466" t="s">
        <v>489</v>
      </c>
      <c r="B10" s="481">
        <v>669</v>
      </c>
      <c r="C10" s="208">
        <v>196</v>
      </c>
      <c r="D10" s="210">
        <v>2.84</v>
      </c>
      <c r="E10" s="474">
        <v>0.83406952805226942</v>
      </c>
      <c r="F10" s="211">
        <v>658</v>
      </c>
      <c r="G10" s="477">
        <v>196</v>
      </c>
      <c r="H10" s="211">
        <v>963</v>
      </c>
      <c r="I10" s="209">
        <v>342</v>
      </c>
    </row>
    <row r="11" spans="1:11" ht="20.100000000000001" customHeight="1">
      <c r="A11" s="466" t="s">
        <v>490</v>
      </c>
      <c r="B11" s="481">
        <v>23647</v>
      </c>
      <c r="C11" s="208">
        <v>177</v>
      </c>
      <c r="D11" s="210">
        <v>100.22</v>
      </c>
      <c r="E11" s="474">
        <v>0.68683260758301401</v>
      </c>
      <c r="F11" s="211">
        <v>21936</v>
      </c>
      <c r="G11" s="477">
        <v>258</v>
      </c>
      <c r="H11" s="211">
        <v>29581</v>
      </c>
      <c r="I11" s="209">
        <v>2344</v>
      </c>
    </row>
    <row r="12" spans="1:11" ht="20.100000000000001" customHeight="1">
      <c r="A12" s="466" t="s">
        <v>491</v>
      </c>
      <c r="B12" s="481">
        <v>3033</v>
      </c>
      <c r="C12" s="212">
        <v>166</v>
      </c>
      <c r="D12" s="210">
        <v>12.85</v>
      </c>
      <c r="E12" s="474">
        <v>0.6914320019574145</v>
      </c>
      <c r="F12" s="211">
        <v>2952</v>
      </c>
      <c r="G12" s="477">
        <v>134</v>
      </c>
      <c r="H12" s="211">
        <v>2827</v>
      </c>
      <c r="I12" s="209">
        <v>121</v>
      </c>
    </row>
    <row r="13" spans="1:11" ht="20.100000000000001" customHeight="1">
      <c r="A13" s="466" t="s">
        <v>492</v>
      </c>
      <c r="B13" s="481">
        <v>725</v>
      </c>
      <c r="C13" s="208">
        <v>65</v>
      </c>
      <c r="D13" s="210">
        <v>3.07</v>
      </c>
      <c r="E13" s="474">
        <v>0.27102724844502735</v>
      </c>
      <c r="F13" s="211">
        <v>675</v>
      </c>
      <c r="G13" s="477">
        <v>98</v>
      </c>
      <c r="H13" s="211">
        <v>678</v>
      </c>
      <c r="I13" s="469">
        <v>104</v>
      </c>
      <c r="J13" s="7"/>
      <c r="K13" s="206"/>
    </row>
    <row r="14" spans="1:11" ht="20.100000000000001" customHeight="1">
      <c r="A14" s="466" t="s">
        <v>493</v>
      </c>
      <c r="B14" s="481">
        <v>649</v>
      </c>
      <c r="C14" s="212">
        <v>33</v>
      </c>
      <c r="D14" s="210">
        <v>2.75</v>
      </c>
      <c r="E14" s="474">
        <v>0.13762543188202558</v>
      </c>
      <c r="F14" s="211">
        <v>632</v>
      </c>
      <c r="G14" s="477">
        <v>42</v>
      </c>
      <c r="H14" s="211">
        <v>849</v>
      </c>
      <c r="I14" s="209">
        <v>54</v>
      </c>
    </row>
    <row r="15" spans="1:11" ht="20.100000000000001" customHeight="1">
      <c r="A15" s="466" t="s">
        <v>495</v>
      </c>
      <c r="B15" s="481">
        <v>446</v>
      </c>
      <c r="C15" s="212">
        <v>-13</v>
      </c>
      <c r="D15" s="210">
        <v>1.89</v>
      </c>
      <c r="E15" s="474">
        <v>-5.6558322672321859E-2</v>
      </c>
      <c r="F15" s="213">
        <v>439</v>
      </c>
      <c r="G15" s="477">
        <v>-9</v>
      </c>
      <c r="H15" s="213">
        <v>435</v>
      </c>
      <c r="I15" s="209">
        <v>-18</v>
      </c>
    </row>
    <row r="16" spans="1:11" ht="20.100000000000001" customHeight="1">
      <c r="A16" s="466" t="s">
        <v>496</v>
      </c>
      <c r="B16" s="481">
        <v>100</v>
      </c>
      <c r="C16" s="212">
        <v>-14</v>
      </c>
      <c r="D16" s="210">
        <v>0.42</v>
      </c>
      <c r="E16" s="474">
        <v>-6.3458929814040721E-2</v>
      </c>
      <c r="F16" s="211">
        <v>98</v>
      </c>
      <c r="G16" s="477">
        <v>-8</v>
      </c>
      <c r="H16" s="211">
        <v>102</v>
      </c>
      <c r="I16" s="209">
        <v>-14</v>
      </c>
    </row>
    <row r="17" spans="1:11" ht="20.100000000000001" customHeight="1">
      <c r="A17" s="466" t="s">
        <v>497</v>
      </c>
      <c r="B17" s="481">
        <v>20</v>
      </c>
      <c r="C17" s="208">
        <v>-15</v>
      </c>
      <c r="D17" s="210">
        <v>0.08</v>
      </c>
      <c r="E17" s="474">
        <v>-6.8430373188521285E-2</v>
      </c>
      <c r="F17" s="211">
        <v>23</v>
      </c>
      <c r="G17" s="477">
        <v>-9</v>
      </c>
      <c r="H17" s="211">
        <v>51</v>
      </c>
      <c r="I17" s="209">
        <v>-18</v>
      </c>
    </row>
    <row r="18" spans="1:11" ht="20.100000000000001" customHeight="1">
      <c r="A18" s="466" t="s">
        <v>498</v>
      </c>
      <c r="B18" s="481">
        <v>192</v>
      </c>
      <c r="C18" s="212">
        <v>-15</v>
      </c>
      <c r="D18" s="210">
        <v>0.81</v>
      </c>
      <c r="E18" s="474">
        <v>-6.7859635714968669E-2</v>
      </c>
      <c r="F18" s="211">
        <v>196</v>
      </c>
      <c r="G18" s="477">
        <v>-15</v>
      </c>
      <c r="H18" s="211">
        <v>325</v>
      </c>
      <c r="I18" s="209">
        <v>-37</v>
      </c>
      <c r="J18" s="199"/>
    </row>
    <row r="19" spans="1:11" ht="20.100000000000001" customHeight="1">
      <c r="A19" s="466" t="s">
        <v>499</v>
      </c>
      <c r="B19" s="481">
        <v>150</v>
      </c>
      <c r="C19" s="212">
        <v>-18</v>
      </c>
      <c r="D19" s="210">
        <v>0.64</v>
      </c>
      <c r="E19" s="474">
        <v>-7.246579130490205E-2</v>
      </c>
      <c r="F19" s="211">
        <v>142</v>
      </c>
      <c r="G19" s="477">
        <v>-30</v>
      </c>
      <c r="H19" s="211">
        <v>145</v>
      </c>
      <c r="I19" s="209">
        <v>-38</v>
      </c>
    </row>
    <row r="20" spans="1:11" ht="20.100000000000001" customHeight="1">
      <c r="A20" s="466" t="s">
        <v>494</v>
      </c>
      <c r="B20" s="481">
        <v>228</v>
      </c>
      <c r="C20" s="473">
        <v>-21</v>
      </c>
      <c r="D20" s="210">
        <v>0.97</v>
      </c>
      <c r="E20" s="474">
        <v>-0.09</v>
      </c>
      <c r="F20" s="211">
        <v>227</v>
      </c>
      <c r="G20" s="477">
        <v>-18</v>
      </c>
      <c r="H20" s="211">
        <v>680</v>
      </c>
      <c r="I20" s="209">
        <v>-45</v>
      </c>
    </row>
    <row r="21" spans="1:11" ht="20.100000000000001" customHeight="1">
      <c r="A21" s="466" t="s">
        <v>500</v>
      </c>
      <c r="B21" s="481">
        <v>302</v>
      </c>
      <c r="C21" s="212">
        <v>-21</v>
      </c>
      <c r="D21" s="210">
        <v>1.28</v>
      </c>
      <c r="E21" s="474">
        <v>-8.980030113978188E-2</v>
      </c>
      <c r="F21" s="211">
        <v>314</v>
      </c>
      <c r="G21" s="477">
        <v>-4</v>
      </c>
      <c r="H21" s="211">
        <v>695</v>
      </c>
      <c r="I21" s="209">
        <v>-65</v>
      </c>
    </row>
    <row r="22" spans="1:11" ht="20.100000000000001" customHeight="1">
      <c r="A22" s="466" t="s">
        <v>501</v>
      </c>
      <c r="B22" s="481">
        <v>194</v>
      </c>
      <c r="C22" s="214">
        <v>-34</v>
      </c>
      <c r="D22" s="210">
        <v>0.82</v>
      </c>
      <c r="E22" s="474">
        <v>-0.14691785962808146</v>
      </c>
      <c r="F22" s="211">
        <v>207</v>
      </c>
      <c r="G22" s="477">
        <v>-11</v>
      </c>
      <c r="H22" s="211">
        <v>200</v>
      </c>
      <c r="I22" s="209">
        <v>-34</v>
      </c>
    </row>
    <row r="23" spans="1:11" ht="20.100000000000001" customHeight="1">
      <c r="A23" s="466" t="s">
        <v>502</v>
      </c>
      <c r="B23" s="481">
        <v>5403</v>
      </c>
      <c r="C23" s="214">
        <v>-36</v>
      </c>
      <c r="D23" s="210">
        <v>22.9</v>
      </c>
      <c r="E23" s="474">
        <v>-0.16607999349620428</v>
      </c>
      <c r="F23" s="215">
        <v>4483</v>
      </c>
      <c r="G23" s="477">
        <v>384</v>
      </c>
      <c r="H23" s="215">
        <v>4838</v>
      </c>
      <c r="I23" s="209">
        <v>471</v>
      </c>
    </row>
    <row r="24" spans="1:11" ht="20.100000000000001" customHeight="1">
      <c r="A24" s="466" t="s">
        <v>503</v>
      </c>
      <c r="B24" s="481">
        <v>559</v>
      </c>
      <c r="C24" s="214">
        <v>-36</v>
      </c>
      <c r="D24" s="210">
        <v>2.37</v>
      </c>
      <c r="E24" s="474">
        <v>-0.15331634420486129</v>
      </c>
      <c r="F24" s="211">
        <v>546</v>
      </c>
      <c r="G24" s="477">
        <v>-47</v>
      </c>
      <c r="H24" s="211">
        <v>704</v>
      </c>
      <c r="I24" s="209">
        <v>-134</v>
      </c>
      <c r="J24" s="7"/>
      <c r="K24" s="206"/>
    </row>
    <row r="25" spans="1:11" ht="20.100000000000001" customHeight="1">
      <c r="A25" s="466" t="s">
        <v>504</v>
      </c>
      <c r="B25" s="481">
        <v>1572</v>
      </c>
      <c r="C25" s="214">
        <v>-50</v>
      </c>
      <c r="D25" s="210">
        <v>6.66</v>
      </c>
      <c r="E25" s="474">
        <v>-0.21868758033661351</v>
      </c>
      <c r="F25" s="211">
        <v>1572</v>
      </c>
      <c r="G25" s="477">
        <v>-46</v>
      </c>
      <c r="H25" s="211">
        <v>1565</v>
      </c>
      <c r="I25" s="209">
        <v>-20</v>
      </c>
      <c r="J25" s="7"/>
      <c r="K25" s="206"/>
    </row>
    <row r="26" spans="1:11" ht="20.100000000000001" customHeight="1">
      <c r="A26" s="466" t="s">
        <v>505</v>
      </c>
      <c r="B26" s="481">
        <v>137</v>
      </c>
      <c r="C26" s="214">
        <v>-55</v>
      </c>
      <c r="D26" s="210">
        <v>0.57999999999999996</v>
      </c>
      <c r="E26" s="474">
        <v>-0.23424661863417384</v>
      </c>
      <c r="F26" s="211">
        <v>142</v>
      </c>
      <c r="G26" s="477">
        <v>-59</v>
      </c>
      <c r="H26" s="211">
        <v>151</v>
      </c>
      <c r="I26" s="209">
        <v>-47</v>
      </c>
      <c r="J26" s="7"/>
      <c r="K26" s="206"/>
    </row>
    <row r="27" spans="1:11" ht="20.100000000000001" customHeight="1">
      <c r="A27" s="466" t="s">
        <v>506</v>
      </c>
      <c r="B27" s="481">
        <v>115</v>
      </c>
      <c r="C27" s="214">
        <v>-58</v>
      </c>
      <c r="D27" s="210">
        <v>0.49</v>
      </c>
      <c r="E27" s="474">
        <v>-0.24367013033183371</v>
      </c>
      <c r="F27" s="211">
        <v>115</v>
      </c>
      <c r="G27" s="477">
        <v>-58</v>
      </c>
      <c r="H27" s="211">
        <v>121</v>
      </c>
      <c r="I27" s="209">
        <v>-54</v>
      </c>
      <c r="J27" s="7"/>
      <c r="K27" s="206"/>
    </row>
    <row r="28" spans="1:11" ht="20.100000000000001" customHeight="1">
      <c r="A28" s="466" t="s">
        <v>507</v>
      </c>
      <c r="B28" s="481">
        <v>1847</v>
      </c>
      <c r="C28" s="214">
        <v>-81</v>
      </c>
      <c r="D28" s="210">
        <v>7.83</v>
      </c>
      <c r="E28" s="474">
        <v>-0.34639312878482897</v>
      </c>
      <c r="F28" s="213">
        <v>705</v>
      </c>
      <c r="G28" s="477">
        <v>178</v>
      </c>
      <c r="H28" s="213">
        <v>553</v>
      </c>
      <c r="I28" s="209">
        <v>107</v>
      </c>
      <c r="J28" s="7"/>
      <c r="K28" s="206"/>
    </row>
    <row r="29" spans="1:11" ht="20.100000000000001" customHeight="1">
      <c r="A29" s="466" t="s">
        <v>508</v>
      </c>
      <c r="B29" s="481">
        <v>575</v>
      </c>
      <c r="C29" s="214">
        <v>-110</v>
      </c>
      <c r="D29" s="210">
        <v>2.44</v>
      </c>
      <c r="E29" s="474">
        <v>-0.46499444668963053</v>
      </c>
      <c r="F29" s="211">
        <v>568</v>
      </c>
      <c r="G29" s="477">
        <v>-88</v>
      </c>
      <c r="H29" s="211">
        <v>992</v>
      </c>
      <c r="I29" s="209">
        <v>-158</v>
      </c>
      <c r="J29" s="7"/>
      <c r="K29" s="206"/>
    </row>
    <row r="30" spans="1:11" ht="20.100000000000001" customHeight="1">
      <c r="A30" s="466" t="s">
        <v>509</v>
      </c>
      <c r="B30" s="481">
        <v>995</v>
      </c>
      <c r="C30" s="214">
        <v>-120</v>
      </c>
      <c r="D30" s="210">
        <v>4.22</v>
      </c>
      <c r="E30" s="474">
        <v>-0.50856760300574866</v>
      </c>
      <c r="F30" s="211">
        <v>947</v>
      </c>
      <c r="G30" s="477">
        <v>-72</v>
      </c>
      <c r="H30" s="211">
        <v>888</v>
      </c>
      <c r="I30" s="209">
        <v>-44</v>
      </c>
      <c r="J30" s="7"/>
      <c r="K30" s="206"/>
    </row>
    <row r="31" spans="1:11" ht="20.100000000000001" customHeight="1">
      <c r="A31" s="466" t="s">
        <v>510</v>
      </c>
      <c r="B31" s="481">
        <v>2964</v>
      </c>
      <c r="C31" s="214">
        <v>-127</v>
      </c>
      <c r="D31" s="210">
        <v>12.56</v>
      </c>
      <c r="E31" s="474">
        <v>-0.54852238644911999</v>
      </c>
      <c r="F31" s="211">
        <v>2610</v>
      </c>
      <c r="G31" s="477">
        <v>-5</v>
      </c>
      <c r="H31" s="211">
        <v>2671</v>
      </c>
      <c r="I31" s="209">
        <v>3</v>
      </c>
      <c r="J31" s="7"/>
      <c r="K31" s="206"/>
    </row>
    <row r="32" spans="1:11" ht="20.100000000000001" customHeight="1">
      <c r="A32" s="466" t="s">
        <v>511</v>
      </c>
      <c r="B32" s="481">
        <v>1218</v>
      </c>
      <c r="C32" s="214">
        <v>-322</v>
      </c>
      <c r="D32" s="210">
        <v>5.16</v>
      </c>
      <c r="E32" s="474">
        <v>-1.3709364202949352</v>
      </c>
      <c r="F32" s="211">
        <v>1213</v>
      </c>
      <c r="G32" s="477">
        <v>-308</v>
      </c>
      <c r="H32" s="211">
        <v>1372</v>
      </c>
      <c r="I32" s="209">
        <v>-371</v>
      </c>
      <c r="J32" s="7"/>
      <c r="K32" s="206"/>
    </row>
    <row r="33" spans="1:11" ht="20.100000000000001" customHeight="1">
      <c r="A33" s="466" t="s">
        <v>512</v>
      </c>
      <c r="B33" s="481">
        <v>59876</v>
      </c>
      <c r="C33" s="214">
        <v>-4277</v>
      </c>
      <c r="D33" s="210">
        <v>253.75</v>
      </c>
      <c r="E33" s="474">
        <v>-18.314392318948705</v>
      </c>
      <c r="F33" s="211">
        <v>59841</v>
      </c>
      <c r="G33" s="477">
        <v>-4297</v>
      </c>
      <c r="H33" s="211">
        <v>59918</v>
      </c>
      <c r="I33" s="209">
        <v>-5258</v>
      </c>
      <c r="J33" s="7"/>
      <c r="K33" s="206"/>
    </row>
    <row r="34" spans="1:11" ht="20.100000000000001" customHeight="1">
      <c r="A34" s="466" t="s">
        <v>513</v>
      </c>
      <c r="B34" s="481">
        <v>42272</v>
      </c>
      <c r="C34" s="214">
        <v>-5319</v>
      </c>
      <c r="D34" s="210">
        <v>179.15</v>
      </c>
      <c r="E34" s="474">
        <v>-22.677139726140467</v>
      </c>
      <c r="F34" s="471">
        <v>40406</v>
      </c>
      <c r="G34" s="477">
        <v>-2856</v>
      </c>
      <c r="H34" s="471">
        <v>31398</v>
      </c>
      <c r="I34" s="467">
        <v>-630</v>
      </c>
      <c r="J34" s="7"/>
      <c r="K34" s="206"/>
    </row>
    <row r="35" spans="1:11" ht="20.100000000000001" customHeight="1">
      <c r="A35" s="468" t="s">
        <v>514</v>
      </c>
      <c r="B35" s="482">
        <v>467</v>
      </c>
      <c r="C35" s="216">
        <v>-559</v>
      </c>
      <c r="D35" s="217">
        <v>1.9791467855827336</v>
      </c>
      <c r="E35" s="475">
        <v>-2.3719835827436326</v>
      </c>
      <c r="F35" s="472">
        <v>469</v>
      </c>
      <c r="G35" s="478">
        <v>-550</v>
      </c>
      <c r="H35" s="472">
        <v>812</v>
      </c>
      <c r="I35" s="470">
        <v>-1179</v>
      </c>
      <c r="J35" s="7"/>
      <c r="K35" s="206"/>
    </row>
    <row r="36" spans="1:11" ht="15.75">
      <c r="A36" s="722" t="s">
        <v>124</v>
      </c>
      <c r="B36" s="723"/>
      <c r="C36" s="723"/>
    </row>
  </sheetData>
  <sortState ref="A5:C34">
    <sortCondition descending="1" ref="C5"/>
  </sortState>
  <mergeCells count="7">
    <mergeCell ref="A36:C36"/>
    <mergeCell ref="A1:I1"/>
    <mergeCell ref="A2:A3"/>
    <mergeCell ref="B2:C2"/>
    <mergeCell ref="D2:E2"/>
    <mergeCell ref="F2:G2"/>
    <mergeCell ref="H2:I2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5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37"/>
  <sheetViews>
    <sheetView showGridLines="0" zoomScale="60" zoomScaleNormal="60" workbookViewId="0">
      <pane xSplit="1" topLeftCell="B1" activePane="topRight" state="frozen"/>
      <selection activeCell="T16" sqref="T16"/>
      <selection pane="topRight" activeCell="A24" sqref="A24"/>
    </sheetView>
  </sheetViews>
  <sheetFormatPr defaultColWidth="9" defaultRowHeight="15"/>
  <cols>
    <col min="1" max="1" width="24.375" style="6" customWidth="1"/>
    <col min="2" max="16" width="17.625" style="6" customWidth="1"/>
    <col min="17" max="16384" width="9" style="6"/>
  </cols>
  <sheetData>
    <row r="1" spans="1:16" s="1" customFormat="1" ht="35.1" customHeight="1">
      <c r="A1" s="730" t="s">
        <v>234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1:16" s="1" customFormat="1" ht="19.5">
      <c r="A2" s="218"/>
      <c r="B2" s="308"/>
      <c r="C2" s="308"/>
      <c r="D2" s="308"/>
      <c r="E2" s="308"/>
      <c r="F2" s="308"/>
      <c r="G2" s="308"/>
      <c r="H2" s="219"/>
      <c r="I2" s="219"/>
      <c r="J2" s="219"/>
      <c r="K2" s="219"/>
      <c r="L2" s="219"/>
      <c r="N2" s="219"/>
      <c r="O2" s="731" t="s">
        <v>235</v>
      </c>
      <c r="P2" s="731"/>
    </row>
    <row r="3" spans="1:16" s="1" customFormat="1" ht="30" customHeight="1">
      <c r="A3" s="736"/>
      <c r="B3" s="732" t="s">
        <v>236</v>
      </c>
      <c r="C3" s="733"/>
      <c r="D3" s="735"/>
      <c r="E3" s="732" t="s">
        <v>237</v>
      </c>
      <c r="F3" s="733"/>
      <c r="G3" s="735"/>
      <c r="H3" s="732" t="s">
        <v>238</v>
      </c>
      <c r="I3" s="733"/>
      <c r="J3" s="735"/>
      <c r="K3" s="732" t="s">
        <v>239</v>
      </c>
      <c r="L3" s="733"/>
      <c r="M3" s="735"/>
      <c r="N3" s="732" t="s">
        <v>240</v>
      </c>
      <c r="O3" s="733"/>
      <c r="P3" s="733"/>
    </row>
    <row r="4" spans="1:16" s="1" customFormat="1" ht="30" customHeight="1">
      <c r="A4" s="737"/>
      <c r="B4" s="221" t="s">
        <v>241</v>
      </c>
      <c r="C4" s="221" t="s">
        <v>242</v>
      </c>
      <c r="D4" s="306" t="s">
        <v>243</v>
      </c>
      <c r="E4" s="221" t="s">
        <v>241</v>
      </c>
      <c r="F4" s="221" t="s">
        <v>242</v>
      </c>
      <c r="G4" s="306" t="s">
        <v>243</v>
      </c>
      <c r="H4" s="221" t="s">
        <v>241</v>
      </c>
      <c r="I4" s="221" t="s">
        <v>242</v>
      </c>
      <c r="J4" s="222" t="s">
        <v>243</v>
      </c>
      <c r="K4" s="221" t="s">
        <v>241</v>
      </c>
      <c r="L4" s="221" t="s">
        <v>242</v>
      </c>
      <c r="M4" s="306" t="s">
        <v>243</v>
      </c>
      <c r="N4" s="221" t="s">
        <v>241</v>
      </c>
      <c r="O4" s="221" t="s">
        <v>242</v>
      </c>
      <c r="P4" s="306" t="s">
        <v>243</v>
      </c>
    </row>
    <row r="5" spans="1:16" s="1" customFormat="1" ht="30" customHeight="1">
      <c r="A5" s="330" t="s">
        <v>244</v>
      </c>
      <c r="B5" s="224">
        <v>184250</v>
      </c>
      <c r="C5" s="224">
        <v>152038</v>
      </c>
      <c r="D5" s="224">
        <v>32212</v>
      </c>
      <c r="E5" s="224">
        <v>182163</v>
      </c>
      <c r="F5" s="224">
        <v>149728</v>
      </c>
      <c r="G5" s="224">
        <v>32435</v>
      </c>
      <c r="H5" s="224">
        <v>184232</v>
      </c>
      <c r="I5" s="224">
        <v>150732</v>
      </c>
      <c r="J5" s="224">
        <v>33500</v>
      </c>
      <c r="K5" s="224">
        <v>181236</v>
      </c>
      <c r="L5" s="224">
        <v>148982</v>
      </c>
      <c r="M5" s="224">
        <v>32254</v>
      </c>
      <c r="N5" s="223">
        <v>186578</v>
      </c>
      <c r="O5" s="223">
        <v>154058</v>
      </c>
      <c r="P5" s="224">
        <v>32520</v>
      </c>
    </row>
    <row r="6" spans="1:16" s="1" customFormat="1" ht="30" customHeight="1">
      <c r="A6" s="330" t="s">
        <v>245</v>
      </c>
      <c r="B6" s="229">
        <v>57884</v>
      </c>
      <c r="C6" s="229">
        <v>52941</v>
      </c>
      <c r="D6" s="230">
        <v>4943</v>
      </c>
      <c r="E6" s="229">
        <v>58710</v>
      </c>
      <c r="F6" s="229">
        <v>53255</v>
      </c>
      <c r="G6" s="229">
        <v>5455</v>
      </c>
      <c r="H6" s="229">
        <v>59010</v>
      </c>
      <c r="I6" s="229">
        <v>53466</v>
      </c>
      <c r="J6" s="230">
        <v>5544</v>
      </c>
      <c r="K6" s="229">
        <v>67986</v>
      </c>
      <c r="L6" s="229">
        <v>61794</v>
      </c>
      <c r="M6" s="230">
        <v>6192</v>
      </c>
      <c r="N6" s="231">
        <v>73720</v>
      </c>
      <c r="O6" s="232">
        <v>67294</v>
      </c>
      <c r="P6" s="232">
        <v>6426</v>
      </c>
    </row>
    <row r="7" spans="1:16" s="1" customFormat="1" ht="30" customHeight="1">
      <c r="A7" s="330" t="s">
        <v>246</v>
      </c>
      <c r="B7" s="223">
        <v>37554</v>
      </c>
      <c r="C7" s="223">
        <v>31485</v>
      </c>
      <c r="D7" s="224">
        <v>6069</v>
      </c>
      <c r="E7" s="223">
        <v>36278</v>
      </c>
      <c r="F7" s="223">
        <v>30100</v>
      </c>
      <c r="G7" s="223">
        <v>6178</v>
      </c>
      <c r="H7" s="223">
        <v>37059</v>
      </c>
      <c r="I7" s="223">
        <v>30281</v>
      </c>
      <c r="J7" s="224">
        <v>6778</v>
      </c>
      <c r="K7" s="223">
        <v>33468</v>
      </c>
      <c r="L7" s="223">
        <v>26941</v>
      </c>
      <c r="M7" s="224">
        <v>6527</v>
      </c>
      <c r="N7" s="225">
        <v>34574</v>
      </c>
      <c r="O7" s="226">
        <v>27968</v>
      </c>
      <c r="P7" s="226">
        <v>6606</v>
      </c>
    </row>
    <row r="8" spans="1:16" s="1" customFormat="1" ht="30" customHeight="1">
      <c r="A8" s="330" t="s">
        <v>247</v>
      </c>
      <c r="B8" s="223">
        <v>22559</v>
      </c>
      <c r="C8" s="223">
        <v>16776</v>
      </c>
      <c r="D8" s="224">
        <v>5783</v>
      </c>
      <c r="E8" s="223">
        <v>17062</v>
      </c>
      <c r="F8" s="223">
        <v>12198</v>
      </c>
      <c r="G8" s="223">
        <v>4864</v>
      </c>
      <c r="H8" s="223">
        <v>17561</v>
      </c>
      <c r="I8" s="223">
        <v>12101</v>
      </c>
      <c r="J8" s="224">
        <v>5460</v>
      </c>
      <c r="K8" s="223">
        <v>14548</v>
      </c>
      <c r="L8" s="223">
        <v>10298</v>
      </c>
      <c r="M8" s="224">
        <v>4250</v>
      </c>
      <c r="N8" s="225">
        <v>15518</v>
      </c>
      <c r="O8" s="226">
        <v>10918</v>
      </c>
      <c r="P8" s="226">
        <v>4600</v>
      </c>
    </row>
    <row r="9" spans="1:16" s="1" customFormat="1" ht="30" customHeight="1">
      <c r="A9" s="330" t="s">
        <v>248</v>
      </c>
      <c r="B9" s="223">
        <v>14560</v>
      </c>
      <c r="C9" s="223">
        <v>11982</v>
      </c>
      <c r="D9" s="224">
        <v>2578</v>
      </c>
      <c r="E9" s="223">
        <v>16447</v>
      </c>
      <c r="F9" s="223">
        <v>13455</v>
      </c>
      <c r="G9" s="223">
        <v>2992</v>
      </c>
      <c r="H9" s="223">
        <v>17011</v>
      </c>
      <c r="I9" s="223">
        <v>14141</v>
      </c>
      <c r="J9" s="224">
        <v>2870</v>
      </c>
      <c r="K9" s="223">
        <v>15525</v>
      </c>
      <c r="L9" s="223">
        <v>12770</v>
      </c>
      <c r="M9" s="224">
        <v>2755</v>
      </c>
      <c r="N9" s="225">
        <v>13982</v>
      </c>
      <c r="O9" s="226">
        <v>11523</v>
      </c>
      <c r="P9" s="226">
        <v>2459</v>
      </c>
    </row>
    <row r="10" spans="1:16" s="1" customFormat="1" ht="30" customHeight="1">
      <c r="A10" s="330" t="s">
        <v>249</v>
      </c>
      <c r="B10" s="223">
        <v>13749</v>
      </c>
      <c r="C10" s="223">
        <v>9411</v>
      </c>
      <c r="D10" s="224">
        <v>4338</v>
      </c>
      <c r="E10" s="223">
        <v>14393</v>
      </c>
      <c r="F10" s="223">
        <v>9756</v>
      </c>
      <c r="G10" s="223">
        <v>4637</v>
      </c>
      <c r="H10" s="223">
        <v>13733</v>
      </c>
      <c r="I10" s="223">
        <v>9347</v>
      </c>
      <c r="J10" s="224">
        <v>4386</v>
      </c>
      <c r="K10" s="223">
        <v>12036</v>
      </c>
      <c r="L10" s="223">
        <v>8147</v>
      </c>
      <c r="M10" s="224">
        <v>3889</v>
      </c>
      <c r="N10" s="225">
        <v>11635</v>
      </c>
      <c r="O10" s="226">
        <v>7826</v>
      </c>
      <c r="P10" s="226">
        <v>3809</v>
      </c>
    </row>
    <row r="11" spans="1:16" s="1" customFormat="1" ht="30" customHeight="1">
      <c r="A11" s="330" t="s">
        <v>250</v>
      </c>
      <c r="B11" s="229">
        <v>5112</v>
      </c>
      <c r="C11" s="229">
        <v>4185</v>
      </c>
      <c r="D11" s="230">
        <v>927</v>
      </c>
      <c r="E11" s="229">
        <v>6075</v>
      </c>
      <c r="F11" s="229">
        <v>5075</v>
      </c>
      <c r="G11" s="229">
        <v>1000</v>
      </c>
      <c r="H11" s="229">
        <v>6984</v>
      </c>
      <c r="I11" s="229">
        <v>5716</v>
      </c>
      <c r="J11" s="230">
        <v>1268</v>
      </c>
      <c r="K11" s="229">
        <v>6520</v>
      </c>
      <c r="L11" s="229">
        <v>5207</v>
      </c>
      <c r="M11" s="230">
        <v>1313</v>
      </c>
      <c r="N11" s="229">
        <v>6033</v>
      </c>
      <c r="O11" s="230">
        <v>4892</v>
      </c>
      <c r="P11" s="230">
        <v>1141</v>
      </c>
    </row>
    <row r="12" spans="1:16" s="1" customFormat="1" ht="30" customHeight="1">
      <c r="A12" s="330" t="s">
        <v>251</v>
      </c>
      <c r="B12" s="229">
        <v>3092</v>
      </c>
      <c r="C12" s="229">
        <v>1876</v>
      </c>
      <c r="D12" s="230">
        <v>1216</v>
      </c>
      <c r="E12" s="229">
        <v>3728</v>
      </c>
      <c r="F12" s="229">
        <v>2357</v>
      </c>
      <c r="G12" s="229">
        <v>1371</v>
      </c>
      <c r="H12" s="229">
        <v>3529</v>
      </c>
      <c r="I12" s="229">
        <v>2246</v>
      </c>
      <c r="J12" s="230">
        <v>1283</v>
      </c>
      <c r="K12" s="229">
        <v>3930</v>
      </c>
      <c r="L12" s="229">
        <v>2447</v>
      </c>
      <c r="M12" s="230">
        <v>1483</v>
      </c>
      <c r="N12" s="229">
        <v>4006</v>
      </c>
      <c r="O12" s="230">
        <v>2584</v>
      </c>
      <c r="P12" s="230">
        <v>1422</v>
      </c>
    </row>
    <row r="13" spans="1:16" s="1" customFormat="1" ht="30" customHeight="1">
      <c r="A13" s="330" t="s">
        <v>252</v>
      </c>
      <c r="B13" s="223">
        <v>3123</v>
      </c>
      <c r="C13" s="223">
        <v>2098</v>
      </c>
      <c r="D13" s="224">
        <v>1025</v>
      </c>
      <c r="E13" s="223">
        <v>3383</v>
      </c>
      <c r="F13" s="223">
        <v>2216</v>
      </c>
      <c r="G13" s="223">
        <v>1167</v>
      </c>
      <c r="H13" s="223">
        <v>3645</v>
      </c>
      <c r="I13" s="223">
        <v>2481</v>
      </c>
      <c r="J13" s="224">
        <v>1164</v>
      </c>
      <c r="K13" s="223">
        <v>3808</v>
      </c>
      <c r="L13" s="223">
        <v>2614</v>
      </c>
      <c r="M13" s="224">
        <v>1194</v>
      </c>
      <c r="N13" s="225">
        <v>3299</v>
      </c>
      <c r="O13" s="226">
        <v>2229</v>
      </c>
      <c r="P13" s="226">
        <v>1070</v>
      </c>
    </row>
    <row r="14" spans="1:16" s="1" customFormat="1" ht="30" customHeight="1">
      <c r="A14" s="330" t="s">
        <v>253</v>
      </c>
      <c r="B14" s="229">
        <v>2443</v>
      </c>
      <c r="C14" s="229">
        <v>2039</v>
      </c>
      <c r="D14" s="230">
        <v>404</v>
      </c>
      <c r="E14" s="229">
        <v>2945</v>
      </c>
      <c r="F14" s="229">
        <v>2463</v>
      </c>
      <c r="G14" s="229">
        <v>482</v>
      </c>
      <c r="H14" s="229">
        <v>2992</v>
      </c>
      <c r="I14" s="229">
        <v>2466</v>
      </c>
      <c r="J14" s="230">
        <v>526</v>
      </c>
      <c r="K14" s="229">
        <v>3084</v>
      </c>
      <c r="L14" s="229">
        <v>2547</v>
      </c>
      <c r="M14" s="230">
        <v>537</v>
      </c>
      <c r="N14" s="229">
        <v>2887</v>
      </c>
      <c r="O14" s="230">
        <v>2362</v>
      </c>
      <c r="P14" s="230">
        <v>525</v>
      </c>
    </row>
    <row r="15" spans="1:16" s="1" customFormat="1" ht="30" customHeight="1">
      <c r="A15" s="330" t="s">
        <v>254</v>
      </c>
      <c r="B15" s="223">
        <v>1535</v>
      </c>
      <c r="C15" s="223">
        <v>1496</v>
      </c>
      <c r="D15" s="224">
        <v>39</v>
      </c>
      <c r="E15" s="223">
        <v>2048</v>
      </c>
      <c r="F15" s="223">
        <v>2018</v>
      </c>
      <c r="G15" s="223">
        <v>30</v>
      </c>
      <c r="H15" s="223">
        <v>2676</v>
      </c>
      <c r="I15" s="223">
        <v>2616</v>
      </c>
      <c r="J15" s="224">
        <v>60</v>
      </c>
      <c r="K15" s="223">
        <v>2529</v>
      </c>
      <c r="L15" s="223">
        <v>2482</v>
      </c>
      <c r="M15" s="224">
        <v>47</v>
      </c>
      <c r="N15" s="225">
        <v>2572</v>
      </c>
      <c r="O15" s="226">
        <v>2513</v>
      </c>
      <c r="P15" s="226">
        <v>59</v>
      </c>
    </row>
    <row r="16" spans="1:16" s="1" customFormat="1" ht="30" customHeight="1">
      <c r="A16" s="330" t="s">
        <v>255</v>
      </c>
      <c r="B16" s="229">
        <v>3264</v>
      </c>
      <c r="C16" s="229">
        <v>2202</v>
      </c>
      <c r="D16" s="230">
        <v>1062</v>
      </c>
      <c r="E16" s="229">
        <v>2600</v>
      </c>
      <c r="F16" s="229">
        <v>1762</v>
      </c>
      <c r="G16" s="229">
        <v>838</v>
      </c>
      <c r="H16" s="229">
        <v>2519</v>
      </c>
      <c r="I16" s="229">
        <v>1708</v>
      </c>
      <c r="J16" s="230">
        <v>811</v>
      </c>
      <c r="K16" s="229">
        <v>2404</v>
      </c>
      <c r="L16" s="229">
        <v>1599</v>
      </c>
      <c r="M16" s="230">
        <v>805</v>
      </c>
      <c r="N16" s="229">
        <v>2450</v>
      </c>
      <c r="O16" s="230">
        <v>1623</v>
      </c>
      <c r="P16" s="230">
        <v>827</v>
      </c>
    </row>
    <row r="17" spans="1:16" s="1" customFormat="1" ht="30" customHeight="1">
      <c r="A17" s="330" t="s">
        <v>256</v>
      </c>
      <c r="B17" s="229">
        <v>3132</v>
      </c>
      <c r="C17" s="229">
        <v>2043</v>
      </c>
      <c r="D17" s="230">
        <v>1089</v>
      </c>
      <c r="E17" s="229">
        <v>2922</v>
      </c>
      <c r="F17" s="229">
        <v>1908</v>
      </c>
      <c r="G17" s="229">
        <v>1014</v>
      </c>
      <c r="H17" s="229">
        <v>2630</v>
      </c>
      <c r="I17" s="229">
        <v>1714</v>
      </c>
      <c r="J17" s="230">
        <v>916</v>
      </c>
      <c r="K17" s="229">
        <v>2621</v>
      </c>
      <c r="L17" s="229">
        <v>1659</v>
      </c>
      <c r="M17" s="230">
        <v>962</v>
      </c>
      <c r="N17" s="229">
        <v>2226</v>
      </c>
      <c r="O17" s="230">
        <v>1470</v>
      </c>
      <c r="P17" s="230">
        <v>756</v>
      </c>
    </row>
    <row r="18" spans="1:16" s="1" customFormat="1" ht="30" customHeight="1">
      <c r="A18" s="330" t="s">
        <v>257</v>
      </c>
      <c r="B18" s="229">
        <v>814</v>
      </c>
      <c r="C18" s="229">
        <v>739</v>
      </c>
      <c r="D18" s="230">
        <v>75</v>
      </c>
      <c r="E18" s="229">
        <v>1073</v>
      </c>
      <c r="F18" s="229">
        <v>965</v>
      </c>
      <c r="G18" s="229">
        <v>108</v>
      </c>
      <c r="H18" s="229">
        <v>1271</v>
      </c>
      <c r="I18" s="229">
        <v>1138</v>
      </c>
      <c r="J18" s="230">
        <v>133</v>
      </c>
      <c r="K18" s="229">
        <v>1155</v>
      </c>
      <c r="L18" s="229">
        <v>1041</v>
      </c>
      <c r="M18" s="230">
        <v>114</v>
      </c>
      <c r="N18" s="229">
        <v>1090</v>
      </c>
      <c r="O18" s="230">
        <v>982</v>
      </c>
      <c r="P18" s="230">
        <v>108</v>
      </c>
    </row>
    <row r="19" spans="1:16" s="1" customFormat="1" ht="30" customHeight="1">
      <c r="A19" s="330" t="s">
        <v>258</v>
      </c>
      <c r="B19" s="223">
        <v>1571</v>
      </c>
      <c r="C19" s="223">
        <v>1359</v>
      </c>
      <c r="D19" s="224">
        <v>212</v>
      </c>
      <c r="E19" s="223">
        <v>1473</v>
      </c>
      <c r="F19" s="223">
        <v>1276</v>
      </c>
      <c r="G19" s="223">
        <v>197</v>
      </c>
      <c r="H19" s="223">
        <v>1252</v>
      </c>
      <c r="I19" s="223">
        <v>1083</v>
      </c>
      <c r="J19" s="224">
        <v>169</v>
      </c>
      <c r="K19" s="223">
        <v>1104</v>
      </c>
      <c r="L19" s="223">
        <v>954</v>
      </c>
      <c r="M19" s="224">
        <v>150</v>
      </c>
      <c r="N19" s="225">
        <v>1035</v>
      </c>
      <c r="O19" s="226">
        <v>917</v>
      </c>
      <c r="P19" s="226">
        <v>118</v>
      </c>
    </row>
    <row r="20" spans="1:16" s="1" customFormat="1" ht="30" customHeight="1">
      <c r="A20" s="330" t="s">
        <v>259</v>
      </c>
      <c r="B20" s="223">
        <v>420</v>
      </c>
      <c r="C20" s="223">
        <v>295</v>
      </c>
      <c r="D20" s="224">
        <v>125</v>
      </c>
      <c r="E20" s="223">
        <v>435</v>
      </c>
      <c r="F20" s="223">
        <v>299</v>
      </c>
      <c r="G20" s="223">
        <v>136</v>
      </c>
      <c r="H20" s="223">
        <v>479</v>
      </c>
      <c r="I20" s="223">
        <v>322</v>
      </c>
      <c r="J20" s="224">
        <v>157</v>
      </c>
      <c r="K20" s="223">
        <v>698</v>
      </c>
      <c r="L20" s="223">
        <v>476</v>
      </c>
      <c r="M20" s="224">
        <v>222</v>
      </c>
      <c r="N20" s="225">
        <v>612</v>
      </c>
      <c r="O20" s="226">
        <v>413</v>
      </c>
      <c r="P20" s="226">
        <v>199</v>
      </c>
    </row>
    <row r="21" spans="1:16" s="1" customFormat="1" ht="30" customHeight="1">
      <c r="A21" s="330" t="s">
        <v>260</v>
      </c>
      <c r="B21" s="229">
        <v>1009</v>
      </c>
      <c r="C21" s="229">
        <v>747</v>
      </c>
      <c r="D21" s="230">
        <v>262</v>
      </c>
      <c r="E21" s="229">
        <v>1071</v>
      </c>
      <c r="F21" s="229">
        <v>793</v>
      </c>
      <c r="G21" s="229">
        <v>278</v>
      </c>
      <c r="H21" s="229">
        <v>1045</v>
      </c>
      <c r="I21" s="229">
        <v>789</v>
      </c>
      <c r="J21" s="230">
        <v>256</v>
      </c>
      <c r="K21" s="229">
        <v>1006</v>
      </c>
      <c r="L21" s="229">
        <v>753</v>
      </c>
      <c r="M21" s="230">
        <v>253</v>
      </c>
      <c r="N21" s="229">
        <v>1125</v>
      </c>
      <c r="O21" s="230">
        <v>836</v>
      </c>
      <c r="P21" s="230">
        <v>289</v>
      </c>
    </row>
    <row r="22" spans="1:16" s="3" customFormat="1" ht="30" customHeight="1">
      <c r="A22" s="330" t="s">
        <v>261</v>
      </c>
      <c r="B22" s="229">
        <v>699</v>
      </c>
      <c r="C22" s="229">
        <v>409</v>
      </c>
      <c r="D22" s="230">
        <v>290</v>
      </c>
      <c r="E22" s="229">
        <v>805</v>
      </c>
      <c r="F22" s="229">
        <v>461</v>
      </c>
      <c r="G22" s="229">
        <v>344</v>
      </c>
      <c r="H22" s="229">
        <v>872</v>
      </c>
      <c r="I22" s="229">
        <v>509</v>
      </c>
      <c r="J22" s="230">
        <v>363</v>
      </c>
      <c r="K22" s="229">
        <v>791</v>
      </c>
      <c r="L22" s="229">
        <v>453</v>
      </c>
      <c r="M22" s="230">
        <v>338</v>
      </c>
      <c r="N22" s="229">
        <v>798</v>
      </c>
      <c r="O22" s="230">
        <v>468</v>
      </c>
      <c r="P22" s="230">
        <v>330</v>
      </c>
    </row>
    <row r="23" spans="1:16" s="1" customFormat="1" ht="30" customHeight="1">
      <c r="A23" s="330" t="s">
        <v>262</v>
      </c>
      <c r="B23" s="223">
        <v>1420</v>
      </c>
      <c r="C23" s="223">
        <v>1339</v>
      </c>
      <c r="D23" s="224">
        <v>81</v>
      </c>
      <c r="E23" s="223">
        <v>1412</v>
      </c>
      <c r="F23" s="223">
        <v>1329</v>
      </c>
      <c r="G23" s="223">
        <v>83</v>
      </c>
      <c r="H23" s="223">
        <v>1444</v>
      </c>
      <c r="I23" s="223">
        <v>1354</v>
      </c>
      <c r="J23" s="224">
        <v>90</v>
      </c>
      <c r="K23" s="223">
        <v>831</v>
      </c>
      <c r="L23" s="223">
        <v>767</v>
      </c>
      <c r="M23" s="224">
        <v>64</v>
      </c>
      <c r="N23" s="225">
        <v>911</v>
      </c>
      <c r="O23" s="226">
        <v>856</v>
      </c>
      <c r="P23" s="226">
        <v>55</v>
      </c>
    </row>
    <row r="24" spans="1:16" ht="30" customHeight="1">
      <c r="A24" s="330" t="s">
        <v>263</v>
      </c>
      <c r="B24" s="229">
        <v>41</v>
      </c>
      <c r="C24" s="229">
        <v>35</v>
      </c>
      <c r="D24" s="229">
        <v>6</v>
      </c>
      <c r="E24" s="229">
        <v>32</v>
      </c>
      <c r="F24" s="229">
        <v>31</v>
      </c>
      <c r="G24" s="229">
        <v>1</v>
      </c>
      <c r="H24" s="229">
        <v>70</v>
      </c>
      <c r="I24" s="229">
        <v>59</v>
      </c>
      <c r="J24" s="229">
        <v>11</v>
      </c>
      <c r="K24" s="229">
        <v>30</v>
      </c>
      <c r="L24" s="229">
        <v>22</v>
      </c>
      <c r="M24" s="230">
        <v>8</v>
      </c>
      <c r="N24" s="229">
        <v>146</v>
      </c>
      <c r="O24" s="229">
        <v>136</v>
      </c>
      <c r="P24" s="230">
        <v>10</v>
      </c>
    </row>
    <row r="25" spans="1:16" ht="30" customHeight="1">
      <c r="A25" s="330" t="s">
        <v>264</v>
      </c>
      <c r="B25" s="223">
        <v>2600</v>
      </c>
      <c r="C25" s="223">
        <v>2298</v>
      </c>
      <c r="D25" s="223">
        <v>302</v>
      </c>
      <c r="E25" s="223">
        <v>2621</v>
      </c>
      <c r="F25" s="223">
        <v>2369</v>
      </c>
      <c r="G25" s="223">
        <v>252</v>
      </c>
      <c r="H25" s="223">
        <v>2429</v>
      </c>
      <c r="I25" s="223">
        <v>2139</v>
      </c>
      <c r="J25" s="223">
        <v>290</v>
      </c>
      <c r="K25" s="223">
        <v>2136</v>
      </c>
      <c r="L25" s="223">
        <v>1849</v>
      </c>
      <c r="M25" s="224">
        <v>287</v>
      </c>
      <c r="N25" s="225">
        <v>1893</v>
      </c>
      <c r="O25" s="225">
        <v>1606</v>
      </c>
      <c r="P25" s="226">
        <v>287</v>
      </c>
    </row>
    <row r="26" spans="1:16" ht="30" customHeight="1">
      <c r="A26" s="330" t="s">
        <v>265</v>
      </c>
      <c r="B26" s="229">
        <v>216</v>
      </c>
      <c r="C26" s="229">
        <v>177</v>
      </c>
      <c r="D26" s="229">
        <v>39</v>
      </c>
      <c r="E26" s="229">
        <v>323</v>
      </c>
      <c r="F26" s="229">
        <v>250</v>
      </c>
      <c r="G26" s="229">
        <v>73</v>
      </c>
      <c r="H26" s="229">
        <v>315</v>
      </c>
      <c r="I26" s="229">
        <v>252</v>
      </c>
      <c r="J26" s="229">
        <v>63</v>
      </c>
      <c r="K26" s="229">
        <v>288</v>
      </c>
      <c r="L26" s="229">
        <v>218</v>
      </c>
      <c r="M26" s="230">
        <v>70</v>
      </c>
      <c r="N26" s="229">
        <v>376</v>
      </c>
      <c r="O26" s="229">
        <v>295</v>
      </c>
      <c r="P26" s="230">
        <v>81</v>
      </c>
    </row>
    <row r="27" spans="1:16" ht="30" customHeight="1">
      <c r="A27" s="330" t="s">
        <v>266</v>
      </c>
      <c r="B27" s="229">
        <v>534</v>
      </c>
      <c r="C27" s="229">
        <v>325</v>
      </c>
      <c r="D27" s="229">
        <v>209</v>
      </c>
      <c r="E27" s="229">
        <v>465</v>
      </c>
      <c r="F27" s="229">
        <v>293</v>
      </c>
      <c r="G27" s="229">
        <v>172</v>
      </c>
      <c r="H27" s="229">
        <v>454</v>
      </c>
      <c r="I27" s="229">
        <v>268</v>
      </c>
      <c r="J27" s="229">
        <v>186</v>
      </c>
      <c r="K27" s="229">
        <v>509</v>
      </c>
      <c r="L27" s="229">
        <v>318</v>
      </c>
      <c r="M27" s="230">
        <v>191</v>
      </c>
      <c r="N27" s="229">
        <v>385</v>
      </c>
      <c r="O27" s="229">
        <v>250</v>
      </c>
      <c r="P27" s="230">
        <v>135</v>
      </c>
    </row>
    <row r="28" spans="1:16" ht="30" customHeight="1">
      <c r="A28" s="330" t="s">
        <v>267</v>
      </c>
      <c r="B28" s="223">
        <v>585</v>
      </c>
      <c r="C28" s="223">
        <v>455</v>
      </c>
      <c r="D28" s="223">
        <v>130</v>
      </c>
      <c r="E28" s="223">
        <v>479</v>
      </c>
      <c r="F28" s="223">
        <v>376</v>
      </c>
      <c r="G28" s="223">
        <v>103</v>
      </c>
      <c r="H28" s="223">
        <v>498</v>
      </c>
      <c r="I28" s="223">
        <v>381</v>
      </c>
      <c r="J28" s="223">
        <v>117</v>
      </c>
      <c r="K28" s="223">
        <v>379</v>
      </c>
      <c r="L28" s="223">
        <v>291</v>
      </c>
      <c r="M28" s="224">
        <v>88</v>
      </c>
      <c r="N28" s="225">
        <v>456</v>
      </c>
      <c r="O28" s="225">
        <v>327</v>
      </c>
      <c r="P28" s="226">
        <v>129</v>
      </c>
    </row>
    <row r="29" spans="1:16" ht="30" customHeight="1">
      <c r="A29" s="330" t="s">
        <v>268</v>
      </c>
      <c r="B29" s="223">
        <v>1214</v>
      </c>
      <c r="C29" s="223">
        <v>1098</v>
      </c>
      <c r="D29" s="223">
        <v>116</v>
      </c>
      <c r="E29" s="223">
        <v>970</v>
      </c>
      <c r="F29" s="223">
        <v>895</v>
      </c>
      <c r="G29" s="223">
        <v>75</v>
      </c>
      <c r="H29" s="223">
        <v>856</v>
      </c>
      <c r="I29" s="223">
        <v>776</v>
      </c>
      <c r="J29" s="223">
        <v>80</v>
      </c>
      <c r="K29" s="223">
        <v>686</v>
      </c>
      <c r="L29" s="223">
        <v>647</v>
      </c>
      <c r="M29" s="224">
        <v>39</v>
      </c>
      <c r="N29" s="225">
        <v>552</v>
      </c>
      <c r="O29" s="225">
        <v>500</v>
      </c>
      <c r="P29" s="226">
        <v>52</v>
      </c>
    </row>
    <row r="30" spans="1:16" ht="30" customHeight="1">
      <c r="A30" s="330" t="s">
        <v>269</v>
      </c>
      <c r="B30" s="223">
        <v>1547</v>
      </c>
      <c r="C30" s="223">
        <v>1511</v>
      </c>
      <c r="D30" s="223">
        <v>36</v>
      </c>
      <c r="E30" s="223">
        <v>1390</v>
      </c>
      <c r="F30" s="223">
        <v>1369</v>
      </c>
      <c r="G30" s="223">
        <v>21</v>
      </c>
      <c r="H30" s="223">
        <v>1274</v>
      </c>
      <c r="I30" s="223">
        <v>1240</v>
      </c>
      <c r="J30" s="223">
        <v>34</v>
      </c>
      <c r="K30" s="223">
        <v>857</v>
      </c>
      <c r="L30" s="223">
        <v>837</v>
      </c>
      <c r="M30" s="224">
        <v>20</v>
      </c>
      <c r="N30" s="225">
        <v>813</v>
      </c>
      <c r="O30" s="225">
        <v>802</v>
      </c>
      <c r="P30" s="226">
        <v>11</v>
      </c>
    </row>
    <row r="31" spans="1:16" ht="30" customHeight="1">
      <c r="A31" s="330" t="s">
        <v>270</v>
      </c>
      <c r="B31" s="223">
        <v>697</v>
      </c>
      <c r="C31" s="223">
        <v>642</v>
      </c>
      <c r="D31" s="223">
        <v>55</v>
      </c>
      <c r="E31" s="223">
        <v>569</v>
      </c>
      <c r="F31" s="223">
        <v>525</v>
      </c>
      <c r="G31" s="223">
        <v>44</v>
      </c>
      <c r="H31" s="223">
        <v>490</v>
      </c>
      <c r="I31" s="223">
        <v>464</v>
      </c>
      <c r="J31" s="223">
        <v>26</v>
      </c>
      <c r="K31" s="223">
        <v>418</v>
      </c>
      <c r="L31" s="223">
        <v>388</v>
      </c>
      <c r="M31" s="224">
        <v>30</v>
      </c>
      <c r="N31" s="225">
        <v>332</v>
      </c>
      <c r="O31" s="225">
        <v>301</v>
      </c>
      <c r="P31" s="226">
        <v>31</v>
      </c>
    </row>
    <row r="32" spans="1:16" ht="30" customHeight="1">
      <c r="A32" s="330" t="s">
        <v>271</v>
      </c>
      <c r="B32" s="223">
        <v>375</v>
      </c>
      <c r="C32" s="223">
        <v>368</v>
      </c>
      <c r="D32" s="223">
        <v>7</v>
      </c>
      <c r="E32" s="223">
        <v>456</v>
      </c>
      <c r="F32" s="223">
        <v>442</v>
      </c>
      <c r="G32" s="223">
        <v>14</v>
      </c>
      <c r="H32" s="223">
        <v>349</v>
      </c>
      <c r="I32" s="223">
        <v>339</v>
      </c>
      <c r="J32" s="223">
        <v>10</v>
      </c>
      <c r="K32" s="223">
        <v>165</v>
      </c>
      <c r="L32" s="223">
        <v>163</v>
      </c>
      <c r="M32" s="224">
        <v>2</v>
      </c>
      <c r="N32" s="225">
        <v>144</v>
      </c>
      <c r="O32" s="225">
        <v>141</v>
      </c>
      <c r="P32" s="226">
        <v>3</v>
      </c>
    </row>
    <row r="33" spans="1:16" ht="30" customHeight="1">
      <c r="A33" s="330" t="s">
        <v>272</v>
      </c>
      <c r="B33" s="223">
        <v>1101</v>
      </c>
      <c r="C33" s="223">
        <v>839</v>
      </c>
      <c r="D33" s="223">
        <v>262</v>
      </c>
      <c r="E33" s="223">
        <v>1203</v>
      </c>
      <c r="F33" s="223">
        <v>947</v>
      </c>
      <c r="G33" s="223">
        <v>256</v>
      </c>
      <c r="H33" s="223">
        <v>1023</v>
      </c>
      <c r="I33" s="223">
        <v>794</v>
      </c>
      <c r="J33" s="223">
        <v>229</v>
      </c>
      <c r="K33" s="223">
        <v>1082</v>
      </c>
      <c r="L33" s="223">
        <v>843</v>
      </c>
      <c r="M33" s="224">
        <v>239</v>
      </c>
      <c r="N33" s="225">
        <v>1143</v>
      </c>
      <c r="O33" s="225">
        <v>897</v>
      </c>
      <c r="P33" s="226">
        <v>246</v>
      </c>
    </row>
    <row r="34" spans="1:16" ht="30" customHeight="1">
      <c r="A34" s="330" t="s">
        <v>273</v>
      </c>
      <c r="B34" s="229">
        <v>150</v>
      </c>
      <c r="C34" s="229">
        <v>91</v>
      </c>
      <c r="D34" s="229">
        <v>59</v>
      </c>
      <c r="E34" s="229">
        <v>113</v>
      </c>
      <c r="F34" s="229">
        <v>58</v>
      </c>
      <c r="G34" s="229">
        <v>55</v>
      </c>
      <c r="H34" s="229">
        <v>141</v>
      </c>
      <c r="I34" s="229">
        <v>70</v>
      </c>
      <c r="J34" s="229">
        <v>71</v>
      </c>
      <c r="K34" s="229">
        <v>165</v>
      </c>
      <c r="L34" s="229">
        <v>101</v>
      </c>
      <c r="M34" s="230">
        <v>64</v>
      </c>
      <c r="N34" s="229">
        <v>126</v>
      </c>
      <c r="O34" s="229">
        <v>68</v>
      </c>
      <c r="P34" s="230">
        <v>58</v>
      </c>
    </row>
    <row r="35" spans="1:16" ht="30" customHeight="1">
      <c r="A35" s="330" t="s">
        <v>274</v>
      </c>
      <c r="B35" s="223">
        <v>32</v>
      </c>
      <c r="C35" s="223">
        <v>31</v>
      </c>
      <c r="D35" s="223">
        <v>1</v>
      </c>
      <c r="E35" s="223">
        <v>60</v>
      </c>
      <c r="F35" s="223">
        <v>52</v>
      </c>
      <c r="G35" s="223">
        <v>8</v>
      </c>
      <c r="H35" s="223">
        <v>68</v>
      </c>
      <c r="I35" s="223">
        <v>62</v>
      </c>
      <c r="J35" s="223">
        <v>6</v>
      </c>
      <c r="K35" s="223">
        <v>61</v>
      </c>
      <c r="L35" s="223">
        <v>52</v>
      </c>
      <c r="M35" s="224">
        <v>9</v>
      </c>
      <c r="N35" s="225">
        <v>57</v>
      </c>
      <c r="O35" s="225">
        <v>49</v>
      </c>
      <c r="P35" s="226">
        <v>8</v>
      </c>
    </row>
    <row r="36" spans="1:16" ht="30" customHeight="1">
      <c r="A36" s="391" t="s">
        <v>390</v>
      </c>
      <c r="B36" s="392">
        <v>1218</v>
      </c>
      <c r="C36" s="392">
        <v>746</v>
      </c>
      <c r="D36" s="392">
        <v>472</v>
      </c>
      <c r="E36" s="392">
        <v>622</v>
      </c>
      <c r="F36" s="392">
        <v>435</v>
      </c>
      <c r="G36" s="392">
        <v>187</v>
      </c>
      <c r="H36" s="392">
        <v>553</v>
      </c>
      <c r="I36" s="392">
        <v>410</v>
      </c>
      <c r="J36" s="392">
        <v>143</v>
      </c>
      <c r="K36" s="392">
        <v>416</v>
      </c>
      <c r="L36" s="392">
        <v>304</v>
      </c>
      <c r="M36" s="392">
        <v>112</v>
      </c>
      <c r="N36" s="392">
        <v>1682</v>
      </c>
      <c r="O36" s="392">
        <v>1012</v>
      </c>
      <c r="P36" s="393">
        <v>670</v>
      </c>
    </row>
    <row r="37" spans="1:16" ht="19.5">
      <c r="A37" s="734" t="s">
        <v>389</v>
      </c>
      <c r="B37" s="734"/>
      <c r="C37" s="734"/>
      <c r="D37" s="734"/>
      <c r="E37" s="734"/>
      <c r="F37" s="734"/>
      <c r="G37" s="734"/>
      <c r="H37" s="734"/>
      <c r="I37" s="734"/>
      <c r="J37" s="734"/>
      <c r="K37" s="734"/>
      <c r="L37" s="734"/>
      <c r="M37" s="734"/>
    </row>
  </sheetData>
  <mergeCells count="9">
    <mergeCell ref="A1:P1"/>
    <mergeCell ref="O2:P2"/>
    <mergeCell ref="N3:P3"/>
    <mergeCell ref="A37:M37"/>
    <mergeCell ref="E3:G3"/>
    <mergeCell ref="H3:J3"/>
    <mergeCell ref="B3:D3"/>
    <mergeCell ref="A3:A4"/>
    <mergeCell ref="K3:M3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37"/>
  <sheetViews>
    <sheetView showGridLines="0" zoomScale="62" zoomScaleNormal="80" workbookViewId="0">
      <pane xSplit="1" topLeftCell="B1" activePane="topRight" state="frozen"/>
      <selection activeCell="T16" sqref="T16"/>
      <selection pane="topRight" activeCell="A25" sqref="A25:XFD25"/>
    </sheetView>
  </sheetViews>
  <sheetFormatPr defaultColWidth="8.875" defaultRowHeight="15.75"/>
  <cols>
    <col min="1" max="1" width="22.625" style="28" customWidth="1"/>
    <col min="2" max="16" width="17.625" style="28" customWidth="1"/>
    <col min="17" max="16384" width="8.875" style="28"/>
  </cols>
  <sheetData>
    <row r="1" spans="1:16" ht="35.1" customHeight="1">
      <c r="A1" s="730" t="s">
        <v>275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1:16" ht="19.5">
      <c r="A2" s="218"/>
      <c r="B2" s="219"/>
      <c r="C2" s="219"/>
      <c r="D2" s="220"/>
      <c r="E2" s="220"/>
      <c r="F2" s="219"/>
      <c r="G2" s="219"/>
      <c r="H2" s="220"/>
      <c r="I2" s="220"/>
      <c r="J2" s="220"/>
      <c r="K2" s="220"/>
      <c r="L2" s="220"/>
      <c r="M2" s="220"/>
      <c r="N2" s="220"/>
      <c r="O2" s="731" t="s">
        <v>235</v>
      </c>
      <c r="P2" s="731"/>
    </row>
    <row r="3" spans="1:16" ht="30" customHeight="1">
      <c r="A3" s="736"/>
      <c r="B3" s="732" t="s">
        <v>276</v>
      </c>
      <c r="C3" s="733"/>
      <c r="D3" s="735"/>
      <c r="E3" s="732" t="s">
        <v>277</v>
      </c>
      <c r="F3" s="733"/>
      <c r="G3" s="735"/>
      <c r="H3" s="732" t="s">
        <v>278</v>
      </c>
      <c r="I3" s="733"/>
      <c r="J3" s="733"/>
      <c r="K3" s="732" t="s">
        <v>279</v>
      </c>
      <c r="L3" s="733"/>
      <c r="M3" s="733"/>
      <c r="N3" s="738" t="s">
        <v>280</v>
      </c>
      <c r="O3" s="739"/>
      <c r="P3" s="739"/>
    </row>
    <row r="4" spans="1:16" ht="30" customHeight="1">
      <c r="A4" s="737"/>
      <c r="B4" s="221" t="s">
        <v>241</v>
      </c>
      <c r="C4" s="307" t="s">
        <v>242</v>
      </c>
      <c r="D4" s="306" t="s">
        <v>243</v>
      </c>
      <c r="E4" s="221" t="s">
        <v>241</v>
      </c>
      <c r="F4" s="307" t="s">
        <v>242</v>
      </c>
      <c r="G4" s="306" t="s">
        <v>243</v>
      </c>
      <c r="H4" s="221" t="s">
        <v>241</v>
      </c>
      <c r="I4" s="307" t="s">
        <v>242</v>
      </c>
      <c r="J4" s="306" t="s">
        <v>243</v>
      </c>
      <c r="K4" s="221" t="s">
        <v>241</v>
      </c>
      <c r="L4" s="307" t="s">
        <v>242</v>
      </c>
      <c r="M4" s="306" t="s">
        <v>243</v>
      </c>
      <c r="N4" s="221" t="s">
        <v>241</v>
      </c>
      <c r="O4" s="307" t="s">
        <v>242</v>
      </c>
      <c r="P4" s="306" t="s">
        <v>243</v>
      </c>
    </row>
    <row r="5" spans="1:16" ht="30" customHeight="1">
      <c r="A5" s="330" t="s">
        <v>244</v>
      </c>
      <c r="B5" s="223">
        <v>184810</v>
      </c>
      <c r="C5" s="223">
        <v>151993</v>
      </c>
      <c r="D5" s="223">
        <v>32817</v>
      </c>
      <c r="E5" s="223">
        <v>183411</v>
      </c>
      <c r="F5" s="223">
        <v>150087</v>
      </c>
      <c r="G5" s="223">
        <v>33324</v>
      </c>
      <c r="H5" s="223">
        <v>191862</v>
      </c>
      <c r="I5" s="223">
        <v>156296</v>
      </c>
      <c r="J5" s="223">
        <v>35566</v>
      </c>
      <c r="K5" s="223">
        <v>195965</v>
      </c>
      <c r="L5" s="223">
        <v>158289</v>
      </c>
      <c r="M5" s="233">
        <v>37676</v>
      </c>
      <c r="N5" s="223">
        <v>195498</v>
      </c>
      <c r="O5" s="223">
        <v>157053</v>
      </c>
      <c r="P5" s="233">
        <v>38445</v>
      </c>
    </row>
    <row r="6" spans="1:16" ht="30" customHeight="1">
      <c r="A6" s="330" t="s">
        <v>245</v>
      </c>
      <c r="B6" s="231">
        <v>70305</v>
      </c>
      <c r="C6" s="232">
        <v>63821</v>
      </c>
      <c r="D6" s="232">
        <v>6484</v>
      </c>
      <c r="E6" s="227">
        <v>67654</v>
      </c>
      <c r="F6" s="227">
        <v>61095</v>
      </c>
      <c r="G6" s="228">
        <v>6559</v>
      </c>
      <c r="H6" s="231">
        <v>67874</v>
      </c>
      <c r="I6" s="232">
        <v>61083</v>
      </c>
      <c r="J6" s="232">
        <v>6791</v>
      </c>
      <c r="K6" s="231">
        <v>65176</v>
      </c>
      <c r="L6" s="232">
        <v>58394</v>
      </c>
      <c r="M6" s="232">
        <v>6782</v>
      </c>
      <c r="N6" s="231">
        <v>59918</v>
      </c>
      <c r="O6" s="232">
        <v>53563</v>
      </c>
      <c r="P6" s="232">
        <v>6355</v>
      </c>
    </row>
    <row r="7" spans="1:16" ht="30" customHeight="1">
      <c r="A7" s="330" t="s">
        <v>246</v>
      </c>
      <c r="B7" s="225">
        <v>33913</v>
      </c>
      <c r="C7" s="226">
        <v>27603</v>
      </c>
      <c r="D7" s="226">
        <v>6310</v>
      </c>
      <c r="E7" s="227">
        <v>31543</v>
      </c>
      <c r="F7" s="227">
        <v>25487</v>
      </c>
      <c r="G7" s="228">
        <v>6056</v>
      </c>
      <c r="H7" s="225">
        <v>32204</v>
      </c>
      <c r="I7" s="226">
        <v>25725</v>
      </c>
      <c r="J7" s="226">
        <v>6479</v>
      </c>
      <c r="K7" s="225">
        <v>32028</v>
      </c>
      <c r="L7" s="226">
        <v>25164</v>
      </c>
      <c r="M7" s="226">
        <v>6864</v>
      </c>
      <c r="N7" s="225">
        <v>31398</v>
      </c>
      <c r="O7" s="226">
        <v>24687</v>
      </c>
      <c r="P7" s="226">
        <v>6711</v>
      </c>
    </row>
    <row r="8" spans="1:16" ht="30" customHeight="1">
      <c r="A8" s="330" t="s">
        <v>247</v>
      </c>
      <c r="B8" s="225">
        <v>17283</v>
      </c>
      <c r="C8" s="226">
        <v>11880</v>
      </c>
      <c r="D8" s="226">
        <v>5403</v>
      </c>
      <c r="E8" s="227">
        <v>20321</v>
      </c>
      <c r="F8" s="227">
        <v>14350</v>
      </c>
      <c r="G8" s="228">
        <v>5971</v>
      </c>
      <c r="H8" s="225">
        <v>24330</v>
      </c>
      <c r="I8" s="226">
        <v>17239</v>
      </c>
      <c r="J8" s="226">
        <v>7091</v>
      </c>
      <c r="K8" s="225">
        <v>27237</v>
      </c>
      <c r="L8" s="226">
        <v>19034</v>
      </c>
      <c r="M8" s="226">
        <v>8203</v>
      </c>
      <c r="N8" s="225">
        <v>29581</v>
      </c>
      <c r="O8" s="226">
        <v>20497</v>
      </c>
      <c r="P8" s="226">
        <v>9084</v>
      </c>
    </row>
    <row r="9" spans="1:16" ht="30" customHeight="1">
      <c r="A9" s="330" t="s">
        <v>248</v>
      </c>
      <c r="B9" s="225">
        <v>13278</v>
      </c>
      <c r="C9" s="226">
        <v>10835</v>
      </c>
      <c r="D9" s="226">
        <v>2443</v>
      </c>
      <c r="E9" s="227">
        <v>15052</v>
      </c>
      <c r="F9" s="227">
        <v>12370</v>
      </c>
      <c r="G9" s="228">
        <v>2682</v>
      </c>
      <c r="H9" s="225">
        <v>15442</v>
      </c>
      <c r="I9" s="226">
        <v>12813</v>
      </c>
      <c r="J9" s="226">
        <v>2629</v>
      </c>
      <c r="K9" s="225">
        <v>16111</v>
      </c>
      <c r="L9" s="226">
        <v>13281</v>
      </c>
      <c r="M9" s="226">
        <v>2830</v>
      </c>
      <c r="N9" s="225">
        <v>18330</v>
      </c>
      <c r="O9" s="226">
        <v>15269</v>
      </c>
      <c r="P9" s="226">
        <v>3061</v>
      </c>
    </row>
    <row r="10" spans="1:16" ht="30" customHeight="1">
      <c r="A10" s="330" t="s">
        <v>250</v>
      </c>
      <c r="B10" s="229">
        <v>6420</v>
      </c>
      <c r="C10" s="230">
        <v>5260</v>
      </c>
      <c r="D10" s="230">
        <v>1160</v>
      </c>
      <c r="E10" s="229">
        <v>7442</v>
      </c>
      <c r="F10" s="229">
        <v>6186</v>
      </c>
      <c r="G10" s="235">
        <v>1256</v>
      </c>
      <c r="H10" s="229">
        <v>8535</v>
      </c>
      <c r="I10" s="230">
        <v>7064</v>
      </c>
      <c r="J10" s="230">
        <v>1471</v>
      </c>
      <c r="K10" s="229">
        <v>9731</v>
      </c>
      <c r="L10" s="230">
        <v>8109</v>
      </c>
      <c r="M10" s="230">
        <v>1622</v>
      </c>
      <c r="N10" s="229">
        <v>10921</v>
      </c>
      <c r="O10" s="230">
        <v>9093</v>
      </c>
      <c r="P10" s="230">
        <v>1828</v>
      </c>
    </row>
    <row r="11" spans="1:16" ht="30" customHeight="1">
      <c r="A11" s="330" t="s">
        <v>249</v>
      </c>
      <c r="B11" s="225">
        <v>13366</v>
      </c>
      <c r="C11" s="226">
        <v>9412</v>
      </c>
      <c r="D11" s="226">
        <v>3954</v>
      </c>
      <c r="E11" s="227">
        <v>11251</v>
      </c>
      <c r="F11" s="227">
        <v>7437</v>
      </c>
      <c r="G11" s="228">
        <v>3814</v>
      </c>
      <c r="H11" s="225">
        <v>11038</v>
      </c>
      <c r="I11" s="226">
        <v>7527</v>
      </c>
      <c r="J11" s="226">
        <v>3511</v>
      </c>
      <c r="K11" s="225">
        <v>9988</v>
      </c>
      <c r="L11" s="226">
        <v>7374</v>
      </c>
      <c r="M11" s="226">
        <v>2614</v>
      </c>
      <c r="N11" s="225">
        <v>9792</v>
      </c>
      <c r="O11" s="226">
        <v>7184</v>
      </c>
      <c r="P11" s="226">
        <v>2608</v>
      </c>
    </row>
    <row r="12" spans="1:16" ht="30" customHeight="1">
      <c r="A12" s="330" t="s">
        <v>251</v>
      </c>
      <c r="B12" s="229">
        <v>4030</v>
      </c>
      <c r="C12" s="230">
        <v>2634</v>
      </c>
      <c r="D12" s="230">
        <v>1396</v>
      </c>
      <c r="E12" s="229">
        <v>4617</v>
      </c>
      <c r="F12" s="229">
        <v>2964</v>
      </c>
      <c r="G12" s="235">
        <v>1653</v>
      </c>
      <c r="H12" s="229">
        <v>5957</v>
      </c>
      <c r="I12" s="230">
        <v>3827</v>
      </c>
      <c r="J12" s="230">
        <v>2130</v>
      </c>
      <c r="K12" s="229">
        <v>6849</v>
      </c>
      <c r="L12" s="230">
        <v>4542</v>
      </c>
      <c r="M12" s="230">
        <v>2307</v>
      </c>
      <c r="N12" s="229">
        <v>7302</v>
      </c>
      <c r="O12" s="230">
        <v>4678</v>
      </c>
      <c r="P12" s="230">
        <v>2624</v>
      </c>
    </row>
    <row r="13" spans="1:16" ht="30" customHeight="1">
      <c r="A13" s="330" t="s">
        <v>252</v>
      </c>
      <c r="B13" s="225">
        <v>3283</v>
      </c>
      <c r="C13" s="226">
        <v>2174</v>
      </c>
      <c r="D13" s="226">
        <v>1109</v>
      </c>
      <c r="E13" s="227">
        <v>3716</v>
      </c>
      <c r="F13" s="227">
        <v>2586</v>
      </c>
      <c r="G13" s="228">
        <v>1130</v>
      </c>
      <c r="H13" s="225">
        <v>4237</v>
      </c>
      <c r="I13" s="226">
        <v>2905</v>
      </c>
      <c r="J13" s="226">
        <v>1332</v>
      </c>
      <c r="K13" s="225">
        <v>5154</v>
      </c>
      <c r="L13" s="226">
        <v>3609</v>
      </c>
      <c r="M13" s="226">
        <v>1545</v>
      </c>
      <c r="N13" s="225">
        <v>5639</v>
      </c>
      <c r="O13" s="226">
        <v>3896</v>
      </c>
      <c r="P13" s="226">
        <v>1743</v>
      </c>
    </row>
    <row r="14" spans="1:16" ht="30" customHeight="1">
      <c r="A14" s="330" t="s">
        <v>253</v>
      </c>
      <c r="B14" s="229">
        <v>2845</v>
      </c>
      <c r="C14" s="230">
        <v>2381</v>
      </c>
      <c r="D14" s="230">
        <v>464</v>
      </c>
      <c r="E14" s="229">
        <v>3396</v>
      </c>
      <c r="F14" s="229">
        <v>2835</v>
      </c>
      <c r="G14" s="235">
        <v>561</v>
      </c>
      <c r="H14" s="229">
        <v>3872</v>
      </c>
      <c r="I14" s="230">
        <v>3271</v>
      </c>
      <c r="J14" s="230">
        <v>601</v>
      </c>
      <c r="K14" s="229">
        <v>4367</v>
      </c>
      <c r="L14" s="230">
        <v>3685</v>
      </c>
      <c r="M14" s="230">
        <v>682</v>
      </c>
      <c r="N14" s="229">
        <v>4838</v>
      </c>
      <c r="O14" s="230">
        <v>4052</v>
      </c>
      <c r="P14" s="230">
        <v>786</v>
      </c>
    </row>
    <row r="15" spans="1:16" ht="30" customHeight="1">
      <c r="A15" s="330" t="s">
        <v>254</v>
      </c>
      <c r="B15" s="225">
        <v>2744</v>
      </c>
      <c r="C15" s="226">
        <v>2688</v>
      </c>
      <c r="D15" s="226">
        <v>56</v>
      </c>
      <c r="E15" s="227">
        <v>2827</v>
      </c>
      <c r="F15" s="227">
        <v>2747</v>
      </c>
      <c r="G15" s="228">
        <v>80</v>
      </c>
      <c r="H15" s="225">
        <v>2617</v>
      </c>
      <c r="I15" s="226">
        <v>2562</v>
      </c>
      <c r="J15" s="226">
        <v>55</v>
      </c>
      <c r="K15" s="225">
        <v>2706</v>
      </c>
      <c r="L15" s="226">
        <v>2646</v>
      </c>
      <c r="M15" s="226">
        <v>60</v>
      </c>
      <c r="N15" s="225">
        <v>2827</v>
      </c>
      <c r="O15" s="226">
        <v>2763</v>
      </c>
      <c r="P15" s="226">
        <v>64</v>
      </c>
    </row>
    <row r="16" spans="1:16" ht="30" customHeight="1">
      <c r="A16" s="330" t="s">
        <v>255</v>
      </c>
      <c r="B16" s="229">
        <v>2531</v>
      </c>
      <c r="C16" s="230">
        <v>1683</v>
      </c>
      <c r="D16" s="230">
        <v>848</v>
      </c>
      <c r="E16" s="229">
        <v>2653</v>
      </c>
      <c r="F16" s="229">
        <v>1742</v>
      </c>
      <c r="G16" s="235">
        <v>911</v>
      </c>
      <c r="H16" s="229">
        <v>2820</v>
      </c>
      <c r="I16" s="230">
        <v>1885</v>
      </c>
      <c r="J16" s="230">
        <v>935</v>
      </c>
      <c r="K16" s="229">
        <v>2668</v>
      </c>
      <c r="L16" s="230">
        <v>1715</v>
      </c>
      <c r="M16" s="230">
        <v>953</v>
      </c>
      <c r="N16" s="229">
        <v>2671</v>
      </c>
      <c r="O16" s="230">
        <v>1734</v>
      </c>
      <c r="P16" s="230">
        <v>937</v>
      </c>
    </row>
    <row r="17" spans="1:16" ht="30" customHeight="1">
      <c r="A17" s="330" t="s">
        <v>257</v>
      </c>
      <c r="B17" s="229">
        <v>1277</v>
      </c>
      <c r="C17" s="230">
        <v>1117</v>
      </c>
      <c r="D17" s="230">
        <v>160</v>
      </c>
      <c r="E17" s="229">
        <v>1432</v>
      </c>
      <c r="F17" s="229">
        <v>1283</v>
      </c>
      <c r="G17" s="235">
        <v>149</v>
      </c>
      <c r="H17" s="229">
        <v>1534</v>
      </c>
      <c r="I17" s="230">
        <v>1368</v>
      </c>
      <c r="J17" s="230">
        <v>166</v>
      </c>
      <c r="K17" s="229">
        <v>1585</v>
      </c>
      <c r="L17" s="230">
        <v>1398</v>
      </c>
      <c r="M17" s="230">
        <v>187</v>
      </c>
      <c r="N17" s="229">
        <v>1565</v>
      </c>
      <c r="O17" s="230">
        <v>1357</v>
      </c>
      <c r="P17" s="230">
        <v>208</v>
      </c>
    </row>
    <row r="18" spans="1:16" ht="30" customHeight="1">
      <c r="A18" s="330" t="s">
        <v>256</v>
      </c>
      <c r="B18" s="229">
        <v>2483</v>
      </c>
      <c r="C18" s="230">
        <v>1665</v>
      </c>
      <c r="D18" s="230">
        <v>818</v>
      </c>
      <c r="E18" s="229">
        <v>1801</v>
      </c>
      <c r="F18" s="229">
        <v>1228</v>
      </c>
      <c r="G18" s="235">
        <v>573</v>
      </c>
      <c r="H18" s="229">
        <v>1682</v>
      </c>
      <c r="I18" s="230">
        <v>1132</v>
      </c>
      <c r="J18" s="230">
        <v>550</v>
      </c>
      <c r="K18" s="229">
        <v>1743</v>
      </c>
      <c r="L18" s="230">
        <v>1246</v>
      </c>
      <c r="M18" s="230">
        <v>497</v>
      </c>
      <c r="N18" s="229">
        <v>1372</v>
      </c>
      <c r="O18" s="230">
        <v>946</v>
      </c>
      <c r="P18" s="230">
        <v>426</v>
      </c>
    </row>
    <row r="19" spans="1:16" ht="30" customHeight="1">
      <c r="A19" s="330" t="s">
        <v>258</v>
      </c>
      <c r="B19" s="225">
        <v>1150</v>
      </c>
      <c r="C19" s="226">
        <v>1006</v>
      </c>
      <c r="D19" s="226">
        <v>144</v>
      </c>
      <c r="E19" s="227">
        <v>1153</v>
      </c>
      <c r="F19" s="227">
        <v>1024</v>
      </c>
      <c r="G19" s="228">
        <v>129</v>
      </c>
      <c r="H19" s="225">
        <v>1217</v>
      </c>
      <c r="I19" s="226">
        <v>1103</v>
      </c>
      <c r="J19" s="226">
        <v>114</v>
      </c>
      <c r="K19" s="225">
        <v>1150</v>
      </c>
      <c r="L19" s="226">
        <v>1020</v>
      </c>
      <c r="M19" s="226">
        <v>130</v>
      </c>
      <c r="N19" s="225">
        <v>992</v>
      </c>
      <c r="O19" s="226">
        <v>874</v>
      </c>
      <c r="P19" s="226">
        <v>118</v>
      </c>
    </row>
    <row r="20" spans="1:16" ht="30" customHeight="1">
      <c r="A20" s="330" t="s">
        <v>264</v>
      </c>
      <c r="B20" s="225">
        <v>1967</v>
      </c>
      <c r="C20" s="226">
        <v>1668</v>
      </c>
      <c r="D20" s="226">
        <v>299</v>
      </c>
      <c r="E20" s="227">
        <v>1587</v>
      </c>
      <c r="F20" s="227">
        <v>1370</v>
      </c>
      <c r="G20" s="228">
        <v>217</v>
      </c>
      <c r="H20" s="225">
        <v>1230</v>
      </c>
      <c r="I20" s="226">
        <v>1068</v>
      </c>
      <c r="J20" s="226">
        <v>162</v>
      </c>
      <c r="K20" s="225">
        <v>621</v>
      </c>
      <c r="L20" s="226">
        <v>543</v>
      </c>
      <c r="M20" s="226">
        <v>78</v>
      </c>
      <c r="N20" s="225">
        <v>963</v>
      </c>
      <c r="O20" s="226">
        <v>828</v>
      </c>
      <c r="P20" s="226">
        <v>134</v>
      </c>
    </row>
    <row r="21" spans="1:16" ht="30" customHeight="1">
      <c r="A21" s="330" t="s">
        <v>259</v>
      </c>
      <c r="B21" s="225">
        <v>605</v>
      </c>
      <c r="C21" s="226">
        <v>376</v>
      </c>
      <c r="D21" s="226">
        <v>229</v>
      </c>
      <c r="E21" s="227">
        <v>684</v>
      </c>
      <c r="F21" s="227">
        <v>466</v>
      </c>
      <c r="G21" s="228">
        <v>218</v>
      </c>
      <c r="H21" s="225">
        <v>774</v>
      </c>
      <c r="I21" s="226">
        <v>555</v>
      </c>
      <c r="J21" s="226">
        <v>219</v>
      </c>
      <c r="K21" s="225">
        <v>932</v>
      </c>
      <c r="L21" s="226">
        <v>629</v>
      </c>
      <c r="M21" s="226">
        <v>303</v>
      </c>
      <c r="N21" s="225">
        <v>888</v>
      </c>
      <c r="O21" s="226">
        <v>622</v>
      </c>
      <c r="P21" s="226">
        <v>226</v>
      </c>
    </row>
    <row r="22" spans="1:16" ht="30" customHeight="1">
      <c r="A22" s="330" t="s">
        <v>261</v>
      </c>
      <c r="B22" s="229">
        <v>728</v>
      </c>
      <c r="C22" s="230">
        <v>412</v>
      </c>
      <c r="D22" s="230">
        <v>316</v>
      </c>
      <c r="E22" s="229">
        <v>773</v>
      </c>
      <c r="F22" s="229">
        <v>440</v>
      </c>
      <c r="G22" s="235">
        <v>333</v>
      </c>
      <c r="H22" s="229">
        <v>743</v>
      </c>
      <c r="I22" s="230">
        <v>396</v>
      </c>
      <c r="J22" s="230">
        <v>347</v>
      </c>
      <c r="K22" s="229">
        <v>795</v>
      </c>
      <c r="L22" s="230">
        <v>435</v>
      </c>
      <c r="M22" s="230">
        <v>360</v>
      </c>
      <c r="N22" s="229">
        <v>849</v>
      </c>
      <c r="O22" s="230">
        <v>465</v>
      </c>
      <c r="P22" s="230">
        <v>384</v>
      </c>
    </row>
    <row r="23" spans="1:16" ht="30" customHeight="1">
      <c r="A23" s="330" t="s">
        <v>260</v>
      </c>
      <c r="B23" s="229">
        <v>961</v>
      </c>
      <c r="C23" s="230">
        <v>722</v>
      </c>
      <c r="D23" s="230">
        <v>239</v>
      </c>
      <c r="E23" s="229">
        <v>879</v>
      </c>
      <c r="F23" s="229">
        <v>655</v>
      </c>
      <c r="G23" s="235">
        <v>224</v>
      </c>
      <c r="H23" s="229">
        <v>787</v>
      </c>
      <c r="I23" s="230">
        <v>579</v>
      </c>
      <c r="J23" s="230">
        <v>208</v>
      </c>
      <c r="K23" s="229">
        <v>838</v>
      </c>
      <c r="L23" s="230">
        <v>602</v>
      </c>
      <c r="M23" s="230">
        <v>236</v>
      </c>
      <c r="N23" s="229">
        <v>704</v>
      </c>
      <c r="O23" s="230">
        <v>498</v>
      </c>
      <c r="P23" s="230">
        <v>206</v>
      </c>
    </row>
    <row r="24" spans="1:16" ht="30" customHeight="1">
      <c r="A24" s="330" t="s">
        <v>262</v>
      </c>
      <c r="B24" s="225">
        <v>794</v>
      </c>
      <c r="C24" s="225">
        <v>750</v>
      </c>
      <c r="D24" s="225">
        <v>44</v>
      </c>
      <c r="E24" s="227">
        <v>766</v>
      </c>
      <c r="F24" s="227">
        <v>710</v>
      </c>
      <c r="G24" s="227">
        <v>56</v>
      </c>
      <c r="H24" s="225">
        <v>765</v>
      </c>
      <c r="I24" s="225">
        <v>715</v>
      </c>
      <c r="J24" s="225">
        <v>50</v>
      </c>
      <c r="K24" s="225">
        <v>760</v>
      </c>
      <c r="L24" s="225">
        <v>719</v>
      </c>
      <c r="M24" s="226">
        <v>41</v>
      </c>
      <c r="N24" s="225">
        <v>695</v>
      </c>
      <c r="O24" s="225">
        <v>653</v>
      </c>
      <c r="P24" s="226">
        <v>42</v>
      </c>
    </row>
    <row r="25" spans="1:16" ht="30" customHeight="1">
      <c r="A25" s="330" t="s">
        <v>263</v>
      </c>
      <c r="B25" s="229">
        <v>134</v>
      </c>
      <c r="C25" s="229">
        <v>119</v>
      </c>
      <c r="D25" s="229">
        <v>15</v>
      </c>
      <c r="E25" s="229">
        <v>144</v>
      </c>
      <c r="F25" s="229">
        <v>128</v>
      </c>
      <c r="G25" s="229">
        <v>16</v>
      </c>
      <c r="H25" s="229">
        <v>559</v>
      </c>
      <c r="I25" s="229">
        <v>521</v>
      </c>
      <c r="J25" s="229">
        <v>38</v>
      </c>
      <c r="K25" s="229">
        <v>725</v>
      </c>
      <c r="L25" s="229">
        <v>675</v>
      </c>
      <c r="M25" s="230">
        <v>50</v>
      </c>
      <c r="N25" s="229">
        <v>680</v>
      </c>
      <c r="O25" s="229">
        <v>633</v>
      </c>
      <c r="P25" s="230">
        <v>47</v>
      </c>
    </row>
    <row r="26" spans="1:16" ht="30" customHeight="1">
      <c r="A26" s="330" t="s">
        <v>265</v>
      </c>
      <c r="B26" s="229">
        <v>488</v>
      </c>
      <c r="C26" s="229">
        <v>386</v>
      </c>
      <c r="D26" s="229">
        <v>102</v>
      </c>
      <c r="E26" s="229">
        <v>491</v>
      </c>
      <c r="F26" s="229">
        <v>393</v>
      </c>
      <c r="G26" s="229">
        <v>98</v>
      </c>
      <c r="H26" s="229">
        <v>536</v>
      </c>
      <c r="I26" s="229">
        <v>438</v>
      </c>
      <c r="J26" s="229">
        <v>98</v>
      </c>
      <c r="K26" s="229">
        <v>574</v>
      </c>
      <c r="L26" s="229">
        <v>465</v>
      </c>
      <c r="M26" s="230">
        <v>109</v>
      </c>
      <c r="N26" s="229">
        <v>678</v>
      </c>
      <c r="O26" s="229">
        <v>563</v>
      </c>
      <c r="P26" s="230">
        <v>115</v>
      </c>
    </row>
    <row r="27" spans="1:16" ht="30" customHeight="1">
      <c r="A27" s="330" t="s">
        <v>267</v>
      </c>
      <c r="B27" s="225">
        <v>451</v>
      </c>
      <c r="C27" s="225">
        <v>326</v>
      </c>
      <c r="D27" s="225">
        <v>125</v>
      </c>
      <c r="E27" s="227">
        <v>410</v>
      </c>
      <c r="F27" s="227">
        <v>293</v>
      </c>
      <c r="G27" s="227">
        <v>117</v>
      </c>
      <c r="H27" s="225">
        <v>447</v>
      </c>
      <c r="I27" s="225">
        <v>344</v>
      </c>
      <c r="J27" s="225">
        <v>103</v>
      </c>
      <c r="K27" s="225">
        <v>446</v>
      </c>
      <c r="L27" s="225">
        <v>319</v>
      </c>
      <c r="M27" s="226">
        <v>127</v>
      </c>
      <c r="N27" s="225">
        <v>553</v>
      </c>
      <c r="O27" s="225">
        <v>432</v>
      </c>
      <c r="P27" s="226">
        <v>121</v>
      </c>
    </row>
    <row r="28" spans="1:16" ht="30" customHeight="1">
      <c r="A28" s="330" t="s">
        <v>266</v>
      </c>
      <c r="B28" s="229">
        <v>426</v>
      </c>
      <c r="C28" s="229">
        <v>256</v>
      </c>
      <c r="D28" s="229">
        <v>170</v>
      </c>
      <c r="E28" s="229">
        <v>428</v>
      </c>
      <c r="F28" s="229">
        <v>277</v>
      </c>
      <c r="G28" s="229">
        <v>151</v>
      </c>
      <c r="H28" s="229">
        <v>424</v>
      </c>
      <c r="I28" s="229">
        <v>260</v>
      </c>
      <c r="J28" s="229">
        <v>164</v>
      </c>
      <c r="K28" s="229">
        <v>453</v>
      </c>
      <c r="L28" s="229">
        <v>279</v>
      </c>
      <c r="M28" s="230">
        <v>174</v>
      </c>
      <c r="N28" s="229">
        <v>435</v>
      </c>
      <c r="O28" s="229">
        <v>266</v>
      </c>
      <c r="P28" s="230">
        <v>169</v>
      </c>
    </row>
    <row r="29" spans="1:16" ht="30" customHeight="1">
      <c r="A29" s="330" t="s">
        <v>268</v>
      </c>
      <c r="B29" s="225">
        <v>552</v>
      </c>
      <c r="C29" s="225">
        <v>514</v>
      </c>
      <c r="D29" s="225">
        <v>38</v>
      </c>
      <c r="E29" s="227">
        <v>493</v>
      </c>
      <c r="F29" s="227">
        <v>454</v>
      </c>
      <c r="G29" s="227">
        <v>39</v>
      </c>
      <c r="H29" s="225">
        <v>463</v>
      </c>
      <c r="I29" s="225">
        <v>432</v>
      </c>
      <c r="J29" s="225">
        <v>31</v>
      </c>
      <c r="K29" s="225">
        <v>362</v>
      </c>
      <c r="L29" s="225">
        <v>328</v>
      </c>
      <c r="M29" s="226">
        <v>34</v>
      </c>
      <c r="N29" s="225">
        <v>325</v>
      </c>
      <c r="O29" s="225">
        <v>302</v>
      </c>
      <c r="P29" s="226">
        <v>23</v>
      </c>
    </row>
    <row r="30" spans="1:16" ht="30" customHeight="1">
      <c r="A30" s="330" t="s">
        <v>269</v>
      </c>
      <c r="B30" s="225">
        <v>676</v>
      </c>
      <c r="C30" s="225">
        <v>668</v>
      </c>
      <c r="D30" s="225">
        <v>8</v>
      </c>
      <c r="E30" s="227">
        <v>497</v>
      </c>
      <c r="F30" s="227">
        <v>493</v>
      </c>
      <c r="G30" s="227">
        <v>4</v>
      </c>
      <c r="H30" s="225">
        <v>352</v>
      </c>
      <c r="I30" s="225">
        <v>343</v>
      </c>
      <c r="J30" s="225">
        <v>9</v>
      </c>
      <c r="K30" s="225">
        <v>234</v>
      </c>
      <c r="L30" s="225">
        <v>233</v>
      </c>
      <c r="M30" s="226">
        <v>1</v>
      </c>
      <c r="N30" s="225">
        <v>200</v>
      </c>
      <c r="O30" s="225">
        <v>198</v>
      </c>
      <c r="P30" s="226">
        <v>2</v>
      </c>
    </row>
    <row r="31" spans="1:16" ht="30" customHeight="1">
      <c r="A31" s="330" t="s">
        <v>270</v>
      </c>
      <c r="B31" s="225">
        <v>304</v>
      </c>
      <c r="C31" s="225">
        <v>286</v>
      </c>
      <c r="D31" s="225">
        <v>18</v>
      </c>
      <c r="E31" s="227">
        <v>313</v>
      </c>
      <c r="F31" s="227">
        <v>294</v>
      </c>
      <c r="G31" s="227">
        <v>19</v>
      </c>
      <c r="H31" s="225">
        <v>244</v>
      </c>
      <c r="I31" s="225">
        <v>232</v>
      </c>
      <c r="J31" s="225">
        <v>12</v>
      </c>
      <c r="K31" s="225">
        <v>198</v>
      </c>
      <c r="L31" s="225">
        <v>189</v>
      </c>
      <c r="M31" s="226">
        <v>9</v>
      </c>
      <c r="N31" s="225">
        <v>151</v>
      </c>
      <c r="O31" s="225">
        <v>141</v>
      </c>
      <c r="P31" s="226">
        <v>10</v>
      </c>
    </row>
    <row r="32" spans="1:16" ht="30" customHeight="1">
      <c r="A32" s="330" t="s">
        <v>271</v>
      </c>
      <c r="B32" s="225">
        <v>117</v>
      </c>
      <c r="C32" s="225">
        <v>115</v>
      </c>
      <c r="D32" s="225">
        <v>2</v>
      </c>
      <c r="E32" s="227">
        <v>91</v>
      </c>
      <c r="F32" s="227">
        <v>90</v>
      </c>
      <c r="G32" s="227">
        <v>1</v>
      </c>
      <c r="H32" s="225">
        <v>224</v>
      </c>
      <c r="I32" s="225">
        <v>220</v>
      </c>
      <c r="J32" s="225">
        <v>4</v>
      </c>
      <c r="K32" s="225">
        <v>183</v>
      </c>
      <c r="L32" s="225">
        <v>175</v>
      </c>
      <c r="M32" s="226">
        <v>8</v>
      </c>
      <c r="N32" s="225">
        <v>145</v>
      </c>
      <c r="O32" s="225">
        <v>140</v>
      </c>
      <c r="P32" s="226">
        <v>5</v>
      </c>
    </row>
    <row r="33" spans="1:16" ht="30" customHeight="1">
      <c r="A33" s="330" t="s">
        <v>272</v>
      </c>
      <c r="B33" s="225">
        <v>685</v>
      </c>
      <c r="C33" s="225">
        <v>539</v>
      </c>
      <c r="D33" s="225">
        <v>146</v>
      </c>
      <c r="E33" s="227">
        <v>251</v>
      </c>
      <c r="F33" s="227">
        <v>201</v>
      </c>
      <c r="G33" s="227">
        <v>50</v>
      </c>
      <c r="H33" s="225">
        <v>261</v>
      </c>
      <c r="I33" s="225">
        <v>207</v>
      </c>
      <c r="J33" s="225">
        <v>54</v>
      </c>
      <c r="K33" s="225">
        <v>175</v>
      </c>
      <c r="L33" s="225">
        <v>133</v>
      </c>
      <c r="M33" s="226">
        <v>42</v>
      </c>
      <c r="N33" s="225">
        <v>121</v>
      </c>
      <c r="O33" s="225">
        <v>105</v>
      </c>
      <c r="P33" s="226">
        <v>16</v>
      </c>
    </row>
    <row r="34" spans="1:16" ht="30" customHeight="1">
      <c r="A34" s="330" t="s">
        <v>273</v>
      </c>
      <c r="B34" s="229">
        <v>107</v>
      </c>
      <c r="C34" s="229">
        <v>53</v>
      </c>
      <c r="D34" s="229">
        <v>54</v>
      </c>
      <c r="E34" s="229">
        <v>122</v>
      </c>
      <c r="F34" s="229">
        <v>63</v>
      </c>
      <c r="G34" s="229">
        <v>59</v>
      </c>
      <c r="H34" s="229">
        <v>118</v>
      </c>
      <c r="I34" s="229">
        <v>58</v>
      </c>
      <c r="J34" s="229">
        <v>60</v>
      </c>
      <c r="K34" s="229">
        <v>116</v>
      </c>
      <c r="L34" s="229">
        <v>61</v>
      </c>
      <c r="M34" s="230">
        <v>55</v>
      </c>
      <c r="N34" s="229">
        <v>102</v>
      </c>
      <c r="O34" s="229">
        <v>48</v>
      </c>
      <c r="P34" s="230">
        <v>54</v>
      </c>
    </row>
    <row r="35" spans="1:16" ht="30" customHeight="1">
      <c r="A35" s="330" t="s">
        <v>274</v>
      </c>
      <c r="B35" s="225">
        <v>46</v>
      </c>
      <c r="C35" s="225">
        <v>42</v>
      </c>
      <c r="D35" s="225">
        <v>4</v>
      </c>
      <c r="E35" s="227">
        <v>34</v>
      </c>
      <c r="F35" s="227">
        <v>30</v>
      </c>
      <c r="G35" s="227">
        <v>4</v>
      </c>
      <c r="H35" s="225">
        <v>63</v>
      </c>
      <c r="I35" s="225">
        <v>55</v>
      </c>
      <c r="J35" s="225">
        <v>8</v>
      </c>
      <c r="K35" s="225">
        <v>69</v>
      </c>
      <c r="L35" s="225">
        <v>62</v>
      </c>
      <c r="M35" s="226">
        <v>7</v>
      </c>
      <c r="N35" s="225">
        <v>51</v>
      </c>
      <c r="O35" s="225">
        <v>47</v>
      </c>
      <c r="P35" s="226">
        <v>4</v>
      </c>
    </row>
    <row r="36" spans="1:16" ht="30" customHeight="1">
      <c r="A36" s="391" t="s">
        <v>392</v>
      </c>
      <c r="B36" s="234">
        <v>861</v>
      </c>
      <c r="C36" s="234">
        <v>602</v>
      </c>
      <c r="D36" s="234">
        <v>259</v>
      </c>
      <c r="E36" s="234">
        <v>590</v>
      </c>
      <c r="F36" s="234">
        <v>396</v>
      </c>
      <c r="G36" s="234">
        <v>194</v>
      </c>
      <c r="H36" s="234">
        <v>513</v>
      </c>
      <c r="I36" s="234">
        <v>369</v>
      </c>
      <c r="J36" s="234">
        <v>144</v>
      </c>
      <c r="K36" s="234">
        <v>1991</v>
      </c>
      <c r="L36" s="234">
        <v>1225</v>
      </c>
      <c r="M36" s="234">
        <v>766</v>
      </c>
      <c r="N36" s="234">
        <v>812</v>
      </c>
      <c r="O36" s="234">
        <v>519</v>
      </c>
      <c r="P36" s="236">
        <v>334</v>
      </c>
    </row>
    <row r="37" spans="1:16" ht="19.5">
      <c r="A37" s="394" t="s">
        <v>391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</sheetData>
  <sortState ref="A6:P35">
    <sortCondition descending="1" ref="N6:N35"/>
  </sortState>
  <mergeCells count="8">
    <mergeCell ref="H3:J3"/>
    <mergeCell ref="K3:M3"/>
    <mergeCell ref="N3:P3"/>
    <mergeCell ref="A1:P1"/>
    <mergeCell ref="O2:P2"/>
    <mergeCell ref="A3:A4"/>
    <mergeCell ref="B3:D3"/>
    <mergeCell ref="E3:G3"/>
  </mergeCells>
  <phoneticPr fontId="6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Y35"/>
  <sheetViews>
    <sheetView showGridLines="0" zoomScaleNormal="100" workbookViewId="0">
      <selection activeCell="J25" sqref="J25"/>
    </sheetView>
  </sheetViews>
  <sheetFormatPr defaultColWidth="9" defaultRowHeight="15"/>
  <cols>
    <col min="1" max="1" width="7.625" style="6" customWidth="1"/>
    <col min="2" max="2" width="6.375" style="6" customWidth="1"/>
    <col min="3" max="3" width="13.25" style="6" customWidth="1"/>
    <col min="4" max="4" width="9.5" style="6" hidden="1" customWidth="1"/>
    <col min="5" max="5" width="7.5" style="6" hidden="1" customWidth="1"/>
    <col min="6" max="15" width="9" style="6" customWidth="1"/>
    <col min="16" max="16384" width="9" style="6"/>
  </cols>
  <sheetData>
    <row r="1" spans="1:25" ht="23.25" customHeight="1">
      <c r="A1" s="695" t="s">
        <v>78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  <c r="V1" s="695"/>
      <c r="W1" s="695"/>
      <c r="X1" s="695"/>
      <c r="Y1" s="695"/>
    </row>
    <row r="2" spans="1:25" s="48" customFormat="1" ht="18.75" customHeight="1">
      <c r="A2" s="750"/>
      <c r="B2" s="750"/>
      <c r="C2" s="750"/>
      <c r="D2" s="687" t="s">
        <v>79</v>
      </c>
      <c r="E2" s="687"/>
      <c r="F2" s="687" t="s">
        <v>80</v>
      </c>
      <c r="G2" s="753"/>
      <c r="H2" s="718" t="s">
        <v>81</v>
      </c>
      <c r="I2" s="753"/>
      <c r="J2" s="718" t="s">
        <v>82</v>
      </c>
      <c r="K2" s="753"/>
      <c r="L2" s="718" t="s">
        <v>83</v>
      </c>
      <c r="M2" s="753"/>
      <c r="N2" s="718" t="s">
        <v>84</v>
      </c>
      <c r="O2" s="687"/>
      <c r="P2" s="718" t="s">
        <v>394</v>
      </c>
      <c r="Q2" s="687"/>
      <c r="R2" s="718" t="s">
        <v>395</v>
      </c>
      <c r="S2" s="687"/>
      <c r="T2" s="718" t="s">
        <v>396</v>
      </c>
      <c r="U2" s="687"/>
      <c r="V2" s="718" t="s">
        <v>397</v>
      </c>
      <c r="W2" s="687"/>
      <c r="X2" s="718" t="s">
        <v>398</v>
      </c>
      <c r="Y2" s="687"/>
    </row>
    <row r="3" spans="1:25" s="48" customFormat="1" ht="18.75" customHeight="1">
      <c r="A3" s="712"/>
      <c r="B3" s="712"/>
      <c r="C3" s="712"/>
      <c r="D3" s="395" t="s">
        <v>85</v>
      </c>
      <c r="E3" s="396" t="s">
        <v>86</v>
      </c>
      <c r="F3" s="397" t="s">
        <v>399</v>
      </c>
      <c r="G3" s="398" t="s">
        <v>400</v>
      </c>
      <c r="H3" s="398" t="s">
        <v>399</v>
      </c>
      <c r="I3" s="398" t="s">
        <v>400</v>
      </c>
      <c r="J3" s="398" t="s">
        <v>399</v>
      </c>
      <c r="K3" s="398" t="s">
        <v>400</v>
      </c>
      <c r="L3" s="398" t="s">
        <v>399</v>
      </c>
      <c r="M3" s="398" t="s">
        <v>400</v>
      </c>
      <c r="N3" s="398" t="s">
        <v>399</v>
      </c>
      <c r="O3" s="398" t="s">
        <v>400</v>
      </c>
      <c r="P3" s="398" t="s">
        <v>399</v>
      </c>
      <c r="Q3" s="398" t="s">
        <v>400</v>
      </c>
      <c r="R3" s="398" t="s">
        <v>399</v>
      </c>
      <c r="S3" s="398" t="s">
        <v>400</v>
      </c>
      <c r="T3" s="398" t="s">
        <v>399</v>
      </c>
      <c r="U3" s="398" t="s">
        <v>400</v>
      </c>
      <c r="V3" s="398" t="s">
        <v>399</v>
      </c>
      <c r="W3" s="398" t="s">
        <v>400</v>
      </c>
      <c r="X3" s="398" t="s">
        <v>399</v>
      </c>
      <c r="Y3" s="399" t="s">
        <v>400</v>
      </c>
    </row>
    <row r="4" spans="1:25" s="48" customFormat="1" ht="18.75" customHeight="1">
      <c r="A4" s="750" t="s">
        <v>87</v>
      </c>
      <c r="B4" s="751"/>
      <c r="C4" s="743"/>
      <c r="D4" s="237">
        <v>39927</v>
      </c>
      <c r="E4" s="238">
        <v>100</v>
      </c>
      <c r="F4" s="268">
        <v>37554</v>
      </c>
      <c r="G4" s="400">
        <v>100</v>
      </c>
      <c r="H4" s="268">
        <v>36278</v>
      </c>
      <c r="I4" s="400">
        <v>100</v>
      </c>
      <c r="J4" s="268">
        <v>37059</v>
      </c>
      <c r="K4" s="400">
        <v>100</v>
      </c>
      <c r="L4" s="268">
        <v>33468</v>
      </c>
      <c r="M4" s="402">
        <v>100</v>
      </c>
      <c r="N4" s="268">
        <v>34574</v>
      </c>
      <c r="O4" s="402">
        <v>100</v>
      </c>
      <c r="P4" s="271">
        <v>33913</v>
      </c>
      <c r="Q4" s="73">
        <v>100</v>
      </c>
      <c r="R4" s="70">
        <v>31543</v>
      </c>
      <c r="S4" s="73">
        <v>100</v>
      </c>
      <c r="T4" s="273">
        <v>32204</v>
      </c>
      <c r="U4" s="73">
        <v>100</v>
      </c>
      <c r="V4" s="273">
        <v>32028</v>
      </c>
      <c r="W4" s="32">
        <v>100</v>
      </c>
      <c r="X4" s="267">
        <v>31398</v>
      </c>
      <c r="Y4" s="404">
        <v>100</v>
      </c>
    </row>
    <row r="5" spans="1:25" s="48" customFormat="1" ht="18.75" customHeight="1">
      <c r="A5" s="752" t="s">
        <v>88</v>
      </c>
      <c r="B5" s="747" t="s">
        <v>401</v>
      </c>
      <c r="C5" s="743"/>
      <c r="D5" s="239">
        <v>9409</v>
      </c>
      <c r="E5" s="240">
        <v>23.57</v>
      </c>
      <c r="F5" s="268">
        <v>14625</v>
      </c>
      <c r="G5" s="400">
        <v>38.94</v>
      </c>
      <c r="H5" s="268">
        <v>15122</v>
      </c>
      <c r="I5" s="400">
        <v>41.68</v>
      </c>
      <c r="J5" s="268">
        <v>17476</v>
      </c>
      <c r="K5" s="400">
        <v>47.16</v>
      </c>
      <c r="L5" s="268">
        <v>16995</v>
      </c>
      <c r="M5" s="402">
        <v>50.78</v>
      </c>
      <c r="N5" s="268">
        <v>18640</v>
      </c>
      <c r="O5" s="402">
        <v>53.91</v>
      </c>
      <c r="P5" s="271">
        <v>18128</v>
      </c>
      <c r="Q5" s="73">
        <v>53.45</v>
      </c>
      <c r="R5" s="70">
        <v>17766</v>
      </c>
      <c r="S5" s="73">
        <v>56.32</v>
      </c>
      <c r="T5" s="274">
        <v>19251</v>
      </c>
      <c r="U5" s="73">
        <v>59.778288411377467</v>
      </c>
      <c r="V5" s="274">
        <v>19803</v>
      </c>
      <c r="W5" s="32">
        <v>61.830273510678154</v>
      </c>
      <c r="X5" s="267">
        <v>18981</v>
      </c>
      <c r="Y5" s="404">
        <v>60.45</v>
      </c>
    </row>
    <row r="6" spans="1:25" s="48" customFormat="1" ht="18.75" customHeight="1">
      <c r="A6" s="741"/>
      <c r="B6" s="746" t="s">
        <v>90</v>
      </c>
      <c r="C6" s="672"/>
      <c r="D6" s="239">
        <v>7509</v>
      </c>
      <c r="E6" s="240">
        <v>18.809999999999999</v>
      </c>
      <c r="F6" s="268">
        <v>13196</v>
      </c>
      <c r="G6" s="400">
        <v>35.14</v>
      </c>
      <c r="H6" s="268">
        <v>13560</v>
      </c>
      <c r="I6" s="400">
        <v>37.380000000000003</v>
      </c>
      <c r="J6" s="268">
        <v>15728</v>
      </c>
      <c r="K6" s="400">
        <v>42.44</v>
      </c>
      <c r="L6" s="268">
        <v>15225</v>
      </c>
      <c r="M6" s="402">
        <v>45.49</v>
      </c>
      <c r="N6" s="268">
        <v>17215</v>
      </c>
      <c r="O6" s="402">
        <v>49.79</v>
      </c>
      <c r="P6" s="271">
        <v>16938</v>
      </c>
      <c r="Q6" s="73">
        <v>49.95</v>
      </c>
      <c r="R6" s="70">
        <v>16733</v>
      </c>
      <c r="S6" s="73">
        <v>53.05</v>
      </c>
      <c r="T6" s="274">
        <v>18106</v>
      </c>
      <c r="U6" s="73">
        <v>56.222829462178616</v>
      </c>
      <c r="V6" s="274">
        <v>18676</v>
      </c>
      <c r="W6" s="32">
        <v>58.311477457224925</v>
      </c>
      <c r="X6" s="267">
        <v>17978</v>
      </c>
      <c r="Y6" s="404">
        <v>57.26</v>
      </c>
    </row>
    <row r="7" spans="1:25" s="48" customFormat="1" ht="18.75" customHeight="1">
      <c r="A7" s="741"/>
      <c r="B7" s="746" t="s">
        <v>91</v>
      </c>
      <c r="C7" s="672"/>
      <c r="D7" s="239">
        <v>1900</v>
      </c>
      <c r="E7" s="240">
        <v>4.76</v>
      </c>
      <c r="F7" s="268">
        <v>1429</v>
      </c>
      <c r="G7" s="400">
        <v>3.81</v>
      </c>
      <c r="H7" s="268">
        <v>1562</v>
      </c>
      <c r="I7" s="400">
        <v>4.3099999999999996</v>
      </c>
      <c r="J7" s="268">
        <v>1748</v>
      </c>
      <c r="K7" s="400">
        <v>4.72</v>
      </c>
      <c r="L7" s="268">
        <v>1770</v>
      </c>
      <c r="M7" s="402">
        <v>5.29</v>
      </c>
      <c r="N7" s="268">
        <v>1425</v>
      </c>
      <c r="O7" s="402">
        <v>4.12</v>
      </c>
      <c r="P7" s="271">
        <v>1190</v>
      </c>
      <c r="Q7" s="73">
        <v>3.51</v>
      </c>
      <c r="R7" s="70">
        <v>1033</v>
      </c>
      <c r="S7" s="73">
        <v>3.27</v>
      </c>
      <c r="T7" s="274">
        <v>1145</v>
      </c>
      <c r="U7" s="73">
        <v>3.5554589491988571</v>
      </c>
      <c r="V7" s="274">
        <v>1127</v>
      </c>
      <c r="W7" s="32">
        <v>3.5187960534532285</v>
      </c>
      <c r="X7" s="267">
        <v>1003</v>
      </c>
      <c r="Y7" s="404">
        <v>3.19</v>
      </c>
    </row>
    <row r="8" spans="1:25" s="48" customFormat="1" ht="18.75" customHeight="1">
      <c r="A8" s="740" t="s">
        <v>92</v>
      </c>
      <c r="B8" s="742" t="s">
        <v>93</v>
      </c>
      <c r="C8" s="743"/>
      <c r="D8" s="239">
        <v>19588</v>
      </c>
      <c r="E8" s="240">
        <v>49.06</v>
      </c>
      <c r="F8" s="268">
        <v>14620</v>
      </c>
      <c r="G8" s="400">
        <v>38.93</v>
      </c>
      <c r="H8" s="268">
        <v>13402</v>
      </c>
      <c r="I8" s="400">
        <v>36.94</v>
      </c>
      <c r="J8" s="268">
        <v>13350</v>
      </c>
      <c r="K8" s="400">
        <v>36.020000000000003</v>
      </c>
      <c r="L8" s="268">
        <v>11716</v>
      </c>
      <c r="M8" s="402">
        <v>35.01</v>
      </c>
      <c r="N8" s="268">
        <v>10733</v>
      </c>
      <c r="O8" s="402">
        <v>31.04</v>
      </c>
      <c r="P8" s="271">
        <v>10138</v>
      </c>
      <c r="Q8" s="73">
        <v>29.89</v>
      </c>
      <c r="R8" s="70">
        <v>8575</v>
      </c>
      <c r="S8" s="73">
        <v>27.19</v>
      </c>
      <c r="T8" s="274">
        <v>8350</v>
      </c>
      <c r="U8" s="73">
        <v>25.92845609241088</v>
      </c>
      <c r="V8" s="274">
        <v>8440</v>
      </c>
      <c r="W8" s="32">
        <v>26.351942050705635</v>
      </c>
      <c r="X8" s="267">
        <v>7487</v>
      </c>
      <c r="Y8" s="404">
        <v>23.85</v>
      </c>
    </row>
    <row r="9" spans="1:25" s="48" customFormat="1" ht="18.75" customHeight="1">
      <c r="A9" s="741"/>
      <c r="B9" s="744" t="s">
        <v>94</v>
      </c>
      <c r="C9" s="407" t="s">
        <v>89</v>
      </c>
      <c r="D9" s="239">
        <v>14526</v>
      </c>
      <c r="E9" s="240">
        <v>36.380000000000003</v>
      </c>
      <c r="F9" s="268">
        <v>11456</v>
      </c>
      <c r="G9" s="400">
        <v>30.51</v>
      </c>
      <c r="H9" s="268">
        <v>10603</v>
      </c>
      <c r="I9" s="400">
        <v>29.23</v>
      </c>
      <c r="J9" s="268">
        <v>11168</v>
      </c>
      <c r="K9" s="400">
        <v>30.14</v>
      </c>
      <c r="L9" s="268">
        <v>9852</v>
      </c>
      <c r="M9" s="402">
        <v>29.44</v>
      </c>
      <c r="N9" s="268">
        <v>9098</v>
      </c>
      <c r="O9" s="402">
        <v>26.31</v>
      </c>
      <c r="P9" s="271">
        <v>8695</v>
      </c>
      <c r="Q9" s="73">
        <v>25.64</v>
      </c>
      <c r="R9" s="70">
        <v>7220</v>
      </c>
      <c r="S9" s="73">
        <v>22.89</v>
      </c>
      <c r="T9" s="274">
        <v>7101</v>
      </c>
      <c r="U9" s="73">
        <v>22.050055893677804</v>
      </c>
      <c r="V9" s="274">
        <v>7370</v>
      </c>
      <c r="W9" s="32">
        <v>23.011115274135133</v>
      </c>
      <c r="X9" s="267">
        <v>6605</v>
      </c>
      <c r="Y9" s="404">
        <v>21.04</v>
      </c>
    </row>
    <row r="10" spans="1:25" s="48" customFormat="1" ht="18.75" customHeight="1">
      <c r="A10" s="741"/>
      <c r="B10" s="745"/>
      <c r="C10" s="408" t="s">
        <v>97</v>
      </c>
      <c r="D10" s="239">
        <v>9857</v>
      </c>
      <c r="E10" s="240">
        <v>24.69</v>
      </c>
      <c r="F10" s="268">
        <v>7556</v>
      </c>
      <c r="G10" s="400">
        <v>20.12</v>
      </c>
      <c r="H10" s="268">
        <v>6808</v>
      </c>
      <c r="I10" s="400">
        <v>18.77</v>
      </c>
      <c r="J10" s="268">
        <v>7166</v>
      </c>
      <c r="K10" s="400">
        <v>19.34</v>
      </c>
      <c r="L10" s="268">
        <v>6704</v>
      </c>
      <c r="M10" s="402">
        <v>20.03</v>
      </c>
      <c r="N10" s="268">
        <v>6165</v>
      </c>
      <c r="O10" s="402">
        <v>17.829999999999998</v>
      </c>
      <c r="P10" s="271">
        <v>6298</v>
      </c>
      <c r="Q10" s="73">
        <v>18.57</v>
      </c>
      <c r="R10" s="70">
        <v>5361</v>
      </c>
      <c r="S10" s="73">
        <v>17</v>
      </c>
      <c r="T10" s="274">
        <v>5110</v>
      </c>
      <c r="U10" s="73">
        <v>15.86759408769097</v>
      </c>
      <c r="V10" s="274">
        <v>5142</v>
      </c>
      <c r="W10" s="32">
        <v>16.05470213563132</v>
      </c>
      <c r="X10" s="267">
        <v>4508</v>
      </c>
      <c r="Y10" s="404">
        <v>14.36</v>
      </c>
    </row>
    <row r="11" spans="1:25" s="48" customFormat="1" ht="18.75" customHeight="1">
      <c r="A11" s="741"/>
      <c r="B11" s="745"/>
      <c r="C11" s="408" t="s">
        <v>98</v>
      </c>
      <c r="D11" s="239">
        <v>3758</v>
      </c>
      <c r="E11" s="240">
        <v>9.41</v>
      </c>
      <c r="F11" s="268">
        <v>3100</v>
      </c>
      <c r="G11" s="400">
        <v>8.25</v>
      </c>
      <c r="H11" s="268">
        <v>3105</v>
      </c>
      <c r="I11" s="400">
        <v>8.56</v>
      </c>
      <c r="J11" s="268">
        <v>3281</v>
      </c>
      <c r="K11" s="400">
        <v>8.85</v>
      </c>
      <c r="L11" s="268">
        <v>2560</v>
      </c>
      <c r="M11" s="402">
        <v>7.65</v>
      </c>
      <c r="N11" s="268">
        <v>2243</v>
      </c>
      <c r="O11" s="402">
        <v>6.49</v>
      </c>
      <c r="P11" s="271">
        <v>1788</v>
      </c>
      <c r="Q11" s="73">
        <v>5.27</v>
      </c>
      <c r="R11" s="70">
        <v>1411</v>
      </c>
      <c r="S11" s="73">
        <v>4.47</v>
      </c>
      <c r="T11" s="274">
        <v>1501</v>
      </c>
      <c r="U11" s="73">
        <v>4.6609116879890697</v>
      </c>
      <c r="V11" s="274">
        <v>1720</v>
      </c>
      <c r="W11" s="32">
        <v>5.3703009866366926</v>
      </c>
      <c r="X11" s="267">
        <v>1812</v>
      </c>
      <c r="Y11" s="404">
        <v>5.77</v>
      </c>
    </row>
    <row r="12" spans="1:25" s="48" customFormat="1" ht="18.75" customHeight="1">
      <c r="A12" s="741"/>
      <c r="B12" s="745"/>
      <c r="C12" s="408" t="s">
        <v>96</v>
      </c>
      <c r="D12" s="239">
        <v>344</v>
      </c>
      <c r="E12" s="240">
        <v>0.86</v>
      </c>
      <c r="F12" s="268">
        <v>232</v>
      </c>
      <c r="G12" s="400">
        <v>0.62</v>
      </c>
      <c r="H12" s="268">
        <v>211</v>
      </c>
      <c r="I12" s="400">
        <v>0.57999999999999996</v>
      </c>
      <c r="J12" s="268">
        <v>214</v>
      </c>
      <c r="K12" s="400">
        <v>0.57999999999999996</v>
      </c>
      <c r="L12" s="268">
        <v>160</v>
      </c>
      <c r="M12" s="402">
        <v>0.48</v>
      </c>
      <c r="N12" s="268">
        <v>201</v>
      </c>
      <c r="O12" s="402">
        <v>0.57999999999999996</v>
      </c>
      <c r="P12" s="271">
        <v>145</v>
      </c>
      <c r="Q12" s="73">
        <v>0.43</v>
      </c>
      <c r="R12" s="70">
        <v>131</v>
      </c>
      <c r="S12" s="73">
        <v>0.42</v>
      </c>
      <c r="T12" s="274">
        <v>127</v>
      </c>
      <c r="U12" s="73">
        <v>0.39436094895044088</v>
      </c>
      <c r="V12" s="274">
        <v>127</v>
      </c>
      <c r="W12" s="32">
        <v>0.3965280379667791</v>
      </c>
      <c r="X12" s="267">
        <v>145</v>
      </c>
      <c r="Y12" s="404">
        <v>0.46</v>
      </c>
    </row>
    <row r="13" spans="1:25" s="48" customFormat="1" ht="18.75" customHeight="1">
      <c r="A13" s="741"/>
      <c r="B13" s="745"/>
      <c r="C13" s="408" t="s">
        <v>95</v>
      </c>
      <c r="D13" s="239">
        <v>55</v>
      </c>
      <c r="E13" s="240">
        <v>0.14000000000000001</v>
      </c>
      <c r="F13" s="268">
        <v>31</v>
      </c>
      <c r="G13" s="400">
        <v>0.08</v>
      </c>
      <c r="H13" s="268">
        <v>30</v>
      </c>
      <c r="I13" s="400">
        <v>0.08</v>
      </c>
      <c r="J13" s="268">
        <v>21</v>
      </c>
      <c r="K13" s="400">
        <v>0.06</v>
      </c>
      <c r="L13" s="268">
        <v>12</v>
      </c>
      <c r="M13" s="402">
        <v>0.04</v>
      </c>
      <c r="N13" s="268">
        <v>24</v>
      </c>
      <c r="O13" s="402">
        <v>7.0000000000000007E-2</v>
      </c>
      <c r="P13" s="271">
        <v>24</v>
      </c>
      <c r="Q13" s="73">
        <v>7.0000000000000007E-2</v>
      </c>
      <c r="R13" s="70">
        <v>23</v>
      </c>
      <c r="S13" s="73">
        <v>7.0000000000000007E-2</v>
      </c>
      <c r="T13" s="274">
        <v>21</v>
      </c>
      <c r="U13" s="73">
        <v>6.5209290771332751E-2</v>
      </c>
      <c r="V13" s="274">
        <v>11</v>
      </c>
      <c r="W13" s="32">
        <v>3.4344948170350942E-2</v>
      </c>
      <c r="X13" s="267">
        <v>16</v>
      </c>
      <c r="Y13" s="404">
        <v>0.05</v>
      </c>
    </row>
    <row r="14" spans="1:25" s="48" customFormat="1" ht="18.75" customHeight="1">
      <c r="A14" s="741"/>
      <c r="B14" s="745"/>
      <c r="C14" s="408" t="s">
        <v>99</v>
      </c>
      <c r="D14" s="239">
        <v>512</v>
      </c>
      <c r="E14" s="240">
        <v>1.28</v>
      </c>
      <c r="F14" s="268">
        <v>537</v>
      </c>
      <c r="G14" s="400">
        <v>1.43</v>
      </c>
      <c r="H14" s="268">
        <v>449</v>
      </c>
      <c r="I14" s="400">
        <v>1.24</v>
      </c>
      <c r="J14" s="268">
        <v>486</v>
      </c>
      <c r="K14" s="400">
        <v>1.31</v>
      </c>
      <c r="L14" s="268">
        <v>416</v>
      </c>
      <c r="M14" s="402">
        <v>1.24</v>
      </c>
      <c r="N14" s="268">
        <v>465</v>
      </c>
      <c r="O14" s="402">
        <v>1.34</v>
      </c>
      <c r="P14" s="271">
        <v>440</v>
      </c>
      <c r="Q14" s="73">
        <v>1.3</v>
      </c>
      <c r="R14" s="70">
        <v>294</v>
      </c>
      <c r="S14" s="73">
        <v>0.93</v>
      </c>
      <c r="T14" s="274">
        <v>342</v>
      </c>
      <c r="U14" s="73">
        <v>1.0619798782759906</v>
      </c>
      <c r="V14" s="274">
        <v>370</v>
      </c>
      <c r="W14" s="32">
        <v>1.1552391657299863</v>
      </c>
      <c r="X14" s="267">
        <v>124</v>
      </c>
      <c r="Y14" s="404">
        <v>0.39</v>
      </c>
    </row>
    <row r="15" spans="1:25" s="48" customFormat="1" ht="18.75" customHeight="1">
      <c r="A15" s="741"/>
      <c r="B15" s="744" t="s">
        <v>100</v>
      </c>
      <c r="C15" s="407" t="s">
        <v>89</v>
      </c>
      <c r="D15" s="239">
        <v>5062</v>
      </c>
      <c r="E15" s="240">
        <v>12.68</v>
      </c>
      <c r="F15" s="268">
        <v>3164</v>
      </c>
      <c r="G15" s="400">
        <v>8.43</v>
      </c>
      <c r="H15" s="268">
        <v>2799</v>
      </c>
      <c r="I15" s="400">
        <v>7.72</v>
      </c>
      <c r="J15" s="268">
        <v>2182</v>
      </c>
      <c r="K15" s="400">
        <v>5.89</v>
      </c>
      <c r="L15" s="268">
        <v>1864</v>
      </c>
      <c r="M15" s="402">
        <v>5.57</v>
      </c>
      <c r="N15" s="268">
        <v>1635</v>
      </c>
      <c r="O15" s="402">
        <v>4.7300000000000004</v>
      </c>
      <c r="P15" s="271">
        <v>1443</v>
      </c>
      <c r="Q15" s="73">
        <v>4.26</v>
      </c>
      <c r="R15" s="70">
        <v>1355</v>
      </c>
      <c r="S15" s="73">
        <v>4.3</v>
      </c>
      <c r="T15" s="274">
        <v>1249</v>
      </c>
      <c r="U15" s="73">
        <v>3.8784001987330763</v>
      </c>
      <c r="V15" s="274">
        <v>1070</v>
      </c>
      <c r="W15" s="32">
        <v>3.3408267765705006</v>
      </c>
      <c r="X15" s="267">
        <v>882</v>
      </c>
      <c r="Y15" s="404">
        <v>2.81</v>
      </c>
    </row>
    <row r="16" spans="1:25" s="48" customFormat="1" ht="18.75" customHeight="1">
      <c r="A16" s="741"/>
      <c r="B16" s="745"/>
      <c r="C16" s="408" t="s">
        <v>97</v>
      </c>
      <c r="D16" s="239">
        <v>3907</v>
      </c>
      <c r="E16" s="240">
        <v>9.7899999999999991</v>
      </c>
      <c r="F16" s="268">
        <v>2353</v>
      </c>
      <c r="G16" s="400">
        <v>6.27</v>
      </c>
      <c r="H16" s="268">
        <v>2040</v>
      </c>
      <c r="I16" s="400">
        <v>5.62</v>
      </c>
      <c r="J16" s="268">
        <v>1577</v>
      </c>
      <c r="K16" s="400">
        <v>4.26</v>
      </c>
      <c r="L16" s="268">
        <v>1501</v>
      </c>
      <c r="M16" s="402">
        <v>4.4800000000000004</v>
      </c>
      <c r="N16" s="268">
        <v>1304</v>
      </c>
      <c r="O16" s="402">
        <v>3.77</v>
      </c>
      <c r="P16" s="271">
        <v>1110</v>
      </c>
      <c r="Q16" s="73">
        <v>3.27</v>
      </c>
      <c r="R16" s="70">
        <v>1057</v>
      </c>
      <c r="S16" s="73">
        <v>3.35</v>
      </c>
      <c r="T16" s="274">
        <v>958</v>
      </c>
      <c r="U16" s="73">
        <v>2.9747857409017513</v>
      </c>
      <c r="V16" s="274">
        <v>832</v>
      </c>
      <c r="W16" s="32">
        <v>2.5977269888847259</v>
      </c>
      <c r="X16" s="267">
        <v>702</v>
      </c>
      <c r="Y16" s="404">
        <v>2.2400000000000002</v>
      </c>
    </row>
    <row r="17" spans="1:25" s="48" customFormat="1" ht="18.75" customHeight="1">
      <c r="A17" s="741"/>
      <c r="B17" s="745"/>
      <c r="C17" s="408" t="s">
        <v>98</v>
      </c>
      <c r="D17" s="239">
        <v>656</v>
      </c>
      <c r="E17" s="240">
        <v>1.64</v>
      </c>
      <c r="F17" s="268">
        <v>352</v>
      </c>
      <c r="G17" s="400">
        <v>0.94</v>
      </c>
      <c r="H17" s="268">
        <v>331</v>
      </c>
      <c r="I17" s="400">
        <v>0.91</v>
      </c>
      <c r="J17" s="268">
        <v>388</v>
      </c>
      <c r="K17" s="400">
        <v>1.05</v>
      </c>
      <c r="L17" s="268">
        <v>255</v>
      </c>
      <c r="M17" s="402">
        <v>0.76</v>
      </c>
      <c r="N17" s="268">
        <v>215</v>
      </c>
      <c r="O17" s="402">
        <v>0.62</v>
      </c>
      <c r="P17" s="271">
        <v>212</v>
      </c>
      <c r="Q17" s="73">
        <v>0.63</v>
      </c>
      <c r="R17" s="70">
        <v>158</v>
      </c>
      <c r="S17" s="73">
        <v>0.5</v>
      </c>
      <c r="T17" s="274">
        <v>167</v>
      </c>
      <c r="U17" s="73">
        <v>0.51856912184821757</v>
      </c>
      <c r="V17" s="274">
        <v>151</v>
      </c>
      <c r="W17" s="32">
        <v>0.4714624703384539</v>
      </c>
      <c r="X17" s="267">
        <v>128</v>
      </c>
      <c r="Y17" s="404">
        <v>0.41</v>
      </c>
    </row>
    <row r="18" spans="1:25" s="48" customFormat="1" ht="18.75" customHeight="1">
      <c r="A18" s="741"/>
      <c r="B18" s="745"/>
      <c r="C18" s="408" t="s">
        <v>96</v>
      </c>
      <c r="D18" s="239">
        <v>338</v>
      </c>
      <c r="E18" s="240">
        <v>0.85</v>
      </c>
      <c r="F18" s="268">
        <v>266</v>
      </c>
      <c r="G18" s="400">
        <v>0.71</v>
      </c>
      <c r="H18" s="268">
        <v>207</v>
      </c>
      <c r="I18" s="400">
        <v>0.56999999999999995</v>
      </c>
      <c r="J18" s="268">
        <v>130</v>
      </c>
      <c r="K18" s="400">
        <v>0.35</v>
      </c>
      <c r="L18" s="268">
        <v>63</v>
      </c>
      <c r="M18" s="402">
        <v>0.19</v>
      </c>
      <c r="N18" s="268">
        <v>65</v>
      </c>
      <c r="O18" s="402">
        <v>0.19</v>
      </c>
      <c r="P18" s="271">
        <v>73</v>
      </c>
      <c r="Q18" s="73">
        <v>0.22</v>
      </c>
      <c r="R18" s="70">
        <v>88</v>
      </c>
      <c r="S18" s="73">
        <v>0.28000000000000003</v>
      </c>
      <c r="T18" s="274">
        <v>87</v>
      </c>
      <c r="U18" s="73">
        <v>0.27015277605266425</v>
      </c>
      <c r="V18" s="274">
        <v>50</v>
      </c>
      <c r="W18" s="32">
        <v>0.15611340077432248</v>
      </c>
      <c r="X18" s="267">
        <v>45</v>
      </c>
      <c r="Y18" s="404">
        <v>0.14000000000000001</v>
      </c>
    </row>
    <row r="19" spans="1:25" s="48" customFormat="1" ht="18.75" customHeight="1">
      <c r="A19" s="741"/>
      <c r="B19" s="745"/>
      <c r="C19" s="408" t="s">
        <v>95</v>
      </c>
      <c r="D19" s="239">
        <v>8</v>
      </c>
      <c r="E19" s="240">
        <v>0.02</v>
      </c>
      <c r="F19" s="268">
        <v>8</v>
      </c>
      <c r="G19" s="400">
        <v>0.02</v>
      </c>
      <c r="H19" s="268">
        <v>6</v>
      </c>
      <c r="I19" s="400">
        <v>0.02</v>
      </c>
      <c r="J19" s="268">
        <v>2</v>
      </c>
      <c r="K19" s="400">
        <v>0.01</v>
      </c>
      <c r="L19" s="268">
        <v>2</v>
      </c>
      <c r="M19" s="402">
        <v>0.01</v>
      </c>
      <c r="N19" s="268">
        <v>5</v>
      </c>
      <c r="O19" s="402">
        <v>0.01</v>
      </c>
      <c r="P19" s="271">
        <v>8</v>
      </c>
      <c r="Q19" s="73">
        <v>0.02</v>
      </c>
      <c r="R19" s="70">
        <v>9</v>
      </c>
      <c r="S19" s="73">
        <v>0.03</v>
      </c>
      <c r="T19" s="274">
        <v>8</v>
      </c>
      <c r="U19" s="73">
        <v>2.4841634579555332E-2</v>
      </c>
      <c r="V19" s="274">
        <v>9</v>
      </c>
      <c r="W19" s="32">
        <v>2.8100412139378046E-2</v>
      </c>
      <c r="X19" s="267">
        <v>3</v>
      </c>
      <c r="Y19" s="404">
        <v>0.01</v>
      </c>
    </row>
    <row r="20" spans="1:25" s="48" customFormat="1" ht="18.75" customHeight="1">
      <c r="A20" s="741"/>
      <c r="B20" s="745"/>
      <c r="C20" s="408" t="s">
        <v>99</v>
      </c>
      <c r="D20" s="239">
        <v>153</v>
      </c>
      <c r="E20" s="240">
        <v>0.38</v>
      </c>
      <c r="F20" s="268">
        <v>185</v>
      </c>
      <c r="G20" s="400">
        <v>0.49</v>
      </c>
      <c r="H20" s="268">
        <v>215</v>
      </c>
      <c r="I20" s="400">
        <v>0.59</v>
      </c>
      <c r="J20" s="268">
        <v>85</v>
      </c>
      <c r="K20" s="400">
        <v>0.23</v>
      </c>
      <c r="L20" s="268">
        <v>43</v>
      </c>
      <c r="M20" s="402">
        <v>0.13</v>
      </c>
      <c r="N20" s="268">
        <v>46</v>
      </c>
      <c r="O20" s="402">
        <v>0.13</v>
      </c>
      <c r="P20" s="271">
        <v>40</v>
      </c>
      <c r="Q20" s="73">
        <v>0.12</v>
      </c>
      <c r="R20" s="70">
        <v>43</v>
      </c>
      <c r="S20" s="73">
        <v>0.14000000000000001</v>
      </c>
      <c r="T20" s="274">
        <v>29</v>
      </c>
      <c r="U20" s="73">
        <v>9.0050925350888086E-2</v>
      </c>
      <c r="V20" s="274">
        <v>28</v>
      </c>
      <c r="W20" s="32">
        <v>8.7423504433620583E-2</v>
      </c>
      <c r="X20" s="267">
        <v>4</v>
      </c>
      <c r="Y20" s="404">
        <v>0.01</v>
      </c>
    </row>
    <row r="21" spans="1:25" s="9" customFormat="1" ht="18.75" customHeight="1">
      <c r="A21" s="755" t="s">
        <v>102</v>
      </c>
      <c r="B21" s="757" t="s">
        <v>103</v>
      </c>
      <c r="C21" s="758"/>
      <c r="D21" s="293">
        <f t="shared" ref="D21" si="0">IF(B21&lt;&gt;"--",IF(E21&lt;&gt;"--",SUM(B21)-SUM(E21),"--"),"--")</f>
        <v>-432</v>
      </c>
      <c r="E21" s="293">
        <f>SUM(E22:E27)</f>
        <v>432</v>
      </c>
      <c r="F21" s="410" t="s">
        <v>5</v>
      </c>
      <c r="G21" s="410" t="s">
        <v>5</v>
      </c>
      <c r="H21" s="410" t="s">
        <v>5</v>
      </c>
      <c r="I21" s="410" t="s">
        <v>5</v>
      </c>
      <c r="J21" s="410" t="s">
        <v>5</v>
      </c>
      <c r="K21" s="411" t="s">
        <v>5</v>
      </c>
      <c r="L21" s="411" t="s">
        <v>5</v>
      </c>
      <c r="M21" s="411" t="s">
        <v>5</v>
      </c>
      <c r="N21" s="411" t="s">
        <v>5</v>
      </c>
      <c r="O21" s="378" t="s">
        <v>5</v>
      </c>
      <c r="P21" s="410" t="s">
        <v>5</v>
      </c>
      <c r="Q21" s="411" t="s">
        <v>5</v>
      </c>
      <c r="R21" s="411" t="s">
        <v>5</v>
      </c>
      <c r="S21" s="411" t="s">
        <v>5</v>
      </c>
      <c r="T21" s="411" t="s">
        <v>5</v>
      </c>
      <c r="U21" s="411" t="s">
        <v>5</v>
      </c>
      <c r="V21" s="411" t="s">
        <v>5</v>
      </c>
      <c r="W21" s="411" t="s">
        <v>5</v>
      </c>
      <c r="X21" s="267">
        <v>2072</v>
      </c>
      <c r="Y21" s="405">
        <v>6.6</v>
      </c>
    </row>
    <row r="22" spans="1:25" s="9" customFormat="1" ht="18.75" customHeight="1">
      <c r="A22" s="756"/>
      <c r="B22" s="759" t="s">
        <v>108</v>
      </c>
      <c r="C22" s="760"/>
      <c r="D22" s="293">
        <f t="shared" ref="D22:D27" si="1">IF(B22&lt;&gt;"--",IF(E22&lt;&gt;"--",SUM(B22)-SUM(E22),"--"),"--")</f>
        <v>-369</v>
      </c>
      <c r="E22" s="293">
        <v>369</v>
      </c>
      <c r="F22" s="410" t="s">
        <v>5</v>
      </c>
      <c r="G22" s="410" t="s">
        <v>5</v>
      </c>
      <c r="H22" s="410" t="s">
        <v>5</v>
      </c>
      <c r="I22" s="410" t="s">
        <v>5</v>
      </c>
      <c r="J22" s="410" t="s">
        <v>5</v>
      </c>
      <c r="K22" s="411" t="s">
        <v>5</v>
      </c>
      <c r="L22" s="411" t="s">
        <v>5</v>
      </c>
      <c r="M22" s="411" t="s">
        <v>5</v>
      </c>
      <c r="N22" s="411" t="s">
        <v>5</v>
      </c>
      <c r="O22" s="378" t="s">
        <v>5</v>
      </c>
      <c r="P22" s="410" t="s">
        <v>5</v>
      </c>
      <c r="Q22" s="411" t="s">
        <v>5</v>
      </c>
      <c r="R22" s="411" t="s">
        <v>5</v>
      </c>
      <c r="S22" s="411" t="s">
        <v>5</v>
      </c>
      <c r="T22" s="411" t="s">
        <v>5</v>
      </c>
      <c r="U22" s="411" t="s">
        <v>5</v>
      </c>
      <c r="V22" s="411" t="s">
        <v>5</v>
      </c>
      <c r="W22" s="411" t="s">
        <v>5</v>
      </c>
      <c r="X22" s="267">
        <v>1637</v>
      </c>
      <c r="Y22" s="405">
        <v>5.21</v>
      </c>
    </row>
    <row r="23" spans="1:25" s="9" customFormat="1" ht="18.75" customHeight="1">
      <c r="A23" s="756"/>
      <c r="B23" s="759" t="s">
        <v>107</v>
      </c>
      <c r="C23" s="760"/>
      <c r="D23" s="293">
        <f t="shared" si="1"/>
        <v>-53</v>
      </c>
      <c r="E23" s="293">
        <v>53</v>
      </c>
      <c r="F23" s="410" t="s">
        <v>5</v>
      </c>
      <c r="G23" s="410" t="s">
        <v>5</v>
      </c>
      <c r="H23" s="410" t="s">
        <v>5</v>
      </c>
      <c r="I23" s="410" t="s">
        <v>5</v>
      </c>
      <c r="J23" s="410" t="s">
        <v>5</v>
      </c>
      <c r="K23" s="411" t="s">
        <v>5</v>
      </c>
      <c r="L23" s="411" t="s">
        <v>5</v>
      </c>
      <c r="M23" s="411" t="s">
        <v>5</v>
      </c>
      <c r="N23" s="411" t="s">
        <v>5</v>
      </c>
      <c r="O23" s="378" t="s">
        <v>5</v>
      </c>
      <c r="P23" s="410" t="s">
        <v>5</v>
      </c>
      <c r="Q23" s="411" t="s">
        <v>5</v>
      </c>
      <c r="R23" s="411" t="s">
        <v>5</v>
      </c>
      <c r="S23" s="411" t="s">
        <v>5</v>
      </c>
      <c r="T23" s="411" t="s">
        <v>5</v>
      </c>
      <c r="U23" s="411" t="s">
        <v>5</v>
      </c>
      <c r="V23" s="411" t="s">
        <v>5</v>
      </c>
      <c r="W23" s="411" t="s">
        <v>5</v>
      </c>
      <c r="X23" s="267">
        <v>249</v>
      </c>
      <c r="Y23" s="405">
        <v>0.79</v>
      </c>
    </row>
    <row r="24" spans="1:25" s="9" customFormat="1" ht="18.75" customHeight="1">
      <c r="A24" s="756"/>
      <c r="B24" s="759" t="s">
        <v>104</v>
      </c>
      <c r="C24" s="760"/>
      <c r="D24" s="293">
        <f t="shared" si="1"/>
        <v>-5</v>
      </c>
      <c r="E24" s="293">
        <v>5</v>
      </c>
      <c r="F24" s="410" t="s">
        <v>5</v>
      </c>
      <c r="G24" s="410" t="s">
        <v>5</v>
      </c>
      <c r="H24" s="410" t="s">
        <v>5</v>
      </c>
      <c r="I24" s="410" t="s">
        <v>5</v>
      </c>
      <c r="J24" s="410" t="s">
        <v>5</v>
      </c>
      <c r="K24" s="411" t="s">
        <v>5</v>
      </c>
      <c r="L24" s="411" t="s">
        <v>5</v>
      </c>
      <c r="M24" s="411" t="s">
        <v>5</v>
      </c>
      <c r="N24" s="411" t="s">
        <v>5</v>
      </c>
      <c r="O24" s="378" t="s">
        <v>5</v>
      </c>
      <c r="P24" s="410" t="s">
        <v>5</v>
      </c>
      <c r="Q24" s="411" t="s">
        <v>5</v>
      </c>
      <c r="R24" s="411" t="s">
        <v>5</v>
      </c>
      <c r="S24" s="411" t="s">
        <v>5</v>
      </c>
      <c r="T24" s="411" t="s">
        <v>5</v>
      </c>
      <c r="U24" s="411" t="s">
        <v>5</v>
      </c>
      <c r="V24" s="411" t="s">
        <v>5</v>
      </c>
      <c r="W24" s="411" t="s">
        <v>5</v>
      </c>
      <c r="X24" s="267">
        <v>84</v>
      </c>
      <c r="Y24" s="405">
        <v>0.27</v>
      </c>
    </row>
    <row r="25" spans="1:25" s="9" customFormat="1" ht="18.75" customHeight="1">
      <c r="A25" s="756"/>
      <c r="B25" s="759" t="s">
        <v>105</v>
      </c>
      <c r="C25" s="760"/>
      <c r="D25" s="293">
        <f t="shared" si="1"/>
        <v>-2</v>
      </c>
      <c r="E25" s="293">
        <v>2</v>
      </c>
      <c r="F25" s="410" t="s">
        <v>5</v>
      </c>
      <c r="G25" s="410" t="s">
        <v>5</v>
      </c>
      <c r="H25" s="410" t="s">
        <v>5</v>
      </c>
      <c r="I25" s="410" t="s">
        <v>5</v>
      </c>
      <c r="J25" s="410" t="s">
        <v>5</v>
      </c>
      <c r="K25" s="411" t="s">
        <v>5</v>
      </c>
      <c r="L25" s="411" t="s">
        <v>5</v>
      </c>
      <c r="M25" s="411" t="s">
        <v>5</v>
      </c>
      <c r="N25" s="411" t="s">
        <v>5</v>
      </c>
      <c r="O25" s="378" t="s">
        <v>5</v>
      </c>
      <c r="P25" s="410" t="s">
        <v>5</v>
      </c>
      <c r="Q25" s="411" t="s">
        <v>5</v>
      </c>
      <c r="R25" s="411" t="s">
        <v>5</v>
      </c>
      <c r="S25" s="411" t="s">
        <v>5</v>
      </c>
      <c r="T25" s="411" t="s">
        <v>5</v>
      </c>
      <c r="U25" s="411" t="s">
        <v>5</v>
      </c>
      <c r="V25" s="411" t="s">
        <v>5</v>
      </c>
      <c r="W25" s="411" t="s">
        <v>5</v>
      </c>
      <c r="X25" s="267">
        <v>52</v>
      </c>
      <c r="Y25" s="405">
        <v>0.17</v>
      </c>
    </row>
    <row r="26" spans="1:25" s="9" customFormat="1" ht="18.75" customHeight="1">
      <c r="A26" s="756"/>
      <c r="B26" s="759" t="s">
        <v>109</v>
      </c>
      <c r="C26" s="760"/>
      <c r="D26" s="293">
        <f t="shared" si="1"/>
        <v>-1</v>
      </c>
      <c r="E26" s="293">
        <v>1</v>
      </c>
      <c r="F26" s="410" t="s">
        <v>5</v>
      </c>
      <c r="G26" s="410" t="s">
        <v>5</v>
      </c>
      <c r="H26" s="410" t="s">
        <v>5</v>
      </c>
      <c r="I26" s="410" t="s">
        <v>5</v>
      </c>
      <c r="J26" s="410" t="s">
        <v>5</v>
      </c>
      <c r="K26" s="411" t="s">
        <v>5</v>
      </c>
      <c r="L26" s="411" t="s">
        <v>5</v>
      </c>
      <c r="M26" s="411" t="s">
        <v>5</v>
      </c>
      <c r="N26" s="411" t="s">
        <v>5</v>
      </c>
      <c r="O26" s="378" t="s">
        <v>5</v>
      </c>
      <c r="P26" s="410" t="s">
        <v>5</v>
      </c>
      <c r="Q26" s="411" t="s">
        <v>5</v>
      </c>
      <c r="R26" s="411" t="s">
        <v>5</v>
      </c>
      <c r="S26" s="411" t="s">
        <v>5</v>
      </c>
      <c r="T26" s="411" t="s">
        <v>5</v>
      </c>
      <c r="U26" s="411" t="s">
        <v>5</v>
      </c>
      <c r="V26" s="411" t="s">
        <v>5</v>
      </c>
      <c r="W26" s="411" t="s">
        <v>5</v>
      </c>
      <c r="X26" s="267">
        <v>39</v>
      </c>
      <c r="Y26" s="405">
        <v>0.12</v>
      </c>
    </row>
    <row r="27" spans="1:25" s="9" customFormat="1" ht="18.75" customHeight="1">
      <c r="A27" s="756"/>
      <c r="B27" s="759" t="s">
        <v>106</v>
      </c>
      <c r="C27" s="760"/>
      <c r="D27" s="293">
        <f t="shared" si="1"/>
        <v>-2</v>
      </c>
      <c r="E27" s="293">
        <v>2</v>
      </c>
      <c r="F27" s="410" t="s">
        <v>5</v>
      </c>
      <c r="G27" s="410" t="s">
        <v>5</v>
      </c>
      <c r="H27" s="410" t="s">
        <v>5</v>
      </c>
      <c r="I27" s="410" t="s">
        <v>5</v>
      </c>
      <c r="J27" s="410" t="s">
        <v>5</v>
      </c>
      <c r="K27" s="411" t="s">
        <v>5</v>
      </c>
      <c r="L27" s="411" t="s">
        <v>5</v>
      </c>
      <c r="M27" s="411" t="s">
        <v>5</v>
      </c>
      <c r="N27" s="411" t="s">
        <v>5</v>
      </c>
      <c r="O27" s="378" t="s">
        <v>5</v>
      </c>
      <c r="P27" s="410" t="s">
        <v>5</v>
      </c>
      <c r="Q27" s="411" t="s">
        <v>5</v>
      </c>
      <c r="R27" s="411" t="s">
        <v>5</v>
      </c>
      <c r="S27" s="411" t="s">
        <v>5</v>
      </c>
      <c r="T27" s="411" t="s">
        <v>5</v>
      </c>
      <c r="U27" s="411" t="s">
        <v>5</v>
      </c>
      <c r="V27" s="411" t="s">
        <v>5</v>
      </c>
      <c r="W27" s="411" t="s">
        <v>5</v>
      </c>
      <c r="X27" s="267">
        <v>11</v>
      </c>
      <c r="Y27" s="405">
        <v>0.04</v>
      </c>
    </row>
    <row r="28" spans="1:25" s="48" customFormat="1" ht="18.75" customHeight="1">
      <c r="A28" s="682" t="s">
        <v>111</v>
      </c>
      <c r="B28" s="682"/>
      <c r="C28" s="683"/>
      <c r="D28" s="239">
        <v>6669</v>
      </c>
      <c r="E28" s="240">
        <v>16.7</v>
      </c>
      <c r="F28" s="268">
        <v>4669</v>
      </c>
      <c r="G28" s="400">
        <v>12.43</v>
      </c>
      <c r="H28" s="268">
        <v>4374</v>
      </c>
      <c r="I28" s="400">
        <v>12.06</v>
      </c>
      <c r="J28" s="268">
        <v>3817</v>
      </c>
      <c r="K28" s="400">
        <v>10.3</v>
      </c>
      <c r="L28" s="268">
        <v>3300</v>
      </c>
      <c r="M28" s="402">
        <v>9.86</v>
      </c>
      <c r="N28" s="268">
        <v>3376</v>
      </c>
      <c r="O28" s="402">
        <v>9.76</v>
      </c>
      <c r="P28" s="271">
        <v>3497</v>
      </c>
      <c r="Q28" s="73">
        <v>10.31</v>
      </c>
      <c r="R28" s="70">
        <v>3237</v>
      </c>
      <c r="S28" s="73">
        <v>10.26</v>
      </c>
      <c r="T28" s="274">
        <v>2937</v>
      </c>
      <c r="U28" s="73">
        <v>9.1199850950192527</v>
      </c>
      <c r="V28" s="274">
        <v>2336</v>
      </c>
      <c r="W28" s="32">
        <v>7.2936180841763454</v>
      </c>
      <c r="X28" s="267">
        <v>1916</v>
      </c>
      <c r="Y28" s="404">
        <v>6.1</v>
      </c>
    </row>
    <row r="29" spans="1:25" s="48" customFormat="1" ht="18.75" customHeight="1">
      <c r="A29" s="671" t="s">
        <v>110</v>
      </c>
      <c r="B29" s="671"/>
      <c r="C29" s="672"/>
      <c r="D29" s="239">
        <v>2489</v>
      </c>
      <c r="E29" s="240">
        <v>6.23</v>
      </c>
      <c r="F29" s="268">
        <v>2287</v>
      </c>
      <c r="G29" s="400">
        <v>6.09</v>
      </c>
      <c r="H29" s="268">
        <v>1955</v>
      </c>
      <c r="I29" s="400">
        <v>5.39</v>
      </c>
      <c r="J29" s="294">
        <v>1657</v>
      </c>
      <c r="K29" s="400">
        <v>4.47</v>
      </c>
      <c r="L29" s="268">
        <v>1328</v>
      </c>
      <c r="M29" s="402">
        <v>3.97</v>
      </c>
      <c r="N29" s="305">
        <v>1725</v>
      </c>
      <c r="O29" s="402">
        <v>4.99</v>
      </c>
      <c r="P29" s="271">
        <v>2052</v>
      </c>
      <c r="Q29" s="73">
        <v>6.05</v>
      </c>
      <c r="R29" s="70">
        <v>1793</v>
      </c>
      <c r="S29" s="73">
        <v>5.68</v>
      </c>
      <c r="T29" s="274">
        <v>1297</v>
      </c>
      <c r="U29" s="73">
        <v>4.0274500062104082</v>
      </c>
      <c r="V29" s="274">
        <v>1109</v>
      </c>
      <c r="W29" s="32">
        <v>3.4625952291744722</v>
      </c>
      <c r="X29" s="267">
        <v>694</v>
      </c>
      <c r="Y29" s="404">
        <v>2.21</v>
      </c>
    </row>
    <row r="30" spans="1:25" s="48" customFormat="1" ht="18.75" customHeight="1">
      <c r="A30" s="748" t="s">
        <v>101</v>
      </c>
      <c r="B30" s="748"/>
      <c r="C30" s="749"/>
      <c r="D30" s="239">
        <v>549</v>
      </c>
      <c r="E30" s="240">
        <v>1.38</v>
      </c>
      <c r="F30" s="268">
        <v>437</v>
      </c>
      <c r="G30" s="400">
        <v>1.1599999999999999</v>
      </c>
      <c r="H30" s="268">
        <v>483</v>
      </c>
      <c r="I30" s="400">
        <v>1.33</v>
      </c>
      <c r="J30" s="268">
        <v>244</v>
      </c>
      <c r="K30" s="400">
        <v>0.66</v>
      </c>
      <c r="L30" s="268">
        <v>113</v>
      </c>
      <c r="M30" s="402">
        <v>0.34</v>
      </c>
      <c r="N30" s="350">
        <v>86</v>
      </c>
      <c r="O30" s="402">
        <v>0.25</v>
      </c>
      <c r="P30" s="271">
        <v>90</v>
      </c>
      <c r="Q30" s="73">
        <v>0.27</v>
      </c>
      <c r="R30" s="70">
        <v>146</v>
      </c>
      <c r="S30" s="329">
        <v>0.46</v>
      </c>
      <c r="T30" s="274">
        <v>188</v>
      </c>
      <c r="U30" s="73">
        <v>0.58377841261955044</v>
      </c>
      <c r="V30" s="274">
        <v>202</v>
      </c>
      <c r="W30" s="32">
        <v>0.63069813912826278</v>
      </c>
      <c r="X30" s="267">
        <v>81</v>
      </c>
      <c r="Y30" s="404">
        <v>0.26</v>
      </c>
    </row>
    <row r="31" spans="1:25" s="48" customFormat="1" ht="18.75" customHeight="1">
      <c r="A31" s="660" t="s">
        <v>99</v>
      </c>
      <c r="B31" s="660"/>
      <c r="C31" s="661"/>
      <c r="D31" s="241">
        <v>1223</v>
      </c>
      <c r="E31" s="242">
        <v>3.06</v>
      </c>
      <c r="F31" s="269">
        <v>916</v>
      </c>
      <c r="G31" s="401">
        <v>2.44</v>
      </c>
      <c r="H31" s="269">
        <v>942</v>
      </c>
      <c r="I31" s="401">
        <v>2.6</v>
      </c>
      <c r="J31" s="269">
        <v>515</v>
      </c>
      <c r="K31" s="401">
        <v>1.39</v>
      </c>
      <c r="L31" s="269">
        <v>16</v>
      </c>
      <c r="M31" s="403">
        <v>0.05</v>
      </c>
      <c r="N31" s="270">
        <v>14</v>
      </c>
      <c r="O31" s="403">
        <v>0.04</v>
      </c>
      <c r="P31" s="275">
        <v>8</v>
      </c>
      <c r="Q31" s="74">
        <v>0.02</v>
      </c>
      <c r="R31" s="276">
        <v>26</v>
      </c>
      <c r="S31" s="74">
        <v>0.08</v>
      </c>
      <c r="T31" s="277">
        <v>181</v>
      </c>
      <c r="U31" s="74">
        <v>0.56204198236243941</v>
      </c>
      <c r="V31" s="277">
        <v>138</v>
      </c>
      <c r="W31" s="33">
        <v>0.43087298613713004</v>
      </c>
      <c r="X31" s="278">
        <v>167</v>
      </c>
      <c r="Y31" s="406">
        <v>0.53</v>
      </c>
    </row>
    <row r="32" spans="1:25" s="109" customFormat="1" ht="18.75" customHeight="1">
      <c r="A32" s="761" t="s">
        <v>116</v>
      </c>
      <c r="B32" s="761"/>
      <c r="C32" s="761"/>
      <c r="D32" s="761"/>
      <c r="E32" s="761"/>
      <c r="F32" s="761"/>
    </row>
    <row r="33" spans="1:16" ht="46.5" customHeight="1">
      <c r="A33" s="762" t="s">
        <v>393</v>
      </c>
      <c r="B33" s="761"/>
      <c r="C33" s="761"/>
      <c r="D33" s="761"/>
      <c r="E33" s="761"/>
      <c r="F33" s="761"/>
      <c r="G33" s="761"/>
      <c r="H33" s="761"/>
      <c r="I33" s="761"/>
      <c r="J33" s="761"/>
    </row>
    <row r="34" spans="1:16">
      <c r="A34" s="754"/>
      <c r="B34" s="754"/>
      <c r="C34" s="754"/>
      <c r="D34" s="754"/>
      <c r="E34" s="754"/>
      <c r="F34" s="754"/>
      <c r="G34" s="754"/>
      <c r="H34" s="754"/>
      <c r="I34" s="754"/>
      <c r="J34" s="754"/>
      <c r="K34" s="754"/>
      <c r="L34" s="754"/>
      <c r="M34" s="754"/>
      <c r="N34" s="754"/>
      <c r="O34" s="295"/>
      <c r="P34" s="295"/>
    </row>
    <row r="35" spans="1:16">
      <c r="A35" s="754"/>
      <c r="B35" s="754"/>
      <c r="C35" s="754"/>
      <c r="D35" s="754"/>
      <c r="E35" s="754"/>
      <c r="F35" s="754"/>
      <c r="G35" s="754"/>
      <c r="H35" s="754"/>
      <c r="I35" s="754"/>
      <c r="J35" s="754"/>
      <c r="K35" s="754"/>
      <c r="L35" s="754"/>
      <c r="M35" s="754"/>
      <c r="N35" s="754"/>
      <c r="O35" s="295"/>
      <c r="P35" s="295"/>
    </row>
  </sheetData>
  <sortState ref="A28:Y30">
    <sortCondition descending="1" ref="X28:X30"/>
  </sortState>
  <mergeCells count="38">
    <mergeCell ref="A34:N34"/>
    <mergeCell ref="V2:W2"/>
    <mergeCell ref="A1:Y1"/>
    <mergeCell ref="A35:N35"/>
    <mergeCell ref="A21:A27"/>
    <mergeCell ref="B21:C21"/>
    <mergeCell ref="B22:C22"/>
    <mergeCell ref="B23:C23"/>
    <mergeCell ref="B24:C24"/>
    <mergeCell ref="B25:C25"/>
    <mergeCell ref="B26:C26"/>
    <mergeCell ref="B27:C27"/>
    <mergeCell ref="A32:F32"/>
    <mergeCell ref="A33:J33"/>
    <mergeCell ref="N2:O2"/>
    <mergeCell ref="D2:E2"/>
    <mergeCell ref="T2:U2"/>
    <mergeCell ref="B6:C6"/>
    <mergeCell ref="X2:Y2"/>
    <mergeCell ref="B5:C5"/>
    <mergeCell ref="A30:C30"/>
    <mergeCell ref="A2:C3"/>
    <mergeCell ref="A4:C4"/>
    <mergeCell ref="A5:A7"/>
    <mergeCell ref="H2:I2"/>
    <mergeCell ref="B7:C7"/>
    <mergeCell ref="F2:G2"/>
    <mergeCell ref="J2:K2"/>
    <mergeCell ref="L2:M2"/>
    <mergeCell ref="P2:Q2"/>
    <mergeCell ref="R2:S2"/>
    <mergeCell ref="A31:C31"/>
    <mergeCell ref="A8:A20"/>
    <mergeCell ref="B8:C8"/>
    <mergeCell ref="B9:B14"/>
    <mergeCell ref="B15:B20"/>
    <mergeCell ref="A28:C28"/>
    <mergeCell ref="A29:C29"/>
  </mergeCells>
  <phoneticPr fontId="4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D17"/>
  <sheetViews>
    <sheetView showGridLines="0" workbookViewId="0">
      <selection activeCell="A13" sqref="A13:B13"/>
    </sheetView>
  </sheetViews>
  <sheetFormatPr defaultColWidth="6.125" defaultRowHeight="15.75"/>
  <cols>
    <col min="1" max="1" width="10.125" style="31" customWidth="1"/>
    <col min="2" max="2" width="25.875" style="28" customWidth="1"/>
    <col min="3" max="3" width="16.625" style="28" customWidth="1"/>
    <col min="4" max="16384" width="6.125" style="28"/>
  </cols>
  <sheetData>
    <row r="1" spans="1:4" s="42" customFormat="1" ht="19.5" customHeight="1">
      <c r="A1" s="765" t="s">
        <v>66</v>
      </c>
      <c r="B1" s="765"/>
      <c r="C1" s="41"/>
    </row>
    <row r="2" spans="1:4" ht="18.75" customHeight="1">
      <c r="A2" s="169"/>
      <c r="B2" s="292" t="s">
        <v>67</v>
      </c>
      <c r="C2" s="29"/>
    </row>
    <row r="3" spans="1:4" ht="18.75" customHeight="1">
      <c r="A3" s="171" t="s">
        <v>68</v>
      </c>
      <c r="B3" s="39">
        <v>6128686617</v>
      </c>
      <c r="C3" s="29"/>
    </row>
    <row r="4" spans="1:4" ht="18.75" customHeight="1">
      <c r="A4" s="171" t="s">
        <v>69</v>
      </c>
      <c r="B4" s="39">
        <v>4880102556</v>
      </c>
      <c r="C4" s="29"/>
    </row>
    <row r="5" spans="1:4" ht="18.75" customHeight="1">
      <c r="A5" s="171" t="s">
        <v>70</v>
      </c>
      <c r="B5" s="39">
        <v>4261445068</v>
      </c>
      <c r="C5" s="29"/>
    </row>
    <row r="6" spans="1:4" ht="18.75" customHeight="1">
      <c r="A6" s="171" t="s">
        <v>71</v>
      </c>
      <c r="B6" s="39">
        <v>3705831144</v>
      </c>
      <c r="C6" s="29"/>
    </row>
    <row r="7" spans="1:4" ht="18.75" customHeight="1">
      <c r="A7" s="170" t="s">
        <v>72</v>
      </c>
      <c r="B7" s="39">
        <v>3379822624</v>
      </c>
      <c r="C7" s="29"/>
    </row>
    <row r="8" spans="1:4" ht="18.75" customHeight="1">
      <c r="A8" s="170" t="s">
        <v>73</v>
      </c>
      <c r="B8" s="39">
        <v>3560788279</v>
      </c>
      <c r="C8" s="29"/>
    </row>
    <row r="9" spans="1:4" ht="18.75" customHeight="1">
      <c r="A9" s="170" t="s">
        <v>74</v>
      </c>
      <c r="B9" s="39">
        <v>3831614687</v>
      </c>
      <c r="C9" s="29"/>
    </row>
    <row r="10" spans="1:4" ht="18.75" customHeight="1">
      <c r="A10" s="170" t="s">
        <v>75</v>
      </c>
      <c r="B10" s="39">
        <v>4047910039</v>
      </c>
      <c r="C10" s="29"/>
    </row>
    <row r="11" spans="1:4" ht="18.75" customHeight="1">
      <c r="A11" s="170" t="s">
        <v>76</v>
      </c>
      <c r="B11" s="39">
        <v>3969141892</v>
      </c>
      <c r="C11" s="29"/>
    </row>
    <row r="12" spans="1:4" ht="18.75" customHeight="1">
      <c r="A12" s="172" t="s">
        <v>77</v>
      </c>
      <c r="B12" s="40">
        <v>4293483761</v>
      </c>
      <c r="C12" s="29"/>
    </row>
    <row r="13" spans="1:4">
      <c r="A13" s="763" t="s">
        <v>435</v>
      </c>
      <c r="B13" s="764"/>
      <c r="C13" s="29"/>
    </row>
    <row r="14" spans="1:4">
      <c r="A14" s="173"/>
      <c r="B14" s="36"/>
      <c r="C14" s="29"/>
      <c r="D14" s="29"/>
    </row>
    <row r="15" spans="1:4">
      <c r="A15" s="174"/>
      <c r="B15" s="36"/>
      <c r="D15" s="29"/>
    </row>
    <row r="16" spans="1:4">
      <c r="A16" s="174"/>
      <c r="B16" s="36"/>
    </row>
    <row r="17" spans="2:2" s="31" customFormat="1">
      <c r="B17" s="30"/>
    </row>
  </sheetData>
  <mergeCells count="2">
    <mergeCell ref="A13:B13"/>
    <mergeCell ref="A1:B1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已命名的範圍</vt:lpstr>
      </vt:variant>
      <vt:variant>
        <vt:i4>24</vt:i4>
      </vt:variant>
    </vt:vector>
  </HeadingPairs>
  <TitlesOfParts>
    <vt:vector size="48" baseType="lpstr">
      <vt:lpstr>1-1-1、1-1-2</vt:lpstr>
      <vt:lpstr> 1-1-3</vt:lpstr>
      <vt:lpstr>1-1-4</vt:lpstr>
      <vt:lpstr>1-2-1</vt:lpstr>
      <vt:lpstr>1-2-2</vt:lpstr>
      <vt:lpstr>1-2-3</vt:lpstr>
      <vt:lpstr>1-2-3(續)</vt:lpstr>
      <vt:lpstr>1-2-4</vt:lpstr>
      <vt:lpstr>1-2-5</vt:lpstr>
      <vt:lpstr>1-2-6</vt:lpstr>
      <vt:lpstr>1-2-7</vt:lpstr>
      <vt:lpstr>1-3-1</vt:lpstr>
      <vt:lpstr>1-3-2</vt:lpstr>
      <vt:lpstr>1-3-3、1-3-4</vt:lpstr>
      <vt:lpstr>1-3-5</vt:lpstr>
      <vt:lpstr>1-3-6、1-3-7</vt:lpstr>
      <vt:lpstr>1-4-1</vt:lpstr>
      <vt:lpstr>1-4-2</vt:lpstr>
      <vt:lpstr>1-4-3</vt:lpstr>
      <vt:lpstr>1-4-4</vt:lpstr>
      <vt:lpstr>1-4-5</vt:lpstr>
      <vt:lpstr>1-4-6</vt:lpstr>
      <vt:lpstr>1-4-7</vt:lpstr>
      <vt:lpstr>1-5-1</vt:lpstr>
      <vt:lpstr>'1-4-1'!_Toc395179094</vt:lpstr>
      <vt:lpstr>'1-4-2'!_Toc395179095</vt:lpstr>
      <vt:lpstr>' 1-1-3'!Print_Area</vt:lpstr>
      <vt:lpstr>'1-1-1、1-1-2'!Print_Area</vt:lpstr>
      <vt:lpstr>'1-1-4'!Print_Area</vt:lpstr>
      <vt:lpstr>'1-2-1'!Print_Area</vt:lpstr>
      <vt:lpstr>'1-2-2'!Print_Area</vt:lpstr>
      <vt:lpstr>'1-2-3'!Print_Area</vt:lpstr>
      <vt:lpstr>'1-2-3(續)'!Print_Area</vt:lpstr>
      <vt:lpstr>'1-2-4'!Print_Area</vt:lpstr>
      <vt:lpstr>'1-2-5'!Print_Area</vt:lpstr>
      <vt:lpstr>'1-2-6'!Print_Area</vt:lpstr>
      <vt:lpstr>'1-3-1'!Print_Area</vt:lpstr>
      <vt:lpstr>'1-3-2'!Print_Area</vt:lpstr>
      <vt:lpstr>'1-3-3、1-3-4'!Print_Area</vt:lpstr>
      <vt:lpstr>'1-3-5'!Print_Area</vt:lpstr>
      <vt:lpstr>'1-3-6、1-3-7'!Print_Area</vt:lpstr>
      <vt:lpstr>'1-4-1'!Print_Area</vt:lpstr>
      <vt:lpstr>'1-4-2'!Print_Area</vt:lpstr>
      <vt:lpstr>'1-4-3'!Print_Area</vt:lpstr>
      <vt:lpstr>'1-4-4'!Print_Area</vt:lpstr>
      <vt:lpstr>'1-4-5'!Print_Area</vt:lpstr>
      <vt:lpstr>'1-4-6'!Print_Area</vt:lpstr>
      <vt:lpstr>'1-4-7'!Print_Area</vt:lpstr>
    </vt:vector>
  </TitlesOfParts>
  <Company>Your Company Name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2020-09-17T13:19:10Z</cp:lastPrinted>
  <dcterms:created xsi:type="dcterms:W3CDTF">2014-06-10T04:23:12Z</dcterms:created>
  <dcterms:modified xsi:type="dcterms:W3CDTF">2021-08-02T08:45:22Z</dcterms:modified>
</cp:coreProperties>
</file>