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saichia\Desktop\進撃の副研究員\犯罪狀況及其分析\109年犯罪狀況及其分析\6. 數據\整理ed\"/>
    </mc:Choice>
  </mc:AlternateContent>
  <bookViews>
    <workbookView xWindow="0" yWindow="0" windowWidth="28800" windowHeight="12285"/>
  </bookViews>
  <sheets>
    <sheet name="1" sheetId="1" r:id="rId1"/>
    <sheet name="2" sheetId="2" r:id="rId2"/>
  </sheets>
  <definedNames>
    <definedName name="_xlnm.Print_Area" localSheetId="0">'1'!$A$1:$L$33</definedName>
    <definedName name="_xlnm.Print_Area" localSheetId="1">'2'!#REF!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1" i="2" l="1"/>
  <c r="H21" i="2"/>
  <c r="N20" i="2"/>
  <c r="T19" i="2"/>
  <c r="H19" i="2"/>
  <c r="T18" i="2"/>
  <c r="N18" i="2"/>
  <c r="H18" i="2"/>
  <c r="N17" i="2"/>
  <c r="L17" i="2"/>
  <c r="U16" i="2"/>
  <c r="V21" i="2" s="1"/>
  <c r="T16" i="2"/>
  <c r="S16" i="2"/>
  <c r="T17" i="2" s="1"/>
  <c r="Q16" i="2"/>
  <c r="R18" i="2" s="1"/>
  <c r="O16" i="2"/>
  <c r="P20" i="2" s="1"/>
  <c r="N16" i="2"/>
  <c r="M16" i="2"/>
  <c r="N21" i="2" s="1"/>
  <c r="K16" i="2"/>
  <c r="L20" i="2" s="1"/>
  <c r="I16" i="2"/>
  <c r="J21" i="2" s="1"/>
  <c r="H16" i="2"/>
  <c r="G16" i="2"/>
  <c r="H17" i="2" s="1"/>
  <c r="E16" i="2"/>
  <c r="F18" i="2" s="1"/>
  <c r="C16" i="2"/>
  <c r="D16" i="2" s="1"/>
  <c r="L15" i="2"/>
  <c r="F15" i="2"/>
  <c r="R14" i="2"/>
  <c r="L14" i="2"/>
  <c r="F14" i="2"/>
  <c r="R13" i="2"/>
  <c r="P13" i="2"/>
  <c r="F13" i="2"/>
  <c r="D13" i="2"/>
  <c r="L12" i="2"/>
  <c r="R11" i="2"/>
  <c r="L11" i="2"/>
  <c r="F11" i="2"/>
  <c r="U10" i="2"/>
  <c r="V14" i="2" s="1"/>
  <c r="S10" i="2"/>
  <c r="T10" i="2" s="1"/>
  <c r="R10" i="2"/>
  <c r="Q10" i="2"/>
  <c r="R15" i="2" s="1"/>
  <c r="O10" i="2"/>
  <c r="P14" i="2" s="1"/>
  <c r="M10" i="2"/>
  <c r="N15" i="2" s="1"/>
  <c r="L10" i="2"/>
  <c r="K10" i="2"/>
  <c r="L13" i="2" s="1"/>
  <c r="I10" i="2"/>
  <c r="J14" i="2" s="1"/>
  <c r="G10" i="2"/>
  <c r="H10" i="2" s="1"/>
  <c r="F10" i="2"/>
  <c r="E10" i="2"/>
  <c r="F12" i="2" s="1"/>
  <c r="C10" i="2"/>
  <c r="D14" i="2" s="1"/>
  <c r="U9" i="2"/>
  <c r="V9" i="2" s="1"/>
  <c r="T9" i="2"/>
  <c r="S9" i="2"/>
  <c r="Q9" i="2"/>
  <c r="R9" i="2" s="1"/>
  <c r="O9" i="2"/>
  <c r="P9" i="2" s="1"/>
  <c r="N9" i="2"/>
  <c r="M9" i="2"/>
  <c r="K9" i="2"/>
  <c r="L9" i="2" s="1"/>
  <c r="I9" i="2"/>
  <c r="J9" i="2" s="1"/>
  <c r="H9" i="2"/>
  <c r="G9" i="2"/>
  <c r="E9" i="2"/>
  <c r="F9" i="2" s="1"/>
  <c r="C9" i="2"/>
  <c r="D9" i="2" s="1"/>
  <c r="V8" i="2"/>
  <c r="U8" i="2"/>
  <c r="S8" i="2"/>
  <c r="T8" i="2" s="1"/>
  <c r="Q8" i="2"/>
  <c r="R8" i="2" s="1"/>
  <c r="P8" i="2"/>
  <c r="O8" i="2"/>
  <c r="M8" i="2"/>
  <c r="N8" i="2" s="1"/>
  <c r="K8" i="2"/>
  <c r="L8" i="2" s="1"/>
  <c r="J8" i="2"/>
  <c r="I8" i="2"/>
  <c r="G8" i="2"/>
  <c r="H8" i="2" s="1"/>
  <c r="E8" i="2"/>
  <c r="F8" i="2" s="1"/>
  <c r="D8" i="2"/>
  <c r="C8" i="2"/>
  <c r="U7" i="2"/>
  <c r="V7" i="2" s="1"/>
  <c r="S7" i="2"/>
  <c r="T7" i="2" s="1"/>
  <c r="R7" i="2"/>
  <c r="Q7" i="2"/>
  <c r="O7" i="2"/>
  <c r="P7" i="2" s="1"/>
  <c r="M7" i="2"/>
  <c r="N7" i="2" s="1"/>
  <c r="L7" i="2"/>
  <c r="K7" i="2"/>
  <c r="I7" i="2"/>
  <c r="J7" i="2" s="1"/>
  <c r="G7" i="2"/>
  <c r="H7" i="2" s="1"/>
  <c r="F7" i="2"/>
  <c r="E7" i="2"/>
  <c r="C7" i="2"/>
  <c r="D7" i="2" s="1"/>
  <c r="U6" i="2"/>
  <c r="V6" i="2" s="1"/>
  <c r="T6" i="2"/>
  <c r="S6" i="2"/>
  <c r="Q6" i="2"/>
  <c r="R6" i="2" s="1"/>
  <c r="O6" i="2"/>
  <c r="P6" i="2" s="1"/>
  <c r="N6" i="2"/>
  <c r="M6" i="2"/>
  <c r="K6" i="2"/>
  <c r="L6" i="2" s="1"/>
  <c r="I6" i="2"/>
  <c r="J6" i="2" s="1"/>
  <c r="H6" i="2"/>
  <c r="G6" i="2"/>
  <c r="E6" i="2"/>
  <c r="F6" i="2" s="1"/>
  <c r="C6" i="2"/>
  <c r="D6" i="2" s="1"/>
  <c r="V5" i="2"/>
  <c r="U5" i="2"/>
  <c r="S5" i="2"/>
  <c r="T5" i="2" s="1"/>
  <c r="Q5" i="2"/>
  <c r="R5" i="2" s="1"/>
  <c r="P5" i="2"/>
  <c r="O5" i="2"/>
  <c r="M5" i="2"/>
  <c r="N5" i="2" s="1"/>
  <c r="K5" i="2"/>
  <c r="L5" i="2" s="1"/>
  <c r="J5" i="2"/>
  <c r="I5" i="2"/>
  <c r="G5" i="2"/>
  <c r="H5" i="2" s="1"/>
  <c r="E5" i="2"/>
  <c r="F5" i="2" s="1"/>
  <c r="D5" i="2"/>
  <c r="C5" i="2"/>
  <c r="V4" i="2"/>
  <c r="T4" i="2"/>
  <c r="R4" i="2"/>
  <c r="P4" i="2"/>
  <c r="N4" i="2"/>
  <c r="L4" i="2"/>
  <c r="J4" i="2"/>
  <c r="H4" i="2"/>
  <c r="F4" i="2"/>
  <c r="D4" i="2"/>
  <c r="AH32" i="1"/>
  <c r="L32" i="1" s="1"/>
  <c r="AF32" i="1"/>
  <c r="AD32" i="1"/>
  <c r="AB32" i="1"/>
  <c r="Z32" i="1"/>
  <c r="X32" i="1"/>
  <c r="G32" i="1" s="1"/>
  <c r="V32" i="1"/>
  <c r="F32" i="1" s="1"/>
  <c r="T32" i="1"/>
  <c r="K32" i="1"/>
  <c r="J32" i="1"/>
  <c r="I32" i="1"/>
  <c r="H32" i="1"/>
  <c r="E32" i="1"/>
  <c r="C32" i="1"/>
  <c r="AH31" i="1"/>
  <c r="L31" i="1" s="1"/>
  <c r="AF31" i="1"/>
  <c r="K31" i="1" s="1"/>
  <c r="AD31" i="1"/>
  <c r="AB31" i="1"/>
  <c r="Z31" i="1"/>
  <c r="X31" i="1"/>
  <c r="G31" i="1" s="1"/>
  <c r="V31" i="1"/>
  <c r="F31" i="1" s="1"/>
  <c r="T31" i="1"/>
  <c r="E31" i="1" s="1"/>
  <c r="R31" i="1"/>
  <c r="J31" i="1"/>
  <c r="I31" i="1"/>
  <c r="H31" i="1"/>
  <c r="D31" i="1"/>
  <c r="C31" i="1"/>
  <c r="AH30" i="1"/>
  <c r="L30" i="1" s="1"/>
  <c r="AF30" i="1"/>
  <c r="AD30" i="1"/>
  <c r="AB30" i="1"/>
  <c r="Z30" i="1"/>
  <c r="H30" i="1" s="1"/>
  <c r="X30" i="1"/>
  <c r="G30" i="1" s="1"/>
  <c r="V30" i="1"/>
  <c r="F30" i="1" s="1"/>
  <c r="T30" i="1"/>
  <c r="R30" i="1"/>
  <c r="K30" i="1"/>
  <c r="J30" i="1"/>
  <c r="I30" i="1"/>
  <c r="E30" i="1"/>
  <c r="D30" i="1"/>
  <c r="C30" i="1"/>
  <c r="AH29" i="1"/>
  <c r="AF29" i="1"/>
  <c r="AD29" i="1"/>
  <c r="AB29" i="1"/>
  <c r="Z29" i="1"/>
  <c r="H29" i="1" s="1"/>
  <c r="X29" i="1"/>
  <c r="G29" i="1" s="1"/>
  <c r="V29" i="1"/>
  <c r="T29" i="1"/>
  <c r="L29" i="1"/>
  <c r="K29" i="1"/>
  <c r="J29" i="1"/>
  <c r="I29" i="1"/>
  <c r="F29" i="1"/>
  <c r="E29" i="1"/>
  <c r="C29" i="1"/>
  <c r="AH28" i="1"/>
  <c r="L28" i="1" s="1"/>
  <c r="AF28" i="1"/>
  <c r="AD28" i="1"/>
  <c r="AB28" i="1"/>
  <c r="Z28" i="1"/>
  <c r="H28" i="1" s="1"/>
  <c r="X28" i="1"/>
  <c r="G28" i="1" s="1"/>
  <c r="V28" i="1"/>
  <c r="F28" i="1" s="1"/>
  <c r="T28" i="1"/>
  <c r="R28" i="1"/>
  <c r="K28" i="1"/>
  <c r="J28" i="1"/>
  <c r="I28" i="1"/>
  <c r="E28" i="1"/>
  <c r="D28" i="1"/>
  <c r="C28" i="1"/>
  <c r="AH27" i="1"/>
  <c r="AF27" i="1"/>
  <c r="AD27" i="1"/>
  <c r="AB27" i="1"/>
  <c r="I27" i="1" s="1"/>
  <c r="Z27" i="1"/>
  <c r="H27" i="1" s="1"/>
  <c r="X27" i="1"/>
  <c r="G27" i="1" s="1"/>
  <c r="V27" i="1"/>
  <c r="T27" i="1"/>
  <c r="R27" i="1"/>
  <c r="L27" i="1"/>
  <c r="K27" i="1"/>
  <c r="J27" i="1"/>
  <c r="F27" i="1"/>
  <c r="E27" i="1"/>
  <c r="D27" i="1"/>
  <c r="C27" i="1"/>
  <c r="AF26" i="1"/>
  <c r="AD26" i="1"/>
  <c r="AB26" i="1"/>
  <c r="Z26" i="1"/>
  <c r="H26" i="1" s="1"/>
  <c r="X26" i="1"/>
  <c r="G26" i="1" s="1"/>
  <c r="V26" i="1"/>
  <c r="T26" i="1"/>
  <c r="R26" i="1"/>
  <c r="K26" i="1"/>
  <c r="J26" i="1"/>
  <c r="I26" i="1"/>
  <c r="F26" i="1"/>
  <c r="E26" i="1"/>
  <c r="D26" i="1"/>
  <c r="C26" i="1"/>
  <c r="AH25" i="1"/>
  <c r="AF25" i="1"/>
  <c r="AD25" i="1"/>
  <c r="AB25" i="1"/>
  <c r="I25" i="1" s="1"/>
  <c r="Z25" i="1"/>
  <c r="H25" i="1" s="1"/>
  <c r="X25" i="1"/>
  <c r="G25" i="1" s="1"/>
  <c r="V25" i="1"/>
  <c r="T25" i="1"/>
  <c r="R25" i="1"/>
  <c r="L25" i="1"/>
  <c r="K25" i="1"/>
  <c r="J25" i="1"/>
  <c r="F25" i="1"/>
  <c r="E25" i="1"/>
  <c r="D25" i="1"/>
  <c r="C25" i="1"/>
  <c r="AH24" i="1"/>
  <c r="AF24" i="1"/>
  <c r="AD24" i="1"/>
  <c r="J24" i="1" s="1"/>
  <c r="AB24" i="1"/>
  <c r="I24" i="1" s="1"/>
  <c r="Z24" i="1"/>
  <c r="H24" i="1" s="1"/>
  <c r="X24" i="1"/>
  <c r="V24" i="1"/>
  <c r="T24" i="1"/>
  <c r="R24" i="1"/>
  <c r="D24" i="1" s="1"/>
  <c r="L24" i="1"/>
  <c r="K24" i="1"/>
  <c r="G24" i="1"/>
  <c r="F24" i="1"/>
  <c r="E24" i="1"/>
  <c r="C24" i="1"/>
  <c r="AH23" i="1"/>
  <c r="AF23" i="1"/>
  <c r="AD23" i="1"/>
  <c r="J23" i="1" s="1"/>
  <c r="AB23" i="1"/>
  <c r="I23" i="1" s="1"/>
  <c r="Z23" i="1"/>
  <c r="X23" i="1"/>
  <c r="V23" i="1"/>
  <c r="T23" i="1"/>
  <c r="L23" i="1"/>
  <c r="K23" i="1"/>
  <c r="H23" i="1"/>
  <c r="G23" i="1"/>
  <c r="F23" i="1"/>
  <c r="E23" i="1"/>
  <c r="C23" i="1"/>
  <c r="AH22" i="1"/>
  <c r="AF22" i="1"/>
  <c r="AD22" i="1"/>
  <c r="J22" i="1" s="1"/>
  <c r="AB22" i="1"/>
  <c r="I22" i="1" s="1"/>
  <c r="Z22" i="1"/>
  <c r="H22" i="1" s="1"/>
  <c r="X22" i="1"/>
  <c r="V22" i="1"/>
  <c r="T22" i="1"/>
  <c r="R22" i="1"/>
  <c r="D22" i="1" s="1"/>
  <c r="L22" i="1"/>
  <c r="K22" i="1"/>
  <c r="G22" i="1"/>
  <c r="F22" i="1"/>
  <c r="E22" i="1"/>
  <c r="C22" i="1"/>
  <c r="AH21" i="1"/>
  <c r="AF21" i="1"/>
  <c r="K21" i="1" s="1"/>
  <c r="AD21" i="1"/>
  <c r="J21" i="1" s="1"/>
  <c r="AB21" i="1"/>
  <c r="I21" i="1" s="1"/>
  <c r="Z21" i="1"/>
  <c r="X21" i="1"/>
  <c r="V21" i="1"/>
  <c r="T21" i="1"/>
  <c r="E21" i="1" s="1"/>
  <c r="R21" i="1"/>
  <c r="D21" i="1" s="1"/>
  <c r="L21" i="1"/>
  <c r="H21" i="1"/>
  <c r="G21" i="1"/>
  <c r="F21" i="1"/>
  <c r="C21" i="1"/>
  <c r="AH20" i="1"/>
  <c r="L20" i="1" s="1"/>
  <c r="AF20" i="1"/>
  <c r="K20" i="1" s="1"/>
  <c r="AD20" i="1"/>
  <c r="J20" i="1" s="1"/>
  <c r="AB20" i="1"/>
  <c r="Z20" i="1"/>
  <c r="X20" i="1"/>
  <c r="V20" i="1"/>
  <c r="F20" i="1" s="1"/>
  <c r="T20" i="1"/>
  <c r="E20" i="1" s="1"/>
  <c r="R20" i="1"/>
  <c r="D20" i="1" s="1"/>
  <c r="I20" i="1"/>
  <c r="H20" i="1"/>
  <c r="G20" i="1"/>
  <c r="C20" i="1"/>
  <c r="AH19" i="1"/>
  <c r="L19" i="1" s="1"/>
  <c r="AF19" i="1"/>
  <c r="K19" i="1" s="1"/>
  <c r="AD19" i="1"/>
  <c r="AB19" i="1"/>
  <c r="Z19" i="1"/>
  <c r="X19" i="1"/>
  <c r="G19" i="1" s="1"/>
  <c r="V19" i="1"/>
  <c r="F19" i="1" s="1"/>
  <c r="T19" i="1"/>
  <c r="E19" i="1" s="1"/>
  <c r="R19" i="1"/>
  <c r="J19" i="1"/>
  <c r="I19" i="1"/>
  <c r="H19" i="1"/>
  <c r="D19" i="1"/>
  <c r="C19" i="1"/>
  <c r="AH18" i="1"/>
  <c r="L18" i="1" s="1"/>
  <c r="AF18" i="1"/>
  <c r="AD18" i="1"/>
  <c r="AB18" i="1"/>
  <c r="Z18" i="1"/>
  <c r="H18" i="1" s="1"/>
  <c r="X18" i="1"/>
  <c r="G18" i="1" s="1"/>
  <c r="V18" i="1"/>
  <c r="F18" i="1" s="1"/>
  <c r="T18" i="1"/>
  <c r="R18" i="1"/>
  <c r="K18" i="1"/>
  <c r="J18" i="1"/>
  <c r="I18" i="1"/>
  <c r="E18" i="1"/>
  <c r="D18" i="1"/>
  <c r="C18" i="1"/>
  <c r="AH17" i="1"/>
  <c r="AF17" i="1"/>
  <c r="AD17" i="1"/>
  <c r="AB17" i="1"/>
  <c r="I17" i="1" s="1"/>
  <c r="Z17" i="1"/>
  <c r="H17" i="1" s="1"/>
  <c r="X17" i="1"/>
  <c r="G17" i="1" s="1"/>
  <c r="V17" i="1"/>
  <c r="T17" i="1"/>
  <c r="R17" i="1"/>
  <c r="L17" i="1"/>
  <c r="K17" i="1"/>
  <c r="J17" i="1"/>
  <c r="F17" i="1"/>
  <c r="E17" i="1"/>
  <c r="D17" i="1"/>
  <c r="C17" i="1"/>
  <c r="AH16" i="1"/>
  <c r="AF16" i="1"/>
  <c r="AD16" i="1"/>
  <c r="J16" i="1" s="1"/>
  <c r="AB16" i="1"/>
  <c r="I16" i="1" s="1"/>
  <c r="Z16" i="1"/>
  <c r="H16" i="1" s="1"/>
  <c r="X16" i="1"/>
  <c r="V16" i="1"/>
  <c r="T16" i="1"/>
  <c r="R16" i="1"/>
  <c r="D16" i="1" s="1"/>
  <c r="L16" i="1"/>
  <c r="K16" i="1"/>
  <c r="G16" i="1"/>
  <c r="F16" i="1"/>
  <c r="E16" i="1"/>
  <c r="C16" i="1"/>
  <c r="AH15" i="1"/>
  <c r="AF15" i="1"/>
  <c r="K15" i="1" s="1"/>
  <c r="AD15" i="1"/>
  <c r="J15" i="1" s="1"/>
  <c r="AB15" i="1"/>
  <c r="I15" i="1" s="1"/>
  <c r="Z15" i="1"/>
  <c r="X15" i="1"/>
  <c r="V15" i="1"/>
  <c r="T15" i="1"/>
  <c r="E15" i="1" s="1"/>
  <c r="R15" i="1"/>
  <c r="D15" i="1" s="1"/>
  <c r="L15" i="1"/>
  <c r="H15" i="1"/>
  <c r="G15" i="1"/>
  <c r="F15" i="1"/>
  <c r="C15" i="1"/>
  <c r="AH14" i="1"/>
  <c r="L14" i="1" s="1"/>
  <c r="AF14" i="1"/>
  <c r="K14" i="1" s="1"/>
  <c r="AD14" i="1"/>
  <c r="J14" i="1" s="1"/>
  <c r="AB14" i="1"/>
  <c r="Z14" i="1"/>
  <c r="X14" i="1"/>
  <c r="V14" i="1"/>
  <c r="F14" i="1" s="1"/>
  <c r="T14" i="1"/>
  <c r="E14" i="1" s="1"/>
  <c r="R14" i="1"/>
  <c r="D14" i="1" s="1"/>
  <c r="I14" i="1"/>
  <c r="H14" i="1"/>
  <c r="G14" i="1"/>
  <c r="C14" i="1"/>
  <c r="AH13" i="1"/>
  <c r="L13" i="1" s="1"/>
  <c r="AF13" i="1"/>
  <c r="K13" i="1" s="1"/>
  <c r="AD13" i="1"/>
  <c r="AB13" i="1"/>
  <c r="Z13" i="1"/>
  <c r="X13" i="1"/>
  <c r="G13" i="1" s="1"/>
  <c r="V13" i="1"/>
  <c r="F13" i="1" s="1"/>
  <c r="T13" i="1"/>
  <c r="R13" i="1"/>
  <c r="J13" i="1"/>
  <c r="I13" i="1"/>
  <c r="H13" i="1"/>
  <c r="E13" i="1"/>
  <c r="D13" i="1"/>
  <c r="C13" i="1"/>
  <c r="AH12" i="1"/>
  <c r="AF12" i="1"/>
  <c r="AD12" i="1"/>
  <c r="AB12" i="1"/>
  <c r="I12" i="1" s="1"/>
  <c r="Z12" i="1"/>
  <c r="H12" i="1" s="1"/>
  <c r="X12" i="1"/>
  <c r="G12" i="1" s="1"/>
  <c r="V12" i="1"/>
  <c r="F12" i="1" s="1"/>
  <c r="T12" i="1"/>
  <c r="R12" i="1"/>
  <c r="L12" i="1"/>
  <c r="K12" i="1"/>
  <c r="J12" i="1"/>
  <c r="E12" i="1"/>
  <c r="D12" i="1"/>
  <c r="C12" i="1"/>
  <c r="AH11" i="1"/>
  <c r="AF11" i="1"/>
  <c r="AD11" i="1"/>
  <c r="AB11" i="1"/>
  <c r="I11" i="1" s="1"/>
  <c r="Z11" i="1"/>
  <c r="H11" i="1" s="1"/>
  <c r="X11" i="1"/>
  <c r="V11" i="1"/>
  <c r="T11" i="1"/>
  <c r="R11" i="1"/>
  <c r="L11" i="1"/>
  <c r="K11" i="1"/>
  <c r="J11" i="1"/>
  <c r="G11" i="1"/>
  <c r="F11" i="1"/>
  <c r="E11" i="1"/>
  <c r="D11" i="1"/>
  <c r="C11" i="1"/>
  <c r="AH10" i="1"/>
  <c r="AF10" i="1"/>
  <c r="K10" i="1" s="1"/>
  <c r="AD10" i="1"/>
  <c r="AB10" i="1"/>
  <c r="I10" i="1" s="1"/>
  <c r="Z10" i="1"/>
  <c r="H10" i="1" s="1"/>
  <c r="X10" i="1"/>
  <c r="V10" i="1"/>
  <c r="T10" i="1"/>
  <c r="E10" i="1" s="1"/>
  <c r="R10" i="1"/>
  <c r="D10" i="1" s="1"/>
  <c r="L10" i="1"/>
  <c r="J10" i="1"/>
  <c r="G10" i="1"/>
  <c r="F10" i="1"/>
  <c r="C10" i="1"/>
  <c r="AH9" i="1"/>
  <c r="L9" i="1" s="1"/>
  <c r="AF9" i="1"/>
  <c r="K9" i="1" s="1"/>
  <c r="AD9" i="1"/>
  <c r="J9" i="1" s="1"/>
  <c r="AB9" i="1"/>
  <c r="Z9" i="1"/>
  <c r="H9" i="1" s="1"/>
  <c r="X9" i="1"/>
  <c r="V9" i="1"/>
  <c r="T9" i="1"/>
  <c r="E9" i="1" s="1"/>
  <c r="R9" i="1"/>
  <c r="D9" i="1" s="1"/>
  <c r="I9" i="1"/>
  <c r="G9" i="1"/>
  <c r="F9" i="1"/>
  <c r="C9" i="1"/>
  <c r="AH8" i="1"/>
  <c r="L8" i="1" s="1"/>
  <c r="AF8" i="1"/>
  <c r="K8" i="1" s="1"/>
  <c r="AD8" i="1"/>
  <c r="J8" i="1" s="1"/>
  <c r="AB8" i="1"/>
  <c r="I8" i="1" s="1"/>
  <c r="Z8" i="1"/>
  <c r="X8" i="1"/>
  <c r="V8" i="1"/>
  <c r="T8" i="1"/>
  <c r="E8" i="1" s="1"/>
  <c r="R8" i="1"/>
  <c r="D8" i="1" s="1"/>
  <c r="H8" i="1"/>
  <c r="G8" i="1"/>
  <c r="F8" i="1"/>
  <c r="C8" i="1"/>
  <c r="AH7" i="1"/>
  <c r="L7" i="1" s="1"/>
  <c r="AF7" i="1"/>
  <c r="AD7" i="1"/>
  <c r="AB7" i="1"/>
  <c r="Z7" i="1"/>
  <c r="H7" i="1" s="1"/>
  <c r="X7" i="1"/>
  <c r="V7" i="1"/>
  <c r="F7" i="1" s="1"/>
  <c r="T7" i="1"/>
  <c r="E7" i="1" s="1"/>
  <c r="R7" i="1"/>
  <c r="K7" i="1"/>
  <c r="J7" i="1"/>
  <c r="I7" i="1"/>
  <c r="G7" i="1"/>
  <c r="D7" i="1"/>
  <c r="C7" i="1"/>
  <c r="AH6" i="1"/>
  <c r="AF6" i="1"/>
  <c r="AD6" i="1"/>
  <c r="AB6" i="1"/>
  <c r="I6" i="1" s="1"/>
  <c r="Z6" i="1"/>
  <c r="H6" i="1" s="1"/>
  <c r="X6" i="1"/>
  <c r="G6" i="1" s="1"/>
  <c r="V6" i="1"/>
  <c r="T6" i="1"/>
  <c r="R6" i="1"/>
  <c r="L6" i="1"/>
  <c r="K6" i="1"/>
  <c r="J6" i="1"/>
  <c r="F6" i="1"/>
  <c r="E6" i="1"/>
  <c r="D6" i="1"/>
  <c r="C6" i="1"/>
  <c r="AH5" i="1"/>
  <c r="AF5" i="1"/>
  <c r="AD5" i="1"/>
  <c r="AB5" i="1"/>
  <c r="I5" i="1" s="1"/>
  <c r="Z5" i="1"/>
  <c r="H5" i="1" s="1"/>
  <c r="X5" i="1"/>
  <c r="G5" i="1" s="1"/>
  <c r="V5" i="1"/>
  <c r="T5" i="1"/>
  <c r="R5" i="1"/>
  <c r="L5" i="1"/>
  <c r="K5" i="1"/>
  <c r="J5" i="1"/>
  <c r="F5" i="1"/>
  <c r="E5" i="1"/>
  <c r="D5" i="1"/>
  <c r="C5" i="1"/>
  <c r="AH4" i="1"/>
  <c r="AF4" i="1"/>
  <c r="AD4" i="1"/>
  <c r="AB4" i="1"/>
  <c r="I4" i="1" s="1"/>
  <c r="Z4" i="1"/>
  <c r="H4" i="1" s="1"/>
  <c r="X4" i="1"/>
  <c r="G4" i="1" s="1"/>
  <c r="V4" i="1"/>
  <c r="T4" i="1"/>
  <c r="R4" i="1"/>
  <c r="L4" i="1"/>
  <c r="K4" i="1"/>
  <c r="J4" i="1"/>
  <c r="F4" i="1"/>
  <c r="E4" i="1"/>
  <c r="D4" i="1"/>
  <c r="C4" i="1"/>
  <c r="AH3" i="1"/>
  <c r="AF3" i="1"/>
  <c r="K3" i="1" s="1"/>
  <c r="AD3" i="1"/>
  <c r="AB3" i="1"/>
  <c r="I3" i="1" s="1"/>
  <c r="Z3" i="1"/>
  <c r="H3" i="1" s="1"/>
  <c r="X3" i="1"/>
  <c r="V3" i="1"/>
  <c r="T3" i="1"/>
  <c r="E3" i="1" s="1"/>
  <c r="R3" i="1"/>
  <c r="P3" i="1"/>
  <c r="L3" i="1"/>
  <c r="J3" i="1"/>
  <c r="G3" i="1"/>
  <c r="F3" i="1"/>
  <c r="D3" i="1"/>
  <c r="C3" i="1"/>
  <c r="D12" i="2" l="1"/>
  <c r="P12" i="2"/>
  <c r="H13" i="2"/>
  <c r="T13" i="2"/>
  <c r="D15" i="2"/>
  <c r="P15" i="2"/>
  <c r="D17" i="2"/>
  <c r="P17" i="2"/>
  <c r="L19" i="2"/>
  <c r="F20" i="2"/>
  <c r="R20" i="2"/>
  <c r="L21" i="2"/>
  <c r="D10" i="2"/>
  <c r="J10" i="2"/>
  <c r="P10" i="2"/>
  <c r="V10" i="2"/>
  <c r="N11" i="2"/>
  <c r="R12" i="2"/>
  <c r="J13" i="2"/>
  <c r="V13" i="2"/>
  <c r="N14" i="2"/>
  <c r="F16" i="2"/>
  <c r="L16" i="2"/>
  <c r="R16" i="2"/>
  <c r="F17" i="2"/>
  <c r="R17" i="2"/>
  <c r="J18" i="2"/>
  <c r="V18" i="2"/>
  <c r="N19" i="2"/>
  <c r="H20" i="2"/>
  <c r="T20" i="2"/>
  <c r="D11" i="2"/>
  <c r="P11" i="2"/>
  <c r="H12" i="2"/>
  <c r="T12" i="2"/>
  <c r="H15" i="2"/>
  <c r="T15" i="2"/>
  <c r="L18" i="2"/>
  <c r="D19" i="2"/>
  <c r="P19" i="2"/>
  <c r="J20" i="2"/>
  <c r="V20" i="2"/>
  <c r="P21" i="2"/>
  <c r="J12" i="2"/>
  <c r="V12" i="2"/>
  <c r="N13" i="2"/>
  <c r="J15" i="2"/>
  <c r="V15" i="2"/>
  <c r="J17" i="2"/>
  <c r="V17" i="2"/>
  <c r="F19" i="2"/>
  <c r="R19" i="2"/>
  <c r="F21" i="2"/>
  <c r="R21" i="2"/>
  <c r="H11" i="2"/>
  <c r="T11" i="2"/>
  <c r="H14" i="2"/>
  <c r="T14" i="2"/>
  <c r="D18" i="2"/>
  <c r="P18" i="2"/>
  <c r="N10" i="2"/>
  <c r="J11" i="2"/>
  <c r="V11" i="2"/>
  <c r="N12" i="2"/>
  <c r="J16" i="2"/>
  <c r="P16" i="2"/>
  <c r="V16" i="2"/>
  <c r="J19" i="2"/>
  <c r="V19" i="2"/>
</calcChain>
</file>

<file path=xl/sharedStrings.xml><?xml version="1.0" encoding="utf-8"?>
<sst xmlns="http://schemas.openxmlformats.org/spreadsheetml/2006/main" count="97" uniqueCount="65">
  <si>
    <r>
      <rPr>
        <sz val="12"/>
        <rFont val="新細明體"/>
        <family val="1"/>
        <charset val="136"/>
      </rPr>
      <t>總計</t>
    </r>
    <phoneticPr fontId="5" type="noConversion"/>
  </si>
  <si>
    <r>
      <t>14-18</t>
    </r>
    <r>
      <rPr>
        <sz val="12"/>
        <rFont val="細明體"/>
        <family val="3"/>
        <charset val="136"/>
      </rPr>
      <t>歲未滿</t>
    </r>
    <phoneticPr fontId="8" type="noConversion"/>
  </si>
  <si>
    <r>
      <t>18-24</t>
    </r>
    <r>
      <rPr>
        <sz val="12"/>
        <rFont val="細明體"/>
        <family val="3"/>
        <charset val="136"/>
      </rPr>
      <t>歲未滿</t>
    </r>
    <phoneticPr fontId="8" type="noConversion"/>
  </si>
  <si>
    <r>
      <t>24-30</t>
    </r>
    <r>
      <rPr>
        <sz val="12"/>
        <rFont val="細明體"/>
        <family val="3"/>
        <charset val="136"/>
      </rPr>
      <t>歲未滿</t>
    </r>
    <phoneticPr fontId="8" type="noConversion"/>
  </si>
  <si>
    <r>
      <t>30-40</t>
    </r>
    <r>
      <rPr>
        <sz val="12"/>
        <rFont val="細明體"/>
        <family val="3"/>
        <charset val="136"/>
      </rPr>
      <t>歲未滿</t>
    </r>
    <phoneticPr fontId="8" type="noConversion"/>
  </si>
  <si>
    <r>
      <t>40-50</t>
    </r>
    <r>
      <rPr>
        <sz val="12"/>
        <rFont val="細明體"/>
        <family val="3"/>
        <charset val="136"/>
      </rPr>
      <t>歲未滿</t>
    </r>
    <phoneticPr fontId="8" type="noConversion"/>
  </si>
  <si>
    <r>
      <t>50-60</t>
    </r>
    <r>
      <rPr>
        <sz val="12"/>
        <rFont val="細明體"/>
        <family val="3"/>
        <charset val="136"/>
      </rPr>
      <t>歲未滿</t>
    </r>
    <phoneticPr fontId="8" type="noConversion"/>
  </si>
  <si>
    <r>
      <t>60-70</t>
    </r>
    <r>
      <rPr>
        <sz val="12"/>
        <rFont val="細明體"/>
        <family val="3"/>
        <charset val="136"/>
      </rPr>
      <t>歲未滿</t>
    </r>
    <phoneticPr fontId="8" type="noConversion"/>
  </si>
  <si>
    <r>
      <t>70-80</t>
    </r>
    <r>
      <rPr>
        <sz val="12"/>
        <rFont val="細明體"/>
        <family val="3"/>
        <charset val="136"/>
      </rPr>
      <t>歲未滿</t>
    </r>
    <phoneticPr fontId="8" type="noConversion"/>
  </si>
  <si>
    <r>
      <t>80</t>
    </r>
    <r>
      <rPr>
        <sz val="12"/>
        <rFont val="細明體"/>
        <family val="3"/>
        <charset val="136"/>
      </rPr>
      <t>歲以上</t>
    </r>
    <phoneticPr fontId="8" type="noConversion"/>
  </si>
  <si>
    <r>
      <t xml:space="preserve">80
</t>
    </r>
    <r>
      <rPr>
        <sz val="12"/>
        <rFont val="新細明體"/>
        <family val="1"/>
        <charset val="136"/>
      </rPr>
      <t>歲
以
上</t>
    </r>
    <phoneticPr fontId="5" type="noConversion"/>
  </si>
  <si>
    <r>
      <t>100</t>
    </r>
    <r>
      <rPr>
        <sz val="12"/>
        <rFont val="新細明體"/>
        <family val="1"/>
        <charset val="136"/>
      </rPr>
      <t>年</t>
    </r>
    <phoneticPr fontId="5" type="noConversion"/>
  </si>
  <si>
    <r>
      <rPr>
        <sz val="12"/>
        <rFont val="新細明體"/>
        <family val="1"/>
        <charset val="136"/>
      </rPr>
      <t>計</t>
    </r>
    <phoneticPr fontId="5" type="noConversion"/>
  </si>
  <si>
    <r>
      <rPr>
        <sz val="12"/>
        <rFont val="新細明體"/>
        <family val="1"/>
        <charset val="136"/>
      </rPr>
      <t>男</t>
    </r>
    <phoneticPr fontId="5" type="noConversion"/>
  </si>
  <si>
    <r>
      <rPr>
        <sz val="12"/>
        <rFont val="新細明體"/>
        <family val="1"/>
        <charset val="136"/>
      </rPr>
      <t>女</t>
    </r>
    <phoneticPr fontId="5" type="noConversion"/>
  </si>
  <si>
    <r>
      <t>101年</t>
    </r>
    <r>
      <rPr>
        <sz val="12"/>
        <rFont val="新細明體"/>
        <family val="1"/>
        <charset val="136"/>
      </rPr>
      <t/>
    </r>
  </si>
  <si>
    <r>
      <rPr>
        <sz val="12"/>
        <rFont val="新細明體"/>
        <family val="1"/>
        <charset val="136"/>
      </rPr>
      <t>計</t>
    </r>
    <phoneticPr fontId="5" type="noConversion"/>
  </si>
  <si>
    <r>
      <rPr>
        <sz val="12"/>
        <rFont val="新細明體"/>
        <family val="1"/>
        <charset val="136"/>
      </rPr>
      <t>男</t>
    </r>
    <phoneticPr fontId="5" type="noConversion"/>
  </si>
  <si>
    <r>
      <rPr>
        <sz val="12"/>
        <rFont val="新細明體"/>
        <family val="1"/>
        <charset val="136"/>
      </rPr>
      <t>女</t>
    </r>
    <phoneticPr fontId="5" type="noConversion"/>
  </si>
  <si>
    <r>
      <t>102年</t>
    </r>
    <r>
      <rPr>
        <sz val="12"/>
        <rFont val="新細明體"/>
        <family val="1"/>
        <charset val="136"/>
      </rPr>
      <t/>
    </r>
  </si>
  <si>
    <r>
      <t>103年</t>
    </r>
    <r>
      <rPr>
        <sz val="12"/>
        <rFont val="新細明體"/>
        <family val="1"/>
        <charset val="136"/>
      </rPr>
      <t/>
    </r>
  </si>
  <si>
    <r>
      <t>104年</t>
    </r>
    <r>
      <rPr>
        <sz val="12"/>
        <rFont val="新細明體"/>
        <family val="1"/>
        <charset val="136"/>
      </rPr>
      <t/>
    </r>
  </si>
  <si>
    <r>
      <rPr>
        <sz val="12"/>
        <rFont val="新細明體"/>
        <family val="1"/>
        <charset val="136"/>
      </rPr>
      <t>計</t>
    </r>
    <phoneticPr fontId="5" type="noConversion"/>
  </si>
  <si>
    <r>
      <rPr>
        <sz val="12"/>
        <rFont val="新細明體"/>
        <family val="1"/>
        <charset val="136"/>
      </rPr>
      <t>男</t>
    </r>
    <phoneticPr fontId="5" type="noConversion"/>
  </si>
  <si>
    <r>
      <t>105年</t>
    </r>
    <r>
      <rPr>
        <sz val="12"/>
        <rFont val="新細明體"/>
        <family val="1"/>
        <charset val="136"/>
      </rPr>
      <t/>
    </r>
  </si>
  <si>
    <r>
      <rPr>
        <sz val="12"/>
        <rFont val="新細明體"/>
        <family val="1"/>
        <charset val="136"/>
      </rPr>
      <t>男</t>
    </r>
    <phoneticPr fontId="5" type="noConversion"/>
  </si>
  <si>
    <r>
      <rPr>
        <sz val="12"/>
        <rFont val="新細明體"/>
        <family val="1"/>
        <charset val="136"/>
      </rPr>
      <t>女</t>
    </r>
    <phoneticPr fontId="5" type="noConversion"/>
  </si>
  <si>
    <r>
      <t>106年</t>
    </r>
    <r>
      <rPr>
        <sz val="12"/>
        <rFont val="新細明體"/>
        <family val="1"/>
        <charset val="136"/>
      </rPr>
      <t/>
    </r>
  </si>
  <si>
    <t>-</t>
    <phoneticPr fontId="8" type="noConversion"/>
  </si>
  <si>
    <t>-</t>
  </si>
  <si>
    <r>
      <t>107年</t>
    </r>
    <r>
      <rPr>
        <sz val="12"/>
        <rFont val="新細明體"/>
        <family val="1"/>
        <charset val="136"/>
      </rPr>
      <t/>
    </r>
  </si>
  <si>
    <r>
      <t>108年</t>
    </r>
    <r>
      <rPr>
        <sz val="12"/>
        <rFont val="新細明體"/>
        <family val="1"/>
        <charset val="136"/>
      </rPr>
      <t/>
    </r>
  </si>
  <si>
    <r>
      <t>109年</t>
    </r>
    <r>
      <rPr>
        <sz val="12"/>
        <rFont val="新細明體"/>
        <family val="1"/>
        <charset val="136"/>
      </rPr>
      <t/>
    </r>
  </si>
  <si>
    <r>
      <rPr>
        <sz val="12"/>
        <rFont val="新細明體"/>
        <family val="1"/>
        <charset val="136"/>
      </rPr>
      <t>計</t>
    </r>
    <phoneticPr fontId="5" type="noConversion"/>
  </si>
  <si>
    <r>
      <rPr>
        <sz val="12"/>
        <rFont val="新細明體"/>
        <family val="1"/>
        <charset val="136"/>
      </rPr>
      <t>男</t>
    </r>
    <phoneticPr fontId="5" type="noConversion"/>
  </si>
  <si>
    <t>資料來源：法務部統計處。</t>
    <phoneticPr fontId="5" type="noConversion"/>
  </si>
  <si>
    <r>
      <rPr>
        <sz val="10"/>
        <rFont val="新細明體"/>
        <family val="1"/>
        <charset val="136"/>
      </rPr>
      <t>單位：人、</t>
    </r>
    <r>
      <rPr>
        <sz val="10"/>
        <rFont val="Times New Roman"/>
        <family val="1"/>
      </rPr>
      <t xml:space="preserve">%  </t>
    </r>
    <phoneticPr fontId="5" type="noConversion"/>
  </si>
  <si>
    <r>
      <t>100</t>
    </r>
    <r>
      <rPr>
        <sz val="12"/>
        <rFont val="細明體"/>
        <family val="3"/>
        <charset val="136"/>
      </rPr>
      <t>年</t>
    </r>
    <phoneticPr fontId="4" type="noConversion"/>
  </si>
  <si>
    <r>
      <t>101年</t>
    </r>
    <r>
      <rPr>
        <sz val="12"/>
        <rFont val="細明體"/>
        <family val="3"/>
        <charset val="136"/>
      </rPr>
      <t/>
    </r>
  </si>
  <si>
    <r>
      <t>102年</t>
    </r>
    <r>
      <rPr>
        <sz val="12"/>
        <rFont val="細明體"/>
        <family val="3"/>
        <charset val="136"/>
      </rPr>
      <t/>
    </r>
  </si>
  <si>
    <r>
      <t>103年</t>
    </r>
    <r>
      <rPr>
        <sz val="12"/>
        <rFont val="細明體"/>
        <family val="3"/>
        <charset val="136"/>
      </rPr>
      <t/>
    </r>
  </si>
  <si>
    <r>
      <t>104年</t>
    </r>
    <r>
      <rPr>
        <sz val="12"/>
        <rFont val="細明體"/>
        <family val="3"/>
        <charset val="136"/>
      </rPr>
      <t/>
    </r>
  </si>
  <si>
    <r>
      <t>105年</t>
    </r>
    <r>
      <rPr>
        <sz val="12"/>
        <rFont val="細明體"/>
        <family val="3"/>
        <charset val="136"/>
      </rPr>
      <t/>
    </r>
  </si>
  <si>
    <r>
      <t>106年</t>
    </r>
    <r>
      <rPr>
        <sz val="12"/>
        <rFont val="細明體"/>
        <family val="3"/>
        <charset val="136"/>
      </rPr>
      <t/>
    </r>
  </si>
  <si>
    <r>
      <t>107年</t>
    </r>
    <r>
      <rPr>
        <sz val="12"/>
        <rFont val="細明體"/>
        <family val="3"/>
        <charset val="136"/>
      </rPr>
      <t/>
    </r>
  </si>
  <si>
    <r>
      <t>108年</t>
    </r>
    <r>
      <rPr>
        <sz val="12"/>
        <rFont val="細明體"/>
        <family val="3"/>
        <charset val="136"/>
      </rPr>
      <t/>
    </r>
  </si>
  <si>
    <r>
      <t>109年</t>
    </r>
    <r>
      <rPr>
        <sz val="12"/>
        <rFont val="細明體"/>
        <family val="3"/>
        <charset val="136"/>
      </rPr>
      <t/>
    </r>
  </si>
  <si>
    <t>總計</t>
    <phoneticPr fontId="16" type="noConversion"/>
  </si>
  <si>
    <t>未滿3年</t>
    <phoneticPr fontId="5" type="noConversion"/>
  </si>
  <si>
    <t>3年以上未滿5年</t>
    <phoneticPr fontId="4" type="noConversion"/>
  </si>
  <si>
    <t>5年以上未滿10年</t>
    <phoneticPr fontId="4" type="noConversion"/>
  </si>
  <si>
    <t>10年以上未滿15年</t>
    <phoneticPr fontId="4" type="noConversion"/>
  </si>
  <si>
    <t>15年以上</t>
    <phoneticPr fontId="5" type="noConversion"/>
  </si>
  <si>
    <r>
      <t>未滿</t>
    </r>
    <r>
      <rPr>
        <sz val="12"/>
        <rFont val="Times New Roman"/>
        <family val="1"/>
      </rPr>
      <t>60</t>
    </r>
    <r>
      <rPr>
        <sz val="12"/>
        <rFont val="新細明體"/>
        <family val="1"/>
        <charset val="136"/>
      </rPr>
      <t>歲</t>
    </r>
    <phoneticPr fontId="16" type="noConversion"/>
  </si>
  <si>
    <t>10年以上未滿15年</t>
    <phoneticPr fontId="4" type="noConversion"/>
  </si>
  <si>
    <t>15年以上</t>
    <phoneticPr fontId="5" type="noConversion"/>
  </si>
  <si>
    <r>
      <t>60</t>
    </r>
    <r>
      <rPr>
        <sz val="12"/>
        <rFont val="細明體"/>
        <family val="3"/>
        <charset val="136"/>
      </rPr>
      <t>歲以上</t>
    </r>
    <phoneticPr fontId="16" type="noConversion"/>
  </si>
  <si>
    <t>未滿3年</t>
    <phoneticPr fontId="5" type="noConversion"/>
  </si>
  <si>
    <t>3年以上未滿5年</t>
    <phoneticPr fontId="4" type="noConversion"/>
  </si>
  <si>
    <t>5年以上未滿10年</t>
    <phoneticPr fontId="4" type="noConversion"/>
  </si>
  <si>
    <t>10年以上未滿15年</t>
    <phoneticPr fontId="4" type="noConversion"/>
  </si>
  <si>
    <t>15年以上</t>
    <phoneticPr fontId="5" type="noConversion"/>
  </si>
  <si>
    <t>資料來源：法務部統計處、法務部司法官學院刑事政策及犯罪防治研究數據資料庫。
說　　明：1. 本表係在110年4月13日自前揭資料庫，彙整由法務部統計處傳送的數據資料。彙整當時，由於109年數據尚未完成全部資料接收，因此不宜將該年數據和其他年份作趨勢分析，敬請留意。
　　　　　2. 本表在前揭資料庫中設定蒐集的出監原因含：徒刑執行完畢、徒刑易科罰金、有期徒刑假釋、縮短刑期假釋、縮短刑期執畢、停止刑之執行、拘役執行完畢、拘役易科罰金、罰金繳清釋放、罰金易勞執畢、易勞改繳罰金、感化教育期滿釋放、執行完畢。</t>
    <phoneticPr fontId="20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</si>
  <si>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年監獄新入監受刑人入監時之年齡</t>
    </r>
    <phoneticPr fontId="5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</si>
  <si>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2</t>
    </r>
    <r>
      <rPr>
        <sz val="15"/>
        <color theme="1"/>
        <rFont val="新細明體"/>
        <family val="1"/>
        <charset val="136"/>
      </rPr>
      <t>　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年出監高齡受刑人服刑期間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</si>
</sst>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_(* #,##0_);_(* \(#,##0\);_(* &quot;-&quot;_);_(@_)"/>
    <numFmt numFmtId="177" formatCode="_-* #,##0_-;\-* #,##0_-;_-* &quot;-&quot;??_-;_-@_-"/>
  </numFmts>
  <fonts count="21">
    <font>
      <sz val="12"/>
      <color theme="1"/>
      <name val="新細明體"/>
      <family val="2"/>
      <charset val="136"/>
      <scheme val="minor"/>
    </font>
    <font>
      <sz val="12"/>
      <name val="Times New Roman"/>
      <family val="1"/>
    </font>
    <font>
      <sz val="15"/>
      <name val="Times New Roman"/>
      <family val="1"/>
    </font>
    <font>
      <sz val="15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9"/>
      <name val="新細明體"/>
      <family val="3"/>
      <charset val="136"/>
      <scheme val="minor"/>
    </font>
    <font>
      <sz val="11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9"/>
      <name val="Times New Roman"/>
      <family val="1"/>
    </font>
    <font>
      <sz val="12"/>
      <name val="標楷體"/>
      <family val="4"/>
      <charset val="136"/>
    </font>
    <font>
      <sz val="15"/>
      <color theme="1"/>
      <name val="Times New Roman"/>
      <family val="1"/>
    </font>
    <font>
      <sz val="15"/>
      <color theme="1"/>
      <name val="新細明體"/>
      <family val="1"/>
      <charset val="136"/>
    </font>
    <font>
      <sz val="9"/>
      <name val="標楷體"/>
      <family val="4"/>
      <charset val="136"/>
    </font>
    <font>
      <sz val="16"/>
      <name val="Times New Roman"/>
      <family val="1"/>
    </font>
    <font>
      <sz val="10"/>
      <name val="Times New Roman"/>
      <family val="1"/>
    </font>
    <font>
      <sz val="12"/>
      <name val="華康中楷體"/>
      <family val="3"/>
      <charset val="136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/>
    <xf numFmtId="176" fontId="1" fillId="0" borderId="0" applyFont="0" applyFill="0" applyBorder="0" applyAlignment="0" applyProtection="0"/>
    <xf numFmtId="0" fontId="10" fillId="0" borderId="0">
      <alignment vertical="center"/>
    </xf>
    <xf numFmtId="0" fontId="13" fillId="0" borderId="0"/>
    <xf numFmtId="44" fontId="1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9" fillId="0" borderId="0"/>
  </cellStyleXfs>
  <cellXfs count="69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Border="1"/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distributed" wrapText="1"/>
    </xf>
    <xf numFmtId="0" fontId="1" fillId="0" borderId="2" xfId="1" applyBorder="1" applyAlignment="1">
      <alignment horizontal="center" vertical="distributed"/>
    </xf>
    <xf numFmtId="0" fontId="1" fillId="0" borderId="1" xfId="1" applyBorder="1" applyAlignment="1">
      <alignment horizontal="center" vertical="distributed" textRotation="255" wrapText="1"/>
    </xf>
    <xf numFmtId="43" fontId="1" fillId="0" borderId="1" xfId="1" applyNumberFormat="1" applyBorder="1" applyAlignment="1">
      <alignment horizontal="right" vertical="center" textRotation="255" wrapText="1"/>
    </xf>
    <xf numFmtId="0" fontId="1" fillId="0" borderId="1" xfId="1" applyBorder="1" applyAlignment="1">
      <alignment horizontal="center" vertical="distributed"/>
    </xf>
    <xf numFmtId="43" fontId="1" fillId="0" borderId="1" xfId="1" applyNumberFormat="1" applyBorder="1" applyAlignment="1">
      <alignment horizontal="right" vertical="center"/>
    </xf>
    <xf numFmtId="0" fontId="1" fillId="0" borderId="1" xfId="1" applyBorder="1" applyAlignment="1">
      <alignment horizontal="center" vertical="distributed" wrapText="1"/>
    </xf>
    <xf numFmtId="0" fontId="1" fillId="0" borderId="0" xfId="2" quotePrefix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41" fontId="9" fillId="0" borderId="0" xfId="3" applyNumberFormat="1" applyFont="1" applyBorder="1" applyAlignment="1">
      <alignment horizontal="right" vertical="center"/>
    </xf>
    <xf numFmtId="43" fontId="9" fillId="0" borderId="0" xfId="3" applyNumberFormat="1" applyFont="1" applyBorder="1" applyAlignment="1">
      <alignment horizontal="right" vertical="center"/>
    </xf>
    <xf numFmtId="0" fontId="1" fillId="0" borderId="0" xfId="4" applyFont="1" applyBorder="1" applyAlignment="1">
      <alignment horizontal="center" vertical="center"/>
    </xf>
    <xf numFmtId="0" fontId="1" fillId="0" borderId="3" xfId="4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41" fontId="9" fillId="0" borderId="3" xfId="3" applyNumberFormat="1" applyFont="1" applyBorder="1" applyAlignment="1">
      <alignment horizontal="right" vertical="center"/>
    </xf>
    <xf numFmtId="43" fontId="9" fillId="0" borderId="3" xfId="3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left"/>
    </xf>
    <xf numFmtId="0" fontId="12" fillId="0" borderId="0" xfId="1" applyFont="1" applyBorder="1" applyAlignment="1">
      <alignment horizontal="center"/>
    </xf>
    <xf numFmtId="0" fontId="12" fillId="0" borderId="0" xfId="1" applyFont="1" applyBorder="1"/>
    <xf numFmtId="43" fontId="1" fillId="0" borderId="0" xfId="1" applyNumberFormat="1" applyBorder="1"/>
    <xf numFmtId="0" fontId="1" fillId="0" borderId="0" xfId="1" applyBorder="1" applyAlignment="1">
      <alignment horizontal="center"/>
    </xf>
    <xf numFmtId="0" fontId="14" fillId="0" borderId="0" xfId="5" applyFont="1" applyAlignment="1">
      <alignment horizontal="center" vertical="center"/>
    </xf>
    <xf numFmtId="0" fontId="17" fillId="0" borderId="0" xfId="5" applyFont="1"/>
    <xf numFmtId="0" fontId="9" fillId="0" borderId="3" xfId="5" applyFont="1" applyBorder="1"/>
    <xf numFmtId="10" fontId="9" fillId="0" borderId="3" xfId="5" applyNumberFormat="1" applyFont="1" applyBorder="1"/>
    <xf numFmtId="0" fontId="1" fillId="0" borderId="3" xfId="6" applyNumberFormat="1" applyFont="1" applyBorder="1" applyAlignment="1">
      <alignment horizontal="center" vertical="center" wrapText="1"/>
    </xf>
    <xf numFmtId="10" fontId="1" fillId="0" borderId="3" xfId="6" applyNumberFormat="1" applyFont="1" applyBorder="1" applyAlignment="1">
      <alignment horizontal="center" vertical="center" wrapText="1"/>
    </xf>
    <xf numFmtId="10" fontId="9" fillId="0" borderId="0" xfId="5" applyNumberFormat="1" applyFont="1" applyBorder="1"/>
    <xf numFmtId="10" fontId="17" fillId="0" borderId="0" xfId="5" applyNumberFormat="1" applyFont="1"/>
    <xf numFmtId="0" fontId="18" fillId="0" borderId="3" xfId="7" applyFont="1" applyBorder="1" applyAlignment="1">
      <alignment horizontal="right" vertical="center"/>
    </xf>
    <xf numFmtId="0" fontId="1" fillId="0" borderId="1" xfId="5" applyFont="1" applyBorder="1" applyAlignment="1">
      <alignment vertical="distributed" textRotation="255"/>
    </xf>
    <xf numFmtId="0" fontId="1" fillId="0" borderId="2" xfId="8" applyFont="1" applyBorder="1" applyAlignment="1">
      <alignment horizontal="center" vertical="distributed"/>
    </xf>
    <xf numFmtId="0" fontId="9" fillId="0" borderId="0" xfId="5" applyFont="1"/>
    <xf numFmtId="0" fontId="7" fillId="0" borderId="0" xfId="7" quotePrefix="1" applyFont="1" applyBorder="1" applyAlignment="1">
      <alignment horizontal="left" vertical="center" shrinkToFit="1"/>
    </xf>
    <xf numFmtId="0" fontId="1" fillId="0" borderId="0" xfId="7" quotePrefix="1" applyFont="1" applyBorder="1" applyAlignment="1">
      <alignment horizontal="left" vertical="center" shrinkToFit="1"/>
    </xf>
    <xf numFmtId="177" fontId="9" fillId="0" borderId="0" xfId="5" applyNumberFormat="1" applyFont="1" applyBorder="1" applyAlignment="1">
      <alignment vertical="center"/>
    </xf>
    <xf numFmtId="10" fontId="9" fillId="0" borderId="0" xfId="5" applyNumberFormat="1" applyFont="1" applyBorder="1" applyAlignment="1">
      <alignment vertical="center"/>
    </xf>
    <xf numFmtId="177" fontId="9" fillId="0" borderId="1" xfId="5" applyNumberFormat="1" applyFont="1" applyBorder="1" applyAlignment="1">
      <alignment vertical="center"/>
    </xf>
    <xf numFmtId="10" fontId="9" fillId="0" borderId="1" xfId="5" applyNumberFormat="1" applyFont="1" applyBorder="1" applyAlignment="1">
      <alignment vertical="center"/>
    </xf>
    <xf numFmtId="0" fontId="1" fillId="0" borderId="0" xfId="5" applyFont="1" applyBorder="1" applyAlignment="1">
      <alignment horizontal="right" vertical="center"/>
    </xf>
    <xf numFmtId="0" fontId="6" fillId="0" borderId="0" xfId="5" applyFont="1" applyBorder="1" applyAlignment="1">
      <alignment horizontal="right" vertical="center"/>
    </xf>
    <xf numFmtId="41" fontId="9" fillId="0" borderId="0" xfId="7" applyNumberFormat="1" applyFont="1" applyBorder="1" applyAlignment="1">
      <alignment horizontal="right" vertical="center"/>
    </xf>
    <xf numFmtId="41" fontId="9" fillId="0" borderId="0" xfId="7" applyNumberFormat="1" applyFont="1" applyFill="1" applyBorder="1" applyAlignment="1">
      <alignment horizontal="right" vertical="center"/>
    </xf>
    <xf numFmtId="0" fontId="1" fillId="0" borderId="3" xfId="5" applyFont="1" applyBorder="1" applyAlignment="1">
      <alignment horizontal="right" vertical="center"/>
    </xf>
    <xf numFmtId="0" fontId="6" fillId="0" borderId="3" xfId="5" applyFont="1" applyBorder="1" applyAlignment="1">
      <alignment horizontal="right" vertical="center"/>
    </xf>
    <xf numFmtId="41" fontId="9" fillId="0" borderId="4" xfId="7" applyNumberFormat="1" applyFont="1" applyBorder="1" applyAlignment="1">
      <alignment horizontal="right" vertical="center"/>
    </xf>
    <xf numFmtId="10" fontId="9" fillId="0" borderId="4" xfId="5" applyNumberFormat="1" applyFont="1" applyBorder="1" applyAlignment="1">
      <alignment vertical="center"/>
    </xf>
    <xf numFmtId="41" fontId="9" fillId="0" borderId="4" xfId="7" applyNumberFormat="1" applyFont="1" applyFill="1" applyBorder="1" applyAlignment="1">
      <alignment horizontal="right" vertical="center"/>
    </xf>
    <xf numFmtId="0" fontId="7" fillId="0" borderId="1" xfId="7" quotePrefix="1" applyFont="1" applyBorder="1" applyAlignment="1">
      <alignment horizontal="left" vertical="center" shrinkToFit="1"/>
    </xf>
    <xf numFmtId="10" fontId="9" fillId="0" borderId="0" xfId="7" applyNumberFormat="1" applyFont="1" applyBorder="1" applyAlignment="1">
      <alignment horizontal="right" vertical="center"/>
    </xf>
    <xf numFmtId="41" fontId="9" fillId="0" borderId="5" xfId="7" applyNumberFormat="1" applyFont="1" applyBorder="1" applyAlignment="1">
      <alignment horizontal="right" vertical="center"/>
    </xf>
    <xf numFmtId="10" fontId="9" fillId="0" borderId="5" xfId="7" applyNumberFormat="1" applyFont="1" applyBorder="1" applyAlignment="1">
      <alignment horizontal="right" vertical="center"/>
    </xf>
    <xf numFmtId="10" fontId="9" fillId="0" borderId="5" xfId="5" applyNumberFormat="1" applyFont="1" applyBorder="1" applyAlignment="1">
      <alignment vertical="center"/>
    </xf>
    <xf numFmtId="41" fontId="9" fillId="0" borderId="0" xfId="5" applyNumberFormat="1" applyFont="1" applyBorder="1" applyAlignment="1">
      <alignment vertical="center"/>
    </xf>
    <xf numFmtId="10" fontId="9" fillId="0" borderId="4" xfId="7" applyNumberFormat="1" applyFont="1" applyBorder="1" applyAlignment="1">
      <alignment horizontal="right" vertical="center"/>
    </xf>
    <xf numFmtId="0" fontId="1" fillId="0" borderId="1" xfId="7" quotePrefix="1" applyFont="1" applyBorder="1" applyAlignment="1">
      <alignment horizontal="left" vertical="center" shrinkToFit="1"/>
    </xf>
    <xf numFmtId="41" fontId="9" fillId="0" borderId="3" xfId="5" applyNumberFormat="1" applyFont="1" applyBorder="1" applyAlignment="1">
      <alignment vertical="center"/>
    </xf>
    <xf numFmtId="177" fontId="9" fillId="0" borderId="3" xfId="5" applyNumberFormat="1" applyFont="1" applyBorder="1" applyAlignment="1">
      <alignment vertical="center"/>
    </xf>
    <xf numFmtId="10" fontId="9" fillId="0" borderId="3" xfId="7" applyNumberFormat="1" applyFont="1" applyBorder="1" applyAlignment="1">
      <alignment horizontal="right" vertical="center"/>
    </xf>
    <xf numFmtId="41" fontId="9" fillId="0" borderId="3" xfId="7" applyNumberFormat="1" applyFont="1" applyBorder="1" applyAlignment="1">
      <alignment horizontal="right" vertical="center"/>
    </xf>
    <xf numFmtId="10" fontId="9" fillId="0" borderId="3" xfId="5" applyNumberFormat="1" applyFont="1" applyBorder="1" applyAlignment="1">
      <alignment vertical="center"/>
    </xf>
    <xf numFmtId="0" fontId="11" fillId="0" borderId="1" xfId="5" applyFont="1" applyBorder="1" applyAlignment="1">
      <alignment horizontal="left" vertical="center" wrapText="1"/>
    </xf>
    <xf numFmtId="177" fontId="9" fillId="0" borderId="0" xfId="5" applyNumberFormat="1" applyFont="1"/>
    <xf numFmtId="10" fontId="9" fillId="0" borderId="0" xfId="5" applyNumberFormat="1" applyFont="1"/>
  </cellXfs>
  <cellStyles count="9">
    <cellStyle name="一般" xfId="0" builtinId="0"/>
    <cellStyle name="一般 2 2" xfId="4"/>
    <cellStyle name="一般_2_99年(終)部長參考指標(矯正)" xfId="8"/>
    <cellStyle name="一般_91出獄再犯率" xfId="5"/>
    <cellStyle name="一般_92出獄再犯率" xfId="7"/>
    <cellStyle name="一般_表2-6-1~3(監獄)" xfId="2"/>
    <cellStyle name="一般_表3-4-1~9(監獄)" xfId="1"/>
    <cellStyle name="千分位[0]_表3-4-1~9(監獄)" xfId="3"/>
    <cellStyle name="貨幣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H35"/>
  <sheetViews>
    <sheetView showGridLines="0" tabSelected="1" zoomScaleNormal="100" workbookViewId="0">
      <selection activeCell="N11" sqref="N11"/>
    </sheetView>
  </sheetViews>
  <sheetFormatPr defaultColWidth="9" defaultRowHeight="15.75"/>
  <cols>
    <col min="1" max="1" width="5.625" style="2" customWidth="1"/>
    <col min="2" max="2" width="5.125" style="25" customWidth="1"/>
    <col min="3" max="3" width="16.375" style="2" bestFit="1" customWidth="1"/>
    <col min="4" max="12" width="15.625" style="2" customWidth="1"/>
    <col min="13" max="14" width="8.625" style="2" customWidth="1"/>
    <col min="15" max="21" width="8.625" style="2" hidden="1" customWidth="1"/>
    <col min="22" max="22" width="9.625" style="2" hidden="1" customWidth="1"/>
    <col min="23" max="34" width="8.625" style="2" hidden="1" customWidth="1"/>
    <col min="35" max="49" width="8.625" style="2" customWidth="1"/>
    <col min="50" max="16384" width="9" style="2"/>
  </cols>
  <sheetData>
    <row r="1" spans="1:34" ht="29.25" customHeight="1">
      <c r="A1" s="1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34" ht="30" customHeight="1">
      <c r="A2" s="3"/>
      <c r="B2" s="4"/>
      <c r="C2" s="5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O2" s="7" t="s">
        <v>0</v>
      </c>
      <c r="P2" s="8"/>
      <c r="Q2" s="9">
        <v>14</v>
      </c>
      <c r="R2" s="10"/>
      <c r="S2" s="9">
        <v>18</v>
      </c>
      <c r="T2" s="10"/>
      <c r="U2" s="9">
        <v>24</v>
      </c>
      <c r="V2" s="10"/>
      <c r="W2" s="9">
        <v>30</v>
      </c>
      <c r="X2" s="10"/>
      <c r="Y2" s="9">
        <v>40</v>
      </c>
      <c r="Z2" s="10"/>
      <c r="AA2" s="9">
        <v>50</v>
      </c>
      <c r="AB2" s="10"/>
      <c r="AC2" s="9">
        <v>60</v>
      </c>
      <c r="AD2" s="10"/>
      <c r="AE2" s="9">
        <v>70</v>
      </c>
      <c r="AF2" s="10"/>
      <c r="AG2" s="11" t="s">
        <v>10</v>
      </c>
      <c r="AH2" s="10"/>
    </row>
    <row r="3" spans="1:34" ht="17.100000000000001" customHeight="1">
      <c r="A3" s="12" t="s">
        <v>11</v>
      </c>
      <c r="B3" s="13" t="s">
        <v>12</v>
      </c>
      <c r="C3" s="14" t="str">
        <f>CONCATENATE(TEXT(O3,"#,##0")," ","(",P3,".00%",")")</f>
        <v>36,478 (100.00%)</v>
      </c>
      <c r="D3" s="14" t="str">
        <f t="shared" ref="D3:D22" si="0">CONCATENATE(TEXT(Q3,"#,##0")," ","(",R3,"%",")")</f>
        <v>30 (0.08%)</v>
      </c>
      <c r="E3" s="14" t="str">
        <f>CONCATENATE(TEXT(S3,"#,##0")," ","(",T3,"0%",")")</f>
        <v>2,480 (6.80%)</v>
      </c>
      <c r="F3" s="14" t="str">
        <f>CONCATENATE(TEXT(U3,"#,##0")," ","(",V3,"0%",")")</f>
        <v>5,546 (15.20%)</v>
      </c>
      <c r="G3" s="14" t="str">
        <f>CONCATENATE(TEXT(W3,"#,##0")," ","(",X3,"%",")")</f>
        <v>13,074 (35.84%)</v>
      </c>
      <c r="H3" s="14" t="str">
        <f>CONCATENATE(TEXT(Y3,"#,##0")," ","(",Z3,"%",")")</f>
        <v>9,400 (25.77%)</v>
      </c>
      <c r="I3" s="14" t="str">
        <f>CONCATENATE(TEXT(AA3,"#,##0")," ","(",AB3,"%",")")</f>
        <v>4,653 (12.76%)</v>
      </c>
      <c r="J3" s="14" t="str">
        <f>CONCATENATE(TEXT(AC3,"#,##0")," ","(",AD3,"%",")")</f>
        <v>1,104 (3.03%)</v>
      </c>
      <c r="K3" s="14" t="str">
        <f>CONCATENATE(TEXT(AE3,"#,##0")," ","(",AF3,"%",")")</f>
        <v>170 (0.47%)</v>
      </c>
      <c r="L3" s="14" t="str">
        <f>CONCATENATE(TEXT(AG3,"#,##0")," ","(",AH3,"%",")")</f>
        <v>21 (0.06%)</v>
      </c>
      <c r="O3" s="14">
        <v>36478</v>
      </c>
      <c r="P3" s="15">
        <f>ROUND(O3/O3*100,2)</f>
        <v>100</v>
      </c>
      <c r="Q3" s="14">
        <v>30</v>
      </c>
      <c r="R3" s="15">
        <f>ROUND(Q3/O3*100,2)</f>
        <v>0.08</v>
      </c>
      <c r="S3" s="14">
        <v>2480</v>
      </c>
      <c r="T3" s="15">
        <f>ROUND(S3/O3*100,2)</f>
        <v>6.8</v>
      </c>
      <c r="U3" s="14">
        <v>5546</v>
      </c>
      <c r="V3" s="15">
        <f>ROUND(U3/O3*100,2)</f>
        <v>15.2</v>
      </c>
      <c r="W3" s="14">
        <v>13074</v>
      </c>
      <c r="X3" s="15">
        <f>ROUND(W3/O3*100,2)</f>
        <v>35.840000000000003</v>
      </c>
      <c r="Y3" s="14">
        <v>9400</v>
      </c>
      <c r="Z3" s="15">
        <f>ROUND(Y3/O3*100,2)</f>
        <v>25.77</v>
      </c>
      <c r="AA3" s="14">
        <v>4653</v>
      </c>
      <c r="AB3" s="15">
        <f>ROUND(AA3/O3*100,2)</f>
        <v>12.76</v>
      </c>
      <c r="AC3" s="14">
        <v>1104</v>
      </c>
      <c r="AD3" s="15">
        <f>ROUND(AC3/O3*100,2)</f>
        <v>3.03</v>
      </c>
      <c r="AE3" s="14">
        <v>170</v>
      </c>
      <c r="AF3" s="15">
        <f>ROUND(AE3/O3*100,2)</f>
        <v>0.47</v>
      </c>
      <c r="AG3" s="14">
        <v>21</v>
      </c>
      <c r="AH3" s="15">
        <f>ROUND(AG3/O3*100,2)</f>
        <v>0.06</v>
      </c>
    </row>
    <row r="4" spans="1:34" ht="17.100000000000001" customHeight="1">
      <c r="A4" s="16"/>
      <c r="B4" s="13" t="s">
        <v>13</v>
      </c>
      <c r="C4" s="14" t="str">
        <f t="shared" ref="C4:C32" si="1">CONCATENATE(TEXT(O4,"#,##0")," ","(",P4,".00%",")")</f>
        <v>32,934 (100.00%)</v>
      </c>
      <c r="D4" s="14" t="str">
        <f t="shared" si="0"/>
        <v>26 (0.08%)</v>
      </c>
      <c r="E4" s="14" t="str">
        <f t="shared" ref="E4:E31" si="2">CONCATENATE(TEXT(S4,"#,##0")," ","(",T4,"%",")")</f>
        <v>2,210 (6.71%)</v>
      </c>
      <c r="F4" s="14" t="str">
        <f t="shared" ref="F4:F32" si="3">CONCATENATE(TEXT(U4,"#,##0")," ","(",V4,"%",")")</f>
        <v>4,867 (14.78%)</v>
      </c>
      <c r="G4" s="14" t="str">
        <f t="shared" ref="G4:G31" si="4">CONCATENATE(TEXT(W4,"#,##0")," ","(",X4,"%",")")</f>
        <v>11,701 (35.53%)</v>
      </c>
      <c r="H4" s="14" t="str">
        <f t="shared" ref="H4:H32" si="5">CONCATENATE(TEXT(Y4,"#,##0")," ","(",Z4,"%",")")</f>
        <v>8,658 (26.29%)</v>
      </c>
      <c r="I4" s="14" t="str">
        <f t="shared" ref="I4:I32" si="6">CONCATENATE(TEXT(AA4,"#,##0")," ","(",AB4,"%",")")</f>
        <v>4,276 (12.98%)</v>
      </c>
      <c r="J4" s="14" t="str">
        <f t="shared" ref="J4:J31" si="7">CONCATENATE(TEXT(AC4,"#,##0")," ","(",AD4,"%",")")</f>
        <v>1,019 (3.09%)</v>
      </c>
      <c r="K4" s="14" t="str">
        <f t="shared" ref="K4:K32" si="8">CONCATENATE(TEXT(AE4,"#,##0")," ","(",AF4,"%",")")</f>
        <v>159 (0.48%)</v>
      </c>
      <c r="L4" s="14" t="str">
        <f t="shared" ref="L4:L32" si="9">CONCATENATE(TEXT(AG4,"#,##0")," ","(",AH4,"%",")")</f>
        <v>18 (0.05%)</v>
      </c>
      <c r="O4" s="14">
        <v>32934</v>
      </c>
      <c r="P4" s="15">
        <v>100</v>
      </c>
      <c r="Q4" s="14">
        <v>26</v>
      </c>
      <c r="R4" s="15">
        <f t="shared" ref="R4:R31" si="10">ROUND(Q4/O4*100,2)</f>
        <v>0.08</v>
      </c>
      <c r="S4" s="14">
        <v>2210</v>
      </c>
      <c r="T4" s="15">
        <f>ROUND(S4/O4*100,2)</f>
        <v>6.71</v>
      </c>
      <c r="U4" s="14">
        <v>4867</v>
      </c>
      <c r="V4" s="15">
        <f>ROUND(U4/O4*100,2)</f>
        <v>14.78</v>
      </c>
      <c r="W4" s="14">
        <v>11701</v>
      </c>
      <c r="X4" s="15">
        <f t="shared" ref="X4:X32" si="11">ROUND(W4/O4*100,2)</f>
        <v>35.53</v>
      </c>
      <c r="Y4" s="14">
        <v>8658</v>
      </c>
      <c r="Z4" s="15">
        <f t="shared" ref="Z4:Z32" si="12">ROUND(Y4/O4*100,2)</f>
        <v>26.29</v>
      </c>
      <c r="AA4" s="14">
        <v>4276</v>
      </c>
      <c r="AB4" s="15">
        <f t="shared" ref="AB4:AB32" si="13">ROUND(AA4/O4*100,2)</f>
        <v>12.98</v>
      </c>
      <c r="AC4" s="14">
        <v>1019</v>
      </c>
      <c r="AD4" s="15">
        <f t="shared" ref="AD4:AD32" si="14">ROUND(AC4/O4*100,2)</f>
        <v>3.09</v>
      </c>
      <c r="AE4" s="14">
        <v>159</v>
      </c>
      <c r="AF4" s="15">
        <f t="shared" ref="AF4:AF32" si="15">ROUND(AE4/O4*100,2)</f>
        <v>0.48</v>
      </c>
      <c r="AG4" s="14">
        <v>18</v>
      </c>
      <c r="AH4" s="15">
        <f t="shared" ref="AH4:AH32" si="16">ROUND(AG4/O4*100,2)</f>
        <v>0.05</v>
      </c>
    </row>
    <row r="5" spans="1:34" ht="17.100000000000001" customHeight="1">
      <c r="A5" s="16"/>
      <c r="B5" s="13" t="s">
        <v>14</v>
      </c>
      <c r="C5" s="14" t="str">
        <f t="shared" si="1"/>
        <v>3,544 (100.00%)</v>
      </c>
      <c r="D5" s="14" t="str">
        <f t="shared" si="0"/>
        <v>4 (0.11%)</v>
      </c>
      <c r="E5" s="14" t="str">
        <f t="shared" si="2"/>
        <v>270 (7.62%)</v>
      </c>
      <c r="F5" s="14" t="str">
        <f t="shared" si="3"/>
        <v>679 (19.16%)</v>
      </c>
      <c r="G5" s="14" t="str">
        <f t="shared" si="4"/>
        <v>1,373 (38.74%)</v>
      </c>
      <c r="H5" s="14" t="str">
        <f t="shared" si="5"/>
        <v>742 (20.94%)</v>
      </c>
      <c r="I5" s="14" t="str">
        <f t="shared" si="6"/>
        <v>377 (10.64%)</v>
      </c>
      <c r="J5" s="14" t="str">
        <f>CONCATENATE(TEXT(AC5,"#,##0")," ","(",AD5,"0%",")")</f>
        <v>85 (2.40%)</v>
      </c>
      <c r="K5" s="14" t="str">
        <f t="shared" si="8"/>
        <v>11 (0.31%)</v>
      </c>
      <c r="L5" s="14" t="str">
        <f t="shared" si="9"/>
        <v>3 (0.08%)</v>
      </c>
      <c r="O5" s="14">
        <v>3544</v>
      </c>
      <c r="P5" s="15">
        <v>100</v>
      </c>
      <c r="Q5" s="14">
        <v>4</v>
      </c>
      <c r="R5" s="15">
        <f t="shared" si="10"/>
        <v>0.11</v>
      </c>
      <c r="S5" s="14">
        <v>270</v>
      </c>
      <c r="T5" s="15">
        <f t="shared" ref="T5:T32" si="17">ROUND(S5/O5*100,2)</f>
        <v>7.62</v>
      </c>
      <c r="U5" s="14">
        <v>679</v>
      </c>
      <c r="V5" s="15">
        <f t="shared" ref="V5:V32" si="18">ROUND(U5/O5*100,2)</f>
        <v>19.16</v>
      </c>
      <c r="W5" s="14">
        <v>1373</v>
      </c>
      <c r="X5" s="15">
        <f t="shared" si="11"/>
        <v>38.74</v>
      </c>
      <c r="Y5" s="14">
        <v>742</v>
      </c>
      <c r="Z5" s="15">
        <f t="shared" si="12"/>
        <v>20.94</v>
      </c>
      <c r="AA5" s="14">
        <v>377</v>
      </c>
      <c r="AB5" s="15">
        <f t="shared" si="13"/>
        <v>10.64</v>
      </c>
      <c r="AC5" s="14">
        <v>85</v>
      </c>
      <c r="AD5" s="15">
        <f t="shared" si="14"/>
        <v>2.4</v>
      </c>
      <c r="AE5" s="14">
        <v>11</v>
      </c>
      <c r="AF5" s="15">
        <f t="shared" si="15"/>
        <v>0.31</v>
      </c>
      <c r="AG5" s="14">
        <v>3</v>
      </c>
      <c r="AH5" s="15">
        <f t="shared" si="16"/>
        <v>0.08</v>
      </c>
    </row>
    <row r="6" spans="1:34" ht="17.100000000000001" customHeight="1">
      <c r="A6" s="12" t="s">
        <v>15</v>
      </c>
      <c r="B6" s="13" t="s">
        <v>16</v>
      </c>
      <c r="C6" s="14" t="str">
        <f t="shared" si="1"/>
        <v>35,354 (100.00%)</v>
      </c>
      <c r="D6" s="14" t="str">
        <f t="shared" si="0"/>
        <v>30 (0.08%)</v>
      </c>
      <c r="E6" s="14" t="str">
        <f t="shared" si="2"/>
        <v>2,538 (7.18%)</v>
      </c>
      <c r="F6" s="14" t="str">
        <f t="shared" si="3"/>
        <v>4,899 (13.86%)</v>
      </c>
      <c r="G6" s="14" t="str">
        <f t="shared" si="4"/>
        <v>12,500 (35.36%)</v>
      </c>
      <c r="H6" s="14" t="str">
        <f t="shared" si="5"/>
        <v>9,067 (25.65%)</v>
      </c>
      <c r="I6" s="14" t="str">
        <f t="shared" si="6"/>
        <v>4,892 (13.84%)</v>
      </c>
      <c r="J6" s="14" t="str">
        <f t="shared" si="7"/>
        <v>1,205 (3.41%)</v>
      </c>
      <c r="K6" s="14" t="str">
        <f t="shared" si="8"/>
        <v>192 (0.54%)</v>
      </c>
      <c r="L6" s="14" t="str">
        <f t="shared" si="9"/>
        <v>31 (0.09%)</v>
      </c>
      <c r="O6" s="14">
        <v>35354</v>
      </c>
      <c r="P6" s="15">
        <v>100</v>
      </c>
      <c r="Q6" s="14">
        <v>30</v>
      </c>
      <c r="R6" s="15">
        <f t="shared" si="10"/>
        <v>0.08</v>
      </c>
      <c r="S6" s="14">
        <v>2538</v>
      </c>
      <c r="T6" s="15">
        <f t="shared" si="17"/>
        <v>7.18</v>
      </c>
      <c r="U6" s="14">
        <v>4899</v>
      </c>
      <c r="V6" s="15">
        <f t="shared" si="18"/>
        <v>13.86</v>
      </c>
      <c r="W6" s="14">
        <v>12500</v>
      </c>
      <c r="X6" s="15">
        <f t="shared" si="11"/>
        <v>35.36</v>
      </c>
      <c r="Y6" s="14">
        <v>9067</v>
      </c>
      <c r="Z6" s="15">
        <f t="shared" si="12"/>
        <v>25.65</v>
      </c>
      <c r="AA6" s="14">
        <v>4892</v>
      </c>
      <c r="AB6" s="15">
        <f t="shared" si="13"/>
        <v>13.84</v>
      </c>
      <c r="AC6" s="14">
        <v>1205</v>
      </c>
      <c r="AD6" s="15">
        <f t="shared" si="14"/>
        <v>3.41</v>
      </c>
      <c r="AE6" s="14">
        <v>192</v>
      </c>
      <c r="AF6" s="15">
        <f t="shared" si="15"/>
        <v>0.54</v>
      </c>
      <c r="AG6" s="14">
        <v>31</v>
      </c>
      <c r="AH6" s="15">
        <f t="shared" si="16"/>
        <v>0.09</v>
      </c>
    </row>
    <row r="7" spans="1:34" ht="17.100000000000001" customHeight="1">
      <c r="A7" s="16"/>
      <c r="B7" s="13" t="s">
        <v>17</v>
      </c>
      <c r="C7" s="14" t="str">
        <f t="shared" si="1"/>
        <v>31,904 (100.00%)</v>
      </c>
      <c r="D7" s="14" t="str">
        <f t="shared" si="0"/>
        <v>26 (0.08%)</v>
      </c>
      <c r="E7" s="14" t="str">
        <f t="shared" si="2"/>
        <v>2,270 (7.12%)</v>
      </c>
      <c r="F7" s="14" t="str">
        <f t="shared" si="3"/>
        <v>4,314 (13.52%)</v>
      </c>
      <c r="G7" s="14" t="str">
        <f t="shared" si="4"/>
        <v>11,119 (34.85%)</v>
      </c>
      <c r="H7" s="14" t="str">
        <f t="shared" si="5"/>
        <v>8,321 (26.08%)</v>
      </c>
      <c r="I7" s="14" t="str">
        <f t="shared" si="6"/>
        <v>4,534 (14.21%)</v>
      </c>
      <c r="J7" s="14" t="str">
        <f t="shared" si="7"/>
        <v>1,125 (3.53%)</v>
      </c>
      <c r="K7" s="14" t="str">
        <f t="shared" si="8"/>
        <v>166 (0.52%)</v>
      </c>
      <c r="L7" s="14" t="str">
        <f t="shared" si="9"/>
        <v>29 (0.09%)</v>
      </c>
      <c r="O7" s="14">
        <v>31904</v>
      </c>
      <c r="P7" s="15">
        <v>100</v>
      </c>
      <c r="Q7" s="14">
        <v>26</v>
      </c>
      <c r="R7" s="15">
        <f t="shared" si="10"/>
        <v>0.08</v>
      </c>
      <c r="S7" s="14">
        <v>2270</v>
      </c>
      <c r="T7" s="15">
        <f t="shared" si="17"/>
        <v>7.12</v>
      </c>
      <c r="U7" s="14">
        <v>4314</v>
      </c>
      <c r="V7" s="15">
        <f t="shared" si="18"/>
        <v>13.52</v>
      </c>
      <c r="W7" s="14">
        <v>11119</v>
      </c>
      <c r="X7" s="15">
        <f t="shared" si="11"/>
        <v>34.85</v>
      </c>
      <c r="Y7" s="14">
        <v>8321</v>
      </c>
      <c r="Z7" s="15">
        <f t="shared" si="12"/>
        <v>26.08</v>
      </c>
      <c r="AA7" s="14">
        <v>4534</v>
      </c>
      <c r="AB7" s="15">
        <f t="shared" si="13"/>
        <v>14.21</v>
      </c>
      <c r="AC7" s="14">
        <v>1125</v>
      </c>
      <c r="AD7" s="15">
        <f t="shared" si="14"/>
        <v>3.53</v>
      </c>
      <c r="AE7" s="14">
        <v>166</v>
      </c>
      <c r="AF7" s="15">
        <f t="shared" si="15"/>
        <v>0.52</v>
      </c>
      <c r="AG7" s="14">
        <v>29</v>
      </c>
      <c r="AH7" s="15">
        <f t="shared" si="16"/>
        <v>0.09</v>
      </c>
    </row>
    <row r="8" spans="1:34" ht="17.100000000000001" customHeight="1">
      <c r="A8" s="16"/>
      <c r="B8" s="13" t="s">
        <v>18</v>
      </c>
      <c r="C8" s="14" t="str">
        <f t="shared" si="1"/>
        <v>3,450 (100.00%)</v>
      </c>
      <c r="D8" s="14" t="str">
        <f t="shared" si="0"/>
        <v>4 (0.12%)</v>
      </c>
      <c r="E8" s="14" t="str">
        <f t="shared" si="2"/>
        <v>268 (7.77%)</v>
      </c>
      <c r="F8" s="14" t="str">
        <f t="shared" si="3"/>
        <v>585 (16.96%)</v>
      </c>
      <c r="G8" s="14" t="str">
        <f t="shared" si="4"/>
        <v>1,381 (40.03%)</v>
      </c>
      <c r="H8" s="14" t="str">
        <f t="shared" si="5"/>
        <v>746 (21.62%)</v>
      </c>
      <c r="I8" s="14" t="str">
        <f t="shared" si="6"/>
        <v>358 (10.38%)</v>
      </c>
      <c r="J8" s="14" t="str">
        <f t="shared" si="7"/>
        <v>80 (2.32%)</v>
      </c>
      <c r="K8" s="14" t="str">
        <f t="shared" si="8"/>
        <v>26 (0.75%)</v>
      </c>
      <c r="L8" s="14" t="str">
        <f t="shared" si="9"/>
        <v>2 (0.06%)</v>
      </c>
      <c r="O8" s="14">
        <v>3450</v>
      </c>
      <c r="P8" s="15">
        <v>100</v>
      </c>
      <c r="Q8" s="14">
        <v>4</v>
      </c>
      <c r="R8" s="15">
        <f t="shared" si="10"/>
        <v>0.12</v>
      </c>
      <c r="S8" s="14">
        <v>268</v>
      </c>
      <c r="T8" s="15">
        <f t="shared" si="17"/>
        <v>7.77</v>
      </c>
      <c r="U8" s="14">
        <v>585</v>
      </c>
      <c r="V8" s="15">
        <f t="shared" si="18"/>
        <v>16.96</v>
      </c>
      <c r="W8" s="14">
        <v>1381</v>
      </c>
      <c r="X8" s="15">
        <f t="shared" si="11"/>
        <v>40.03</v>
      </c>
      <c r="Y8" s="14">
        <v>746</v>
      </c>
      <c r="Z8" s="15">
        <f t="shared" si="12"/>
        <v>21.62</v>
      </c>
      <c r="AA8" s="14">
        <v>358</v>
      </c>
      <c r="AB8" s="15">
        <f t="shared" si="13"/>
        <v>10.38</v>
      </c>
      <c r="AC8" s="14">
        <v>80</v>
      </c>
      <c r="AD8" s="15">
        <f t="shared" si="14"/>
        <v>2.3199999999999998</v>
      </c>
      <c r="AE8" s="14">
        <v>26</v>
      </c>
      <c r="AF8" s="15">
        <f t="shared" si="15"/>
        <v>0.75</v>
      </c>
      <c r="AG8" s="14">
        <v>2</v>
      </c>
      <c r="AH8" s="15">
        <f t="shared" si="16"/>
        <v>0.06</v>
      </c>
    </row>
    <row r="9" spans="1:34" ht="17.100000000000001" customHeight="1">
      <c r="A9" s="12" t="s">
        <v>19</v>
      </c>
      <c r="B9" s="13" t="s">
        <v>12</v>
      </c>
      <c r="C9" s="14" t="str">
        <f t="shared" si="1"/>
        <v>34,187 (100.00%)</v>
      </c>
      <c r="D9" s="14" t="str">
        <f t="shared" si="0"/>
        <v>35 (0.1%)</v>
      </c>
      <c r="E9" s="14" t="str">
        <f t="shared" si="2"/>
        <v>2,516 (7.36%)</v>
      </c>
      <c r="F9" s="14" t="str">
        <f t="shared" si="3"/>
        <v>4,208 (12.31%)</v>
      </c>
      <c r="G9" s="14" t="str">
        <f t="shared" si="4"/>
        <v>11,716 (34.27%)</v>
      </c>
      <c r="H9" s="14" t="str">
        <f t="shared" si="5"/>
        <v>9,215 (26.95%)</v>
      </c>
      <c r="I9" s="14" t="str">
        <f t="shared" si="6"/>
        <v>5,062 (14.81%)</v>
      </c>
      <c r="J9" s="14" t="str">
        <f t="shared" si="7"/>
        <v>1,215 (3.55%)</v>
      </c>
      <c r="K9" s="14" t="str">
        <f t="shared" si="8"/>
        <v>190 (0.56%)</v>
      </c>
      <c r="L9" s="14" t="str">
        <f t="shared" si="9"/>
        <v>30 (0.09%)</v>
      </c>
      <c r="O9" s="14">
        <v>34187</v>
      </c>
      <c r="P9" s="15">
        <v>100</v>
      </c>
      <c r="Q9" s="14">
        <v>35</v>
      </c>
      <c r="R9" s="15">
        <f t="shared" si="10"/>
        <v>0.1</v>
      </c>
      <c r="S9" s="14">
        <v>2516</v>
      </c>
      <c r="T9" s="15">
        <f t="shared" si="17"/>
        <v>7.36</v>
      </c>
      <c r="U9" s="14">
        <v>4208</v>
      </c>
      <c r="V9" s="15">
        <f t="shared" si="18"/>
        <v>12.31</v>
      </c>
      <c r="W9" s="14">
        <v>11716</v>
      </c>
      <c r="X9" s="15">
        <f t="shared" si="11"/>
        <v>34.270000000000003</v>
      </c>
      <c r="Y9" s="14">
        <v>9215</v>
      </c>
      <c r="Z9" s="15">
        <f t="shared" si="12"/>
        <v>26.95</v>
      </c>
      <c r="AA9" s="14">
        <v>5062</v>
      </c>
      <c r="AB9" s="15">
        <f t="shared" si="13"/>
        <v>14.81</v>
      </c>
      <c r="AC9" s="14">
        <v>1215</v>
      </c>
      <c r="AD9" s="15">
        <f t="shared" si="14"/>
        <v>3.55</v>
      </c>
      <c r="AE9" s="14">
        <v>190</v>
      </c>
      <c r="AF9" s="15">
        <f t="shared" si="15"/>
        <v>0.56000000000000005</v>
      </c>
      <c r="AG9" s="14">
        <v>30</v>
      </c>
      <c r="AH9" s="15">
        <f t="shared" si="16"/>
        <v>0.09</v>
      </c>
    </row>
    <row r="10" spans="1:34" ht="17.100000000000001" customHeight="1">
      <c r="A10" s="16"/>
      <c r="B10" s="13" t="s">
        <v>13</v>
      </c>
      <c r="C10" s="14" t="str">
        <f t="shared" si="1"/>
        <v>31,038 (100.00%)</v>
      </c>
      <c r="D10" s="14" t="str">
        <f t="shared" si="0"/>
        <v>34 (0.11%)</v>
      </c>
      <c r="E10" s="14" t="str">
        <f t="shared" si="2"/>
        <v>2,284 (7.36%)</v>
      </c>
      <c r="F10" s="14" t="str">
        <f t="shared" si="3"/>
        <v>3,738 (12.04%)</v>
      </c>
      <c r="G10" s="14" t="str">
        <f t="shared" si="4"/>
        <v>10,469 (33.73%)</v>
      </c>
      <c r="H10" s="14" t="str">
        <f t="shared" si="5"/>
        <v>8,489 (27.35%)</v>
      </c>
      <c r="I10" s="14" t="str">
        <f t="shared" si="6"/>
        <v>4,685 (15.09%)</v>
      </c>
      <c r="J10" s="14" t="str">
        <f t="shared" si="7"/>
        <v>1,134 (3.65%)</v>
      </c>
      <c r="K10" s="14" t="str">
        <f t="shared" si="8"/>
        <v>177 (0.57%)</v>
      </c>
      <c r="L10" s="14" t="str">
        <f t="shared" si="9"/>
        <v>28 (0.09%)</v>
      </c>
      <c r="O10" s="14">
        <v>31038</v>
      </c>
      <c r="P10" s="15">
        <v>100</v>
      </c>
      <c r="Q10" s="14">
        <v>34</v>
      </c>
      <c r="R10" s="15">
        <f t="shared" si="10"/>
        <v>0.11</v>
      </c>
      <c r="S10" s="14">
        <v>2284</v>
      </c>
      <c r="T10" s="15">
        <f t="shared" si="17"/>
        <v>7.36</v>
      </c>
      <c r="U10" s="14">
        <v>3738</v>
      </c>
      <c r="V10" s="15">
        <f t="shared" si="18"/>
        <v>12.04</v>
      </c>
      <c r="W10" s="14">
        <v>10469</v>
      </c>
      <c r="X10" s="15">
        <f t="shared" si="11"/>
        <v>33.729999999999997</v>
      </c>
      <c r="Y10" s="14">
        <v>8489</v>
      </c>
      <c r="Z10" s="15">
        <f t="shared" si="12"/>
        <v>27.35</v>
      </c>
      <c r="AA10" s="14">
        <v>4685</v>
      </c>
      <c r="AB10" s="15">
        <f t="shared" si="13"/>
        <v>15.09</v>
      </c>
      <c r="AC10" s="14">
        <v>1134</v>
      </c>
      <c r="AD10" s="15">
        <f t="shared" si="14"/>
        <v>3.65</v>
      </c>
      <c r="AE10" s="14">
        <v>177</v>
      </c>
      <c r="AF10" s="15">
        <f t="shared" si="15"/>
        <v>0.56999999999999995</v>
      </c>
      <c r="AG10" s="14">
        <v>28</v>
      </c>
      <c r="AH10" s="15">
        <f t="shared" si="16"/>
        <v>0.09</v>
      </c>
    </row>
    <row r="11" spans="1:34" ht="17.100000000000001" customHeight="1">
      <c r="A11" s="16"/>
      <c r="B11" s="13" t="s">
        <v>18</v>
      </c>
      <c r="C11" s="14" t="str">
        <f t="shared" si="1"/>
        <v>3,149 (100.00%)</v>
      </c>
      <c r="D11" s="14" t="str">
        <f t="shared" si="0"/>
        <v>1 (0.03%)</v>
      </c>
      <c r="E11" s="14" t="str">
        <f t="shared" si="2"/>
        <v>232 (7.37%)</v>
      </c>
      <c r="F11" s="14" t="str">
        <f t="shared" si="3"/>
        <v>470 (14.93%)</v>
      </c>
      <c r="G11" s="14" t="str">
        <f>CONCATENATE(TEXT(W11,"#,##0")," ","(",X11,"0%",")")</f>
        <v>1,247 (39.60%)</v>
      </c>
      <c r="H11" s="14" t="str">
        <f t="shared" si="5"/>
        <v>726 (23.05%)</v>
      </c>
      <c r="I11" s="14" t="str">
        <f t="shared" si="6"/>
        <v>377 (11.97%)</v>
      </c>
      <c r="J11" s="14" t="str">
        <f t="shared" si="7"/>
        <v>81 (2.57%)</v>
      </c>
      <c r="K11" s="14" t="str">
        <f t="shared" si="8"/>
        <v>13 (0.41%)</v>
      </c>
      <c r="L11" s="14" t="str">
        <f t="shared" si="9"/>
        <v>2 (0.06%)</v>
      </c>
      <c r="O11" s="14">
        <v>3149</v>
      </c>
      <c r="P11" s="15">
        <v>100.00000000000001</v>
      </c>
      <c r="Q11" s="14">
        <v>1</v>
      </c>
      <c r="R11" s="15">
        <f t="shared" si="10"/>
        <v>0.03</v>
      </c>
      <c r="S11" s="14">
        <v>232</v>
      </c>
      <c r="T11" s="15">
        <f t="shared" si="17"/>
        <v>7.37</v>
      </c>
      <c r="U11" s="14">
        <v>470</v>
      </c>
      <c r="V11" s="15">
        <f t="shared" si="18"/>
        <v>14.93</v>
      </c>
      <c r="W11" s="14">
        <v>1247</v>
      </c>
      <c r="X11" s="15">
        <f t="shared" si="11"/>
        <v>39.6</v>
      </c>
      <c r="Y11" s="14">
        <v>726</v>
      </c>
      <c r="Z11" s="15">
        <f t="shared" si="12"/>
        <v>23.05</v>
      </c>
      <c r="AA11" s="14">
        <v>377</v>
      </c>
      <c r="AB11" s="15">
        <f t="shared" si="13"/>
        <v>11.97</v>
      </c>
      <c r="AC11" s="14">
        <v>81</v>
      </c>
      <c r="AD11" s="15">
        <f t="shared" si="14"/>
        <v>2.57</v>
      </c>
      <c r="AE11" s="14">
        <v>13</v>
      </c>
      <c r="AF11" s="15">
        <f t="shared" si="15"/>
        <v>0.41</v>
      </c>
      <c r="AG11" s="14">
        <v>2</v>
      </c>
      <c r="AH11" s="15">
        <f t="shared" si="16"/>
        <v>0.06</v>
      </c>
    </row>
    <row r="12" spans="1:34" ht="17.100000000000001" customHeight="1">
      <c r="A12" s="12" t="s">
        <v>20</v>
      </c>
      <c r="B12" s="13" t="s">
        <v>12</v>
      </c>
      <c r="C12" s="14" t="str">
        <f t="shared" si="1"/>
        <v>34,442 (100.00%)</v>
      </c>
      <c r="D12" s="14" t="str">
        <f t="shared" si="0"/>
        <v>34 (0.1%)</v>
      </c>
      <c r="E12" s="14" t="str">
        <f t="shared" si="2"/>
        <v>2,483 (7.21%)</v>
      </c>
      <c r="F12" s="14" t="str">
        <f t="shared" si="3"/>
        <v>3,959 (11.49%)</v>
      </c>
      <c r="G12" s="14" t="str">
        <f>CONCATENATE(TEXT(W12,"#,##0")," ","(",X12,".00%",")")</f>
        <v>11,365 (33.00%)</v>
      </c>
      <c r="H12" s="14" t="str">
        <f t="shared" si="5"/>
        <v>9,443 (27.42%)</v>
      </c>
      <c r="I12" s="14" t="str">
        <f t="shared" si="6"/>
        <v>5,493 (15.95%)</v>
      </c>
      <c r="J12" s="14" t="str">
        <f t="shared" si="7"/>
        <v>1,453 (4.22%)</v>
      </c>
      <c r="K12" s="14" t="str">
        <f t="shared" si="8"/>
        <v>194 (0.56%)</v>
      </c>
      <c r="L12" s="14" t="str">
        <f t="shared" si="9"/>
        <v>18 (0.05%)</v>
      </c>
      <c r="O12" s="14">
        <v>34442</v>
      </c>
      <c r="P12" s="15">
        <v>99.999999999999986</v>
      </c>
      <c r="Q12" s="14">
        <v>34</v>
      </c>
      <c r="R12" s="15">
        <f t="shared" si="10"/>
        <v>0.1</v>
      </c>
      <c r="S12" s="14">
        <v>2483</v>
      </c>
      <c r="T12" s="15">
        <f t="shared" si="17"/>
        <v>7.21</v>
      </c>
      <c r="U12" s="14">
        <v>3959</v>
      </c>
      <c r="V12" s="15">
        <f t="shared" si="18"/>
        <v>11.49</v>
      </c>
      <c r="W12" s="14">
        <v>11365</v>
      </c>
      <c r="X12" s="15">
        <f t="shared" si="11"/>
        <v>33</v>
      </c>
      <c r="Y12" s="14">
        <v>9443</v>
      </c>
      <c r="Z12" s="15">
        <f t="shared" si="12"/>
        <v>27.42</v>
      </c>
      <c r="AA12" s="14">
        <v>5493</v>
      </c>
      <c r="AB12" s="15">
        <f t="shared" si="13"/>
        <v>15.95</v>
      </c>
      <c r="AC12" s="14">
        <v>1453</v>
      </c>
      <c r="AD12" s="15">
        <f t="shared" si="14"/>
        <v>4.22</v>
      </c>
      <c r="AE12" s="14">
        <v>194</v>
      </c>
      <c r="AF12" s="15">
        <f t="shared" si="15"/>
        <v>0.56000000000000005</v>
      </c>
      <c r="AG12" s="14">
        <v>18</v>
      </c>
      <c r="AH12" s="15">
        <f t="shared" si="16"/>
        <v>0.05</v>
      </c>
    </row>
    <row r="13" spans="1:34" ht="17.100000000000001" customHeight="1">
      <c r="A13" s="16"/>
      <c r="B13" s="13" t="s">
        <v>13</v>
      </c>
      <c r="C13" s="14" t="str">
        <f t="shared" si="1"/>
        <v>31,522 (100.00%)</v>
      </c>
      <c r="D13" s="14" t="str">
        <f t="shared" si="0"/>
        <v>31 (0.1%)</v>
      </c>
      <c r="E13" s="14" t="str">
        <f t="shared" si="2"/>
        <v>2,272 (7.21%)</v>
      </c>
      <c r="F13" s="14" t="str">
        <f t="shared" si="3"/>
        <v>3,548 (11.26%)</v>
      </c>
      <c r="G13" s="14" t="str">
        <f t="shared" si="4"/>
        <v>10,227 (32.44%)</v>
      </c>
      <c r="H13" s="14" t="str">
        <f t="shared" si="5"/>
        <v>8,752 (27.76%)</v>
      </c>
      <c r="I13" s="14" t="str">
        <f t="shared" si="6"/>
        <v>5,147 (16.33%)</v>
      </c>
      <c r="J13" s="14" t="str">
        <f t="shared" si="7"/>
        <v>1,352 (4.29%)</v>
      </c>
      <c r="K13" s="14" t="str">
        <f t="shared" si="8"/>
        <v>177 (0.56%)</v>
      </c>
      <c r="L13" s="14" t="str">
        <f t="shared" si="9"/>
        <v>16 (0.05%)</v>
      </c>
      <c r="O13" s="14">
        <v>31522</v>
      </c>
      <c r="P13" s="15">
        <v>100</v>
      </c>
      <c r="Q13" s="14">
        <v>31</v>
      </c>
      <c r="R13" s="15">
        <f t="shared" si="10"/>
        <v>0.1</v>
      </c>
      <c r="S13" s="14">
        <v>2272</v>
      </c>
      <c r="T13" s="15">
        <f t="shared" si="17"/>
        <v>7.21</v>
      </c>
      <c r="U13" s="14">
        <v>3548</v>
      </c>
      <c r="V13" s="15">
        <f t="shared" si="18"/>
        <v>11.26</v>
      </c>
      <c r="W13" s="14">
        <v>10227</v>
      </c>
      <c r="X13" s="15">
        <f t="shared" si="11"/>
        <v>32.44</v>
      </c>
      <c r="Y13" s="14">
        <v>8752</v>
      </c>
      <c r="Z13" s="15">
        <f t="shared" si="12"/>
        <v>27.76</v>
      </c>
      <c r="AA13" s="14">
        <v>5147</v>
      </c>
      <c r="AB13" s="15">
        <f t="shared" si="13"/>
        <v>16.329999999999998</v>
      </c>
      <c r="AC13" s="14">
        <v>1352</v>
      </c>
      <c r="AD13" s="15">
        <f t="shared" si="14"/>
        <v>4.29</v>
      </c>
      <c r="AE13" s="14">
        <v>177</v>
      </c>
      <c r="AF13" s="15">
        <f t="shared" si="15"/>
        <v>0.56000000000000005</v>
      </c>
      <c r="AG13" s="14">
        <v>16</v>
      </c>
      <c r="AH13" s="15">
        <f t="shared" si="16"/>
        <v>0.05</v>
      </c>
    </row>
    <row r="14" spans="1:34" ht="17.100000000000001" customHeight="1">
      <c r="A14" s="16"/>
      <c r="B14" s="13" t="s">
        <v>18</v>
      </c>
      <c r="C14" s="14" t="str">
        <f t="shared" si="1"/>
        <v>2,920 (100.00%)</v>
      </c>
      <c r="D14" s="14" t="str">
        <f t="shared" si="0"/>
        <v>3 (0.1%)</v>
      </c>
      <c r="E14" s="14" t="str">
        <f t="shared" si="2"/>
        <v>211 (7.23%)</v>
      </c>
      <c r="F14" s="14" t="str">
        <f t="shared" si="3"/>
        <v>411 (14.08%)</v>
      </c>
      <c r="G14" s="14" t="str">
        <f t="shared" si="4"/>
        <v>1,138 (38.97%)</v>
      </c>
      <c r="H14" s="14" t="str">
        <f t="shared" si="5"/>
        <v>691 (23.66%)</v>
      </c>
      <c r="I14" s="14" t="str">
        <f t="shared" si="6"/>
        <v>346 (11.85%)</v>
      </c>
      <c r="J14" s="14" t="str">
        <f t="shared" si="7"/>
        <v>101 (3.46%)</v>
      </c>
      <c r="K14" s="14" t="str">
        <f t="shared" si="8"/>
        <v>17 (0.58%)</v>
      </c>
      <c r="L14" s="14" t="str">
        <f t="shared" si="9"/>
        <v>2 (0.07%)</v>
      </c>
      <c r="O14" s="14">
        <v>2920</v>
      </c>
      <c r="P14" s="15">
        <v>100</v>
      </c>
      <c r="Q14" s="14">
        <v>3</v>
      </c>
      <c r="R14" s="15">
        <f t="shared" si="10"/>
        <v>0.1</v>
      </c>
      <c r="S14" s="14">
        <v>211</v>
      </c>
      <c r="T14" s="15">
        <f t="shared" si="17"/>
        <v>7.23</v>
      </c>
      <c r="U14" s="14">
        <v>411</v>
      </c>
      <c r="V14" s="15">
        <f t="shared" si="18"/>
        <v>14.08</v>
      </c>
      <c r="W14" s="14">
        <v>1138</v>
      </c>
      <c r="X14" s="15">
        <f t="shared" si="11"/>
        <v>38.97</v>
      </c>
      <c r="Y14" s="14">
        <v>691</v>
      </c>
      <c r="Z14" s="15">
        <f t="shared" si="12"/>
        <v>23.66</v>
      </c>
      <c r="AA14" s="14">
        <v>346</v>
      </c>
      <c r="AB14" s="15">
        <f t="shared" si="13"/>
        <v>11.85</v>
      </c>
      <c r="AC14" s="14">
        <v>101</v>
      </c>
      <c r="AD14" s="15">
        <f t="shared" si="14"/>
        <v>3.46</v>
      </c>
      <c r="AE14" s="14">
        <v>17</v>
      </c>
      <c r="AF14" s="15">
        <f t="shared" si="15"/>
        <v>0.57999999999999996</v>
      </c>
      <c r="AG14" s="14">
        <v>2</v>
      </c>
      <c r="AH14" s="15">
        <f t="shared" si="16"/>
        <v>7.0000000000000007E-2</v>
      </c>
    </row>
    <row r="15" spans="1:34" ht="17.100000000000001" customHeight="1">
      <c r="A15" s="12" t="s">
        <v>21</v>
      </c>
      <c r="B15" s="13" t="s">
        <v>22</v>
      </c>
      <c r="C15" s="14" t="str">
        <f t="shared" si="1"/>
        <v>33,949 (100.00%)</v>
      </c>
      <c r="D15" s="14" t="str">
        <f t="shared" si="0"/>
        <v>21 (0.06%)</v>
      </c>
      <c r="E15" s="14" t="str">
        <f t="shared" si="2"/>
        <v>2,367 (6.97%)</v>
      </c>
      <c r="F15" s="14" t="str">
        <f t="shared" si="3"/>
        <v>3,815 (11.24%)</v>
      </c>
      <c r="G15" s="14" t="str">
        <f t="shared" si="4"/>
        <v>11,024 (32.47%)</v>
      </c>
      <c r="H15" s="14" t="str">
        <f t="shared" si="5"/>
        <v>9,305 (27.41%)</v>
      </c>
      <c r="I15" s="14" t="str">
        <f t="shared" si="6"/>
        <v>5,578 (16.43%)</v>
      </c>
      <c r="J15" s="14" t="str">
        <f t="shared" si="7"/>
        <v>1,581 (4.66%)</v>
      </c>
      <c r="K15" s="14" t="str">
        <f t="shared" si="8"/>
        <v>240 (0.71%)</v>
      </c>
      <c r="L15" s="14" t="str">
        <f t="shared" si="9"/>
        <v>18 (0.05%)</v>
      </c>
      <c r="O15" s="14">
        <v>33949</v>
      </c>
      <c r="P15" s="15">
        <v>100.00000000000001</v>
      </c>
      <c r="Q15" s="14">
        <v>21</v>
      </c>
      <c r="R15" s="15">
        <f t="shared" si="10"/>
        <v>0.06</v>
      </c>
      <c r="S15" s="14">
        <v>2367</v>
      </c>
      <c r="T15" s="15">
        <f t="shared" si="17"/>
        <v>6.97</v>
      </c>
      <c r="U15" s="14">
        <v>3815</v>
      </c>
      <c r="V15" s="15">
        <f t="shared" si="18"/>
        <v>11.24</v>
      </c>
      <c r="W15" s="14">
        <v>11024</v>
      </c>
      <c r="X15" s="15">
        <f t="shared" si="11"/>
        <v>32.47</v>
      </c>
      <c r="Y15" s="14">
        <v>9305</v>
      </c>
      <c r="Z15" s="15">
        <f t="shared" si="12"/>
        <v>27.41</v>
      </c>
      <c r="AA15" s="14">
        <v>5578</v>
      </c>
      <c r="AB15" s="15">
        <f t="shared" si="13"/>
        <v>16.43</v>
      </c>
      <c r="AC15" s="14">
        <v>1581</v>
      </c>
      <c r="AD15" s="15">
        <f t="shared" si="14"/>
        <v>4.66</v>
      </c>
      <c r="AE15" s="14">
        <v>240</v>
      </c>
      <c r="AF15" s="15">
        <f t="shared" si="15"/>
        <v>0.71</v>
      </c>
      <c r="AG15" s="14">
        <v>18</v>
      </c>
      <c r="AH15" s="15">
        <f t="shared" si="16"/>
        <v>0.05</v>
      </c>
    </row>
    <row r="16" spans="1:34" ht="17.100000000000001" customHeight="1">
      <c r="A16" s="16"/>
      <c r="B16" s="13" t="s">
        <v>23</v>
      </c>
      <c r="C16" s="14" t="str">
        <f t="shared" si="1"/>
        <v>31,034 (100.00%)</v>
      </c>
      <c r="D16" s="14" t="str">
        <f t="shared" si="0"/>
        <v>19 (0.06%)</v>
      </c>
      <c r="E16" s="14" t="str">
        <f t="shared" si="2"/>
        <v>2,205 (7.11%)</v>
      </c>
      <c r="F16" s="14" t="str">
        <f t="shared" si="3"/>
        <v>3,399 (10.95%)</v>
      </c>
      <c r="G16" s="14" t="str">
        <f t="shared" si="4"/>
        <v>9,867 (31.79%)</v>
      </c>
      <c r="H16" s="14" t="str">
        <f t="shared" si="5"/>
        <v>8,612 (27.75%)</v>
      </c>
      <c r="I16" s="14" t="str">
        <f t="shared" si="6"/>
        <v>5,211 (16.79%)</v>
      </c>
      <c r="J16" s="14" t="str">
        <f t="shared" si="7"/>
        <v>1,484 (4.78%)</v>
      </c>
      <c r="K16" s="14" t="str">
        <f t="shared" si="8"/>
        <v>222 (0.72%)</v>
      </c>
      <c r="L16" s="14" t="str">
        <f t="shared" si="9"/>
        <v>15 (0.05%)</v>
      </c>
      <c r="O16" s="14">
        <v>31034</v>
      </c>
      <c r="P16" s="15">
        <v>100.00000000000001</v>
      </c>
      <c r="Q16" s="14">
        <v>19</v>
      </c>
      <c r="R16" s="15">
        <f t="shared" si="10"/>
        <v>0.06</v>
      </c>
      <c r="S16" s="14">
        <v>2205</v>
      </c>
      <c r="T16" s="15">
        <f t="shared" si="17"/>
        <v>7.11</v>
      </c>
      <c r="U16" s="14">
        <v>3399</v>
      </c>
      <c r="V16" s="15">
        <f t="shared" si="18"/>
        <v>10.95</v>
      </c>
      <c r="W16" s="14">
        <v>9867</v>
      </c>
      <c r="X16" s="15">
        <f t="shared" si="11"/>
        <v>31.79</v>
      </c>
      <c r="Y16" s="14">
        <v>8612</v>
      </c>
      <c r="Z16" s="15">
        <f t="shared" si="12"/>
        <v>27.75</v>
      </c>
      <c r="AA16" s="14">
        <v>5211</v>
      </c>
      <c r="AB16" s="15">
        <f t="shared" si="13"/>
        <v>16.79</v>
      </c>
      <c r="AC16" s="14">
        <v>1484</v>
      </c>
      <c r="AD16" s="15">
        <f t="shared" si="14"/>
        <v>4.78</v>
      </c>
      <c r="AE16" s="14">
        <v>222</v>
      </c>
      <c r="AF16" s="15">
        <f t="shared" si="15"/>
        <v>0.72</v>
      </c>
      <c r="AG16" s="14">
        <v>15</v>
      </c>
      <c r="AH16" s="15">
        <f t="shared" si="16"/>
        <v>0.05</v>
      </c>
    </row>
    <row r="17" spans="1:34" ht="17.100000000000001" customHeight="1">
      <c r="A17" s="16"/>
      <c r="B17" s="13" t="s">
        <v>18</v>
      </c>
      <c r="C17" s="14" t="str">
        <f t="shared" si="1"/>
        <v>2,915 (100.00%)</v>
      </c>
      <c r="D17" s="14" t="str">
        <f t="shared" si="0"/>
        <v>2 (0.07%)</v>
      </c>
      <c r="E17" s="14" t="str">
        <f t="shared" si="2"/>
        <v>162 (5.56%)</v>
      </c>
      <c r="F17" s="14" t="str">
        <f t="shared" si="3"/>
        <v>416 (14.27%)</v>
      </c>
      <c r="G17" s="14" t="str">
        <f t="shared" si="4"/>
        <v>1,157 (39.69%)</v>
      </c>
      <c r="H17" s="14" t="str">
        <f t="shared" si="5"/>
        <v>693 (23.77%)</v>
      </c>
      <c r="I17" s="14" t="str">
        <f t="shared" si="6"/>
        <v>367 (12.59%)</v>
      </c>
      <c r="J17" s="14" t="str">
        <f t="shared" si="7"/>
        <v>97 (3.33%)</v>
      </c>
      <c r="K17" s="14" t="str">
        <f t="shared" si="8"/>
        <v>18 (0.62%)</v>
      </c>
      <c r="L17" s="14" t="str">
        <f>CONCATENATE(TEXT(AG17,"#,##0")," ","(",AH17,"0%",")")</f>
        <v>3 (0.10%)</v>
      </c>
      <c r="O17" s="14">
        <v>2915</v>
      </c>
      <c r="P17" s="15">
        <v>100.00000000000001</v>
      </c>
      <c r="Q17" s="14">
        <v>2</v>
      </c>
      <c r="R17" s="15">
        <f t="shared" si="10"/>
        <v>7.0000000000000007E-2</v>
      </c>
      <c r="S17" s="14">
        <v>162</v>
      </c>
      <c r="T17" s="15">
        <f t="shared" si="17"/>
        <v>5.56</v>
      </c>
      <c r="U17" s="14">
        <v>416</v>
      </c>
      <c r="V17" s="15">
        <f t="shared" si="18"/>
        <v>14.27</v>
      </c>
      <c r="W17" s="14">
        <v>1157</v>
      </c>
      <c r="X17" s="15">
        <f t="shared" si="11"/>
        <v>39.69</v>
      </c>
      <c r="Y17" s="14">
        <v>693</v>
      </c>
      <c r="Z17" s="15">
        <f t="shared" si="12"/>
        <v>23.77</v>
      </c>
      <c r="AA17" s="14">
        <v>367</v>
      </c>
      <c r="AB17" s="15">
        <f t="shared" si="13"/>
        <v>12.59</v>
      </c>
      <c r="AC17" s="14">
        <v>97</v>
      </c>
      <c r="AD17" s="15">
        <f t="shared" si="14"/>
        <v>3.33</v>
      </c>
      <c r="AE17" s="14">
        <v>18</v>
      </c>
      <c r="AF17" s="15">
        <f t="shared" si="15"/>
        <v>0.62</v>
      </c>
      <c r="AG17" s="14">
        <v>3</v>
      </c>
      <c r="AH17" s="15">
        <f t="shared" si="16"/>
        <v>0.1</v>
      </c>
    </row>
    <row r="18" spans="1:34" ht="17.100000000000001" customHeight="1">
      <c r="A18" s="12" t="s">
        <v>24</v>
      </c>
      <c r="B18" s="13" t="s">
        <v>16</v>
      </c>
      <c r="C18" s="14" t="str">
        <f t="shared" si="1"/>
        <v>34,585 (100.00%)</v>
      </c>
      <c r="D18" s="14" t="str">
        <f t="shared" si="0"/>
        <v>15 (0.04%)</v>
      </c>
      <c r="E18" s="14" t="str">
        <f t="shared" si="2"/>
        <v>2,501 (7.23%)</v>
      </c>
      <c r="F18" s="14" t="str">
        <f t="shared" si="3"/>
        <v>3,892 (11.25%)</v>
      </c>
      <c r="G18" s="14" t="str">
        <f t="shared" si="4"/>
        <v>10,715 (30.98%)</v>
      </c>
      <c r="H18" s="14" t="str">
        <f>CONCATENATE(TEXT(Y18,"#,##0")," ","(",Z18,"0%",")")</f>
        <v>9,787 (28.30%)</v>
      </c>
      <c r="I18" s="14" t="str">
        <f t="shared" si="6"/>
        <v>5,645 (16.32%)</v>
      </c>
      <c r="J18" s="14" t="str">
        <f t="shared" si="7"/>
        <v>1,787 (5.17%)</v>
      </c>
      <c r="K18" s="14" t="str">
        <f t="shared" si="8"/>
        <v>215 (0.62%)</v>
      </c>
      <c r="L18" s="14" t="str">
        <f t="shared" si="9"/>
        <v>28 (0.08%)</v>
      </c>
      <c r="O18" s="14">
        <v>34585</v>
      </c>
      <c r="P18" s="15">
        <v>100</v>
      </c>
      <c r="Q18" s="14">
        <v>15</v>
      </c>
      <c r="R18" s="15">
        <f t="shared" si="10"/>
        <v>0.04</v>
      </c>
      <c r="S18" s="14">
        <v>2501</v>
      </c>
      <c r="T18" s="15">
        <f t="shared" si="17"/>
        <v>7.23</v>
      </c>
      <c r="U18" s="14">
        <v>3892</v>
      </c>
      <c r="V18" s="15">
        <f t="shared" si="18"/>
        <v>11.25</v>
      </c>
      <c r="W18" s="14">
        <v>10715</v>
      </c>
      <c r="X18" s="15">
        <f t="shared" si="11"/>
        <v>30.98</v>
      </c>
      <c r="Y18" s="14">
        <v>9787</v>
      </c>
      <c r="Z18" s="15">
        <f t="shared" si="12"/>
        <v>28.3</v>
      </c>
      <c r="AA18" s="14">
        <v>5645</v>
      </c>
      <c r="AB18" s="15">
        <f t="shared" si="13"/>
        <v>16.32</v>
      </c>
      <c r="AC18" s="14">
        <v>1787</v>
      </c>
      <c r="AD18" s="15">
        <f t="shared" si="14"/>
        <v>5.17</v>
      </c>
      <c r="AE18" s="14">
        <v>215</v>
      </c>
      <c r="AF18" s="15">
        <f t="shared" si="15"/>
        <v>0.62</v>
      </c>
      <c r="AG18" s="14">
        <v>28</v>
      </c>
      <c r="AH18" s="15">
        <f t="shared" si="16"/>
        <v>0.08</v>
      </c>
    </row>
    <row r="19" spans="1:34" ht="17.100000000000001" customHeight="1">
      <c r="A19" s="16"/>
      <c r="B19" s="13" t="s">
        <v>25</v>
      </c>
      <c r="C19" s="14" t="str">
        <f t="shared" si="1"/>
        <v>31,491 (100.00%)</v>
      </c>
      <c r="D19" s="14" t="str">
        <f t="shared" si="0"/>
        <v>13 (0.04%)</v>
      </c>
      <c r="E19" s="14" t="str">
        <f t="shared" si="2"/>
        <v>2,313 (7.34%)</v>
      </c>
      <c r="F19" s="14" t="str">
        <f t="shared" si="3"/>
        <v>3,457 (10.98%)</v>
      </c>
      <c r="G19" s="14" t="str">
        <f t="shared" si="4"/>
        <v>9,600 (30.48%)</v>
      </c>
      <c r="H19" s="14" t="str">
        <f t="shared" si="5"/>
        <v>8,989 (28.54%)</v>
      </c>
      <c r="I19" s="14" t="str">
        <f t="shared" si="6"/>
        <v>5,231 (16.61%)</v>
      </c>
      <c r="J19" s="14" t="str">
        <f t="shared" si="7"/>
        <v>1,659 (5.27%)</v>
      </c>
      <c r="K19" s="14" t="str">
        <f t="shared" si="8"/>
        <v>203 (0.64%)</v>
      </c>
      <c r="L19" s="14" t="str">
        <f t="shared" si="9"/>
        <v>26 (0.08%)</v>
      </c>
      <c r="O19" s="14">
        <v>31491</v>
      </c>
      <c r="P19" s="15">
        <v>100.00000000000001</v>
      </c>
      <c r="Q19" s="14">
        <v>13</v>
      </c>
      <c r="R19" s="15">
        <f t="shared" si="10"/>
        <v>0.04</v>
      </c>
      <c r="S19" s="14">
        <v>2313</v>
      </c>
      <c r="T19" s="15">
        <f t="shared" si="17"/>
        <v>7.34</v>
      </c>
      <c r="U19" s="14">
        <v>3457</v>
      </c>
      <c r="V19" s="15">
        <f t="shared" si="18"/>
        <v>10.98</v>
      </c>
      <c r="W19" s="14">
        <v>9600</v>
      </c>
      <c r="X19" s="15">
        <f t="shared" si="11"/>
        <v>30.48</v>
      </c>
      <c r="Y19" s="14">
        <v>8989</v>
      </c>
      <c r="Z19" s="15">
        <f t="shared" si="12"/>
        <v>28.54</v>
      </c>
      <c r="AA19" s="14">
        <v>5231</v>
      </c>
      <c r="AB19" s="15">
        <f t="shared" si="13"/>
        <v>16.61</v>
      </c>
      <c r="AC19" s="14">
        <v>1659</v>
      </c>
      <c r="AD19" s="15">
        <f t="shared" si="14"/>
        <v>5.27</v>
      </c>
      <c r="AE19" s="14">
        <v>203</v>
      </c>
      <c r="AF19" s="15">
        <f t="shared" si="15"/>
        <v>0.64</v>
      </c>
      <c r="AG19" s="14">
        <v>26</v>
      </c>
      <c r="AH19" s="15">
        <f t="shared" si="16"/>
        <v>0.08</v>
      </c>
    </row>
    <row r="20" spans="1:34" ht="17.100000000000001" customHeight="1">
      <c r="A20" s="16"/>
      <c r="B20" s="13" t="s">
        <v>26</v>
      </c>
      <c r="C20" s="14" t="str">
        <f t="shared" si="1"/>
        <v>3,094 (100.00%)</v>
      </c>
      <c r="D20" s="14" t="str">
        <f t="shared" si="0"/>
        <v>2 (0.06%)</v>
      </c>
      <c r="E20" s="14" t="str">
        <f t="shared" si="2"/>
        <v>188 (6.08%)</v>
      </c>
      <c r="F20" s="14" t="str">
        <f t="shared" si="3"/>
        <v>435 (14.06%)</v>
      </c>
      <c r="G20" s="14" t="str">
        <f t="shared" si="4"/>
        <v>1,115 (36.04%)</v>
      </c>
      <c r="H20" s="14" t="str">
        <f t="shared" si="5"/>
        <v>798 (25.79%)</v>
      </c>
      <c r="I20" s="14" t="str">
        <f t="shared" si="6"/>
        <v>414 (13.38%)</v>
      </c>
      <c r="J20" s="14" t="str">
        <f t="shared" si="7"/>
        <v>128 (4.14%)</v>
      </c>
      <c r="K20" s="14" t="str">
        <f t="shared" si="8"/>
        <v>12 (0.39%)</v>
      </c>
      <c r="L20" s="14" t="str">
        <f t="shared" si="9"/>
        <v>2 (0.06%)</v>
      </c>
      <c r="O20" s="14">
        <v>3094</v>
      </c>
      <c r="P20" s="15">
        <v>100</v>
      </c>
      <c r="Q20" s="14">
        <v>2</v>
      </c>
      <c r="R20" s="15">
        <f t="shared" si="10"/>
        <v>0.06</v>
      </c>
      <c r="S20" s="14">
        <v>188</v>
      </c>
      <c r="T20" s="15">
        <f t="shared" si="17"/>
        <v>6.08</v>
      </c>
      <c r="U20" s="14">
        <v>435</v>
      </c>
      <c r="V20" s="15">
        <f t="shared" si="18"/>
        <v>14.06</v>
      </c>
      <c r="W20" s="14">
        <v>1115</v>
      </c>
      <c r="X20" s="15">
        <f t="shared" si="11"/>
        <v>36.04</v>
      </c>
      <c r="Y20" s="14">
        <v>798</v>
      </c>
      <c r="Z20" s="15">
        <f t="shared" si="12"/>
        <v>25.79</v>
      </c>
      <c r="AA20" s="14">
        <v>414</v>
      </c>
      <c r="AB20" s="15">
        <f t="shared" si="13"/>
        <v>13.38</v>
      </c>
      <c r="AC20" s="14">
        <v>128</v>
      </c>
      <c r="AD20" s="15">
        <f t="shared" si="14"/>
        <v>4.1399999999999997</v>
      </c>
      <c r="AE20" s="14">
        <v>12</v>
      </c>
      <c r="AF20" s="15">
        <f t="shared" si="15"/>
        <v>0.39</v>
      </c>
      <c r="AG20" s="14">
        <v>2</v>
      </c>
      <c r="AH20" s="15">
        <f t="shared" si="16"/>
        <v>0.06</v>
      </c>
    </row>
    <row r="21" spans="1:34" ht="17.100000000000001" customHeight="1">
      <c r="A21" s="12" t="s">
        <v>27</v>
      </c>
      <c r="B21" s="13" t="s">
        <v>16</v>
      </c>
      <c r="C21" s="14" t="str">
        <f t="shared" si="1"/>
        <v>36,294 (100.00%)</v>
      </c>
      <c r="D21" s="14" t="str">
        <f t="shared" si="0"/>
        <v>7 (0.02%)</v>
      </c>
      <c r="E21" s="14" t="str">
        <f t="shared" si="2"/>
        <v>2,759 (7.6%)</v>
      </c>
      <c r="F21" s="14" t="str">
        <f t="shared" si="3"/>
        <v>4,372 (12.05%)</v>
      </c>
      <c r="G21" s="14" t="str">
        <f t="shared" si="4"/>
        <v>10,461 (28.82%)</v>
      </c>
      <c r="H21" s="14" t="str">
        <f>CONCATENATE(TEXT(Y21,"#,##0")," ","(",Z21,"0%",")")</f>
        <v>10,342 (28.50%)</v>
      </c>
      <c r="I21" s="14" t="str">
        <f t="shared" si="6"/>
        <v>6,121 (16.87%)</v>
      </c>
      <c r="J21" s="14" t="str">
        <f t="shared" si="7"/>
        <v>1,978 (5.45%)</v>
      </c>
      <c r="K21" s="14" t="str">
        <f t="shared" si="8"/>
        <v>228 (0.63%)</v>
      </c>
      <c r="L21" s="14" t="str">
        <f t="shared" si="9"/>
        <v>26 (0.07%)</v>
      </c>
      <c r="O21" s="14">
        <v>36294</v>
      </c>
      <c r="P21" s="15">
        <v>100</v>
      </c>
      <c r="Q21" s="14">
        <v>7</v>
      </c>
      <c r="R21" s="15">
        <f t="shared" si="10"/>
        <v>0.02</v>
      </c>
      <c r="S21" s="14">
        <v>2759</v>
      </c>
      <c r="T21" s="15">
        <f t="shared" si="17"/>
        <v>7.6</v>
      </c>
      <c r="U21" s="14">
        <v>4372</v>
      </c>
      <c r="V21" s="15">
        <f t="shared" si="18"/>
        <v>12.05</v>
      </c>
      <c r="W21" s="14">
        <v>10461</v>
      </c>
      <c r="X21" s="15">
        <f t="shared" si="11"/>
        <v>28.82</v>
      </c>
      <c r="Y21" s="14">
        <v>10342</v>
      </c>
      <c r="Z21" s="15">
        <f t="shared" si="12"/>
        <v>28.5</v>
      </c>
      <c r="AA21" s="14">
        <v>6121</v>
      </c>
      <c r="AB21" s="15">
        <f t="shared" si="13"/>
        <v>16.87</v>
      </c>
      <c r="AC21" s="14">
        <v>1978</v>
      </c>
      <c r="AD21" s="15">
        <f t="shared" si="14"/>
        <v>5.45</v>
      </c>
      <c r="AE21" s="14">
        <v>228</v>
      </c>
      <c r="AF21" s="15">
        <f t="shared" si="15"/>
        <v>0.63</v>
      </c>
      <c r="AG21" s="14">
        <v>26</v>
      </c>
      <c r="AH21" s="15">
        <f t="shared" si="16"/>
        <v>7.0000000000000007E-2</v>
      </c>
    </row>
    <row r="22" spans="1:34" ht="17.100000000000001" customHeight="1">
      <c r="A22" s="16"/>
      <c r="B22" s="13" t="s">
        <v>25</v>
      </c>
      <c r="C22" s="14" t="str">
        <f t="shared" si="1"/>
        <v>32,897 (100.00%)</v>
      </c>
      <c r="D22" s="14" t="str">
        <f t="shared" si="0"/>
        <v>7 (0.02%)</v>
      </c>
      <c r="E22" s="14" t="str">
        <f t="shared" si="2"/>
        <v>2,558 (7.78%)</v>
      </c>
      <c r="F22" s="14" t="str">
        <f>CONCATENATE(TEXT(U22,"#,##0")," ","(",V22,"0%",")")</f>
        <v>3,914 (11.90%)</v>
      </c>
      <c r="G22" s="14" t="str">
        <f>CONCATENATE(TEXT(W22,"#,##0")," ","(",X22,"0%",")")</f>
        <v>9,243 (28.10%)</v>
      </c>
      <c r="H22" s="14" t="str">
        <f t="shared" si="5"/>
        <v>9,460 (28.76%)</v>
      </c>
      <c r="I22" s="14" t="str">
        <f t="shared" si="6"/>
        <v>5,674 (17.25%)</v>
      </c>
      <c r="J22" s="14" t="str">
        <f t="shared" si="7"/>
        <v>1,807 (5.49%)</v>
      </c>
      <c r="K22" s="14" t="str">
        <f t="shared" si="8"/>
        <v>211 (0.64%)</v>
      </c>
      <c r="L22" s="14" t="str">
        <f t="shared" si="9"/>
        <v>23 (0.07%)</v>
      </c>
      <c r="O22" s="14">
        <v>32897</v>
      </c>
      <c r="P22" s="15">
        <v>100</v>
      </c>
      <c r="Q22" s="14">
        <v>7</v>
      </c>
      <c r="R22" s="15">
        <f t="shared" si="10"/>
        <v>0.02</v>
      </c>
      <c r="S22" s="14">
        <v>2558</v>
      </c>
      <c r="T22" s="15">
        <f t="shared" si="17"/>
        <v>7.78</v>
      </c>
      <c r="U22" s="14">
        <v>3914</v>
      </c>
      <c r="V22" s="15">
        <f t="shared" si="18"/>
        <v>11.9</v>
      </c>
      <c r="W22" s="14">
        <v>9243</v>
      </c>
      <c r="X22" s="15">
        <f t="shared" si="11"/>
        <v>28.1</v>
      </c>
      <c r="Y22" s="14">
        <v>9460</v>
      </c>
      <c r="Z22" s="15">
        <f t="shared" si="12"/>
        <v>28.76</v>
      </c>
      <c r="AA22" s="14">
        <v>5674</v>
      </c>
      <c r="AB22" s="15">
        <f t="shared" si="13"/>
        <v>17.25</v>
      </c>
      <c r="AC22" s="14">
        <v>1807</v>
      </c>
      <c r="AD22" s="15">
        <f t="shared" si="14"/>
        <v>5.49</v>
      </c>
      <c r="AE22" s="14">
        <v>211</v>
      </c>
      <c r="AF22" s="15">
        <f t="shared" si="15"/>
        <v>0.64</v>
      </c>
      <c r="AG22" s="14">
        <v>23</v>
      </c>
      <c r="AH22" s="15">
        <f t="shared" si="16"/>
        <v>7.0000000000000007E-2</v>
      </c>
    </row>
    <row r="23" spans="1:34" ht="17.100000000000001" customHeight="1">
      <c r="A23" s="16"/>
      <c r="B23" s="13" t="s">
        <v>26</v>
      </c>
      <c r="C23" s="14" t="str">
        <f t="shared" si="1"/>
        <v>3,397 (100.00%)</v>
      </c>
      <c r="D23" s="15" t="s">
        <v>28</v>
      </c>
      <c r="E23" s="14" t="str">
        <f t="shared" si="2"/>
        <v>201 (5.92%)</v>
      </c>
      <c r="F23" s="14" t="str">
        <f t="shared" si="3"/>
        <v>458 (13.48%)</v>
      </c>
      <c r="G23" s="14" t="str">
        <f t="shared" si="4"/>
        <v>1,218 (35.86%)</v>
      </c>
      <c r="H23" s="14" t="str">
        <f t="shared" si="5"/>
        <v>882 (25.96%)</v>
      </c>
      <c r="I23" s="14" t="str">
        <f t="shared" si="6"/>
        <v>447 (13.16%)</v>
      </c>
      <c r="J23" s="14" t="str">
        <f t="shared" si="7"/>
        <v>171 (5.03%)</v>
      </c>
      <c r="K23" s="14" t="str">
        <f>CONCATENATE(TEXT(AE23,"#,##0")," ","(",AF23,"0%",")")</f>
        <v>17 (0.50%)</v>
      </c>
      <c r="L23" s="14" t="str">
        <f t="shared" si="9"/>
        <v>3 (0.09%)</v>
      </c>
      <c r="O23" s="14">
        <v>3397</v>
      </c>
      <c r="P23" s="15">
        <v>100.00000000000001</v>
      </c>
      <c r="Q23" s="14" t="s">
        <v>29</v>
      </c>
      <c r="R23" s="14" t="s">
        <v>29</v>
      </c>
      <c r="S23" s="14">
        <v>201</v>
      </c>
      <c r="T23" s="15">
        <f t="shared" si="17"/>
        <v>5.92</v>
      </c>
      <c r="U23" s="14">
        <v>458</v>
      </c>
      <c r="V23" s="15">
        <f t="shared" si="18"/>
        <v>13.48</v>
      </c>
      <c r="W23" s="14">
        <v>1218</v>
      </c>
      <c r="X23" s="15">
        <f t="shared" si="11"/>
        <v>35.86</v>
      </c>
      <c r="Y23" s="14">
        <v>882</v>
      </c>
      <c r="Z23" s="15">
        <f t="shared" si="12"/>
        <v>25.96</v>
      </c>
      <c r="AA23" s="14">
        <v>447</v>
      </c>
      <c r="AB23" s="15">
        <f t="shared" si="13"/>
        <v>13.16</v>
      </c>
      <c r="AC23" s="14">
        <v>171</v>
      </c>
      <c r="AD23" s="15">
        <f t="shared" si="14"/>
        <v>5.03</v>
      </c>
      <c r="AE23" s="14">
        <v>17</v>
      </c>
      <c r="AF23" s="15">
        <f t="shared" si="15"/>
        <v>0.5</v>
      </c>
      <c r="AG23" s="14">
        <v>3</v>
      </c>
      <c r="AH23" s="15">
        <f t="shared" si="16"/>
        <v>0.09</v>
      </c>
    </row>
    <row r="24" spans="1:34" ht="17.100000000000001" customHeight="1">
      <c r="A24" s="12" t="s">
        <v>30</v>
      </c>
      <c r="B24" s="13" t="s">
        <v>16</v>
      </c>
      <c r="C24" s="14" t="str">
        <f t="shared" si="1"/>
        <v>36,161 (100.00%)</v>
      </c>
      <c r="D24" s="14" t="str">
        <f>CONCATENATE(TEXT(Q24,"#,##0")," ","(",R24,"%",")")</f>
        <v>13 (0.04%)</v>
      </c>
      <c r="E24" s="14" t="str">
        <f t="shared" si="2"/>
        <v>2,681 (7.41%)</v>
      </c>
      <c r="F24" s="14" t="str">
        <f t="shared" si="3"/>
        <v>4,404 (12.18%)</v>
      </c>
      <c r="G24" s="14" t="str">
        <f t="shared" si="4"/>
        <v>9,849 (27.24%)</v>
      </c>
      <c r="H24" s="14" t="str">
        <f t="shared" si="5"/>
        <v>10,527 (29.11%)</v>
      </c>
      <c r="I24" s="14" t="str">
        <f>CONCATENATE(TEXT(AA24,"#,##0")," ","(",AB24,"0%",")")</f>
        <v>6,292 (17.40%)</v>
      </c>
      <c r="J24" s="14" t="str">
        <f t="shared" si="7"/>
        <v>2,107 (5.83%)</v>
      </c>
      <c r="K24" s="14" t="str">
        <f t="shared" si="8"/>
        <v>268 (0.74%)</v>
      </c>
      <c r="L24" s="14" t="str">
        <f t="shared" si="9"/>
        <v>20 (0.06%)</v>
      </c>
      <c r="O24" s="14">
        <v>36161</v>
      </c>
      <c r="P24" s="15">
        <v>100</v>
      </c>
      <c r="Q24" s="14">
        <v>13</v>
      </c>
      <c r="R24" s="15">
        <f t="shared" si="10"/>
        <v>0.04</v>
      </c>
      <c r="S24" s="14">
        <v>2681</v>
      </c>
      <c r="T24" s="15">
        <f t="shared" si="17"/>
        <v>7.41</v>
      </c>
      <c r="U24" s="14">
        <v>4404</v>
      </c>
      <c r="V24" s="15">
        <f t="shared" si="18"/>
        <v>12.18</v>
      </c>
      <c r="W24" s="14">
        <v>9849</v>
      </c>
      <c r="X24" s="15">
        <f t="shared" si="11"/>
        <v>27.24</v>
      </c>
      <c r="Y24" s="14">
        <v>10527</v>
      </c>
      <c r="Z24" s="15">
        <f t="shared" si="12"/>
        <v>29.11</v>
      </c>
      <c r="AA24" s="14">
        <v>6292</v>
      </c>
      <c r="AB24" s="15">
        <f t="shared" si="13"/>
        <v>17.399999999999999</v>
      </c>
      <c r="AC24" s="14">
        <v>2107</v>
      </c>
      <c r="AD24" s="15">
        <f t="shared" si="14"/>
        <v>5.83</v>
      </c>
      <c r="AE24" s="14">
        <v>268</v>
      </c>
      <c r="AF24" s="15">
        <f t="shared" si="15"/>
        <v>0.74</v>
      </c>
      <c r="AG24" s="14">
        <v>20</v>
      </c>
      <c r="AH24" s="15">
        <f t="shared" si="16"/>
        <v>0.06</v>
      </c>
    </row>
    <row r="25" spans="1:34" ht="17.100000000000001" customHeight="1">
      <c r="A25" s="16"/>
      <c r="B25" s="13" t="s">
        <v>25</v>
      </c>
      <c r="C25" s="14" t="str">
        <f t="shared" si="1"/>
        <v>32,692 (100.00%)</v>
      </c>
      <c r="D25" s="14" t="str">
        <f>CONCATENATE(TEXT(Q25,"#,##0")," ","(",R25,"%",")")</f>
        <v>11 (0.03%)</v>
      </c>
      <c r="E25" s="14" t="str">
        <f t="shared" si="2"/>
        <v>2,477 (7.58%)</v>
      </c>
      <c r="F25" s="14" t="str">
        <f t="shared" si="3"/>
        <v>3,936 (12.04%)</v>
      </c>
      <c r="G25" s="14" t="str">
        <f t="shared" si="4"/>
        <v>8,634 (26.41%)</v>
      </c>
      <c r="H25" s="14" t="str">
        <f t="shared" si="5"/>
        <v>9,605 (29.38%)</v>
      </c>
      <c r="I25" s="14" t="str">
        <f t="shared" si="6"/>
        <v>5,831 (17.84%)</v>
      </c>
      <c r="J25" s="14" t="str">
        <f t="shared" si="7"/>
        <v>1,933 (5.91%)</v>
      </c>
      <c r="K25" s="14" t="str">
        <f t="shared" si="8"/>
        <v>245 (0.75%)</v>
      </c>
      <c r="L25" s="14" t="str">
        <f t="shared" si="9"/>
        <v>20 (0.06%)</v>
      </c>
      <c r="O25" s="14">
        <v>32692</v>
      </c>
      <c r="P25" s="15">
        <v>100.00000000000001</v>
      </c>
      <c r="Q25" s="14">
        <v>11</v>
      </c>
      <c r="R25" s="15">
        <f t="shared" si="10"/>
        <v>0.03</v>
      </c>
      <c r="S25" s="14">
        <v>2477</v>
      </c>
      <c r="T25" s="15">
        <f t="shared" si="17"/>
        <v>7.58</v>
      </c>
      <c r="U25" s="14">
        <v>3936</v>
      </c>
      <c r="V25" s="15">
        <f t="shared" si="18"/>
        <v>12.04</v>
      </c>
      <c r="W25" s="14">
        <v>8634</v>
      </c>
      <c r="X25" s="15">
        <f t="shared" si="11"/>
        <v>26.41</v>
      </c>
      <c r="Y25" s="14">
        <v>9605</v>
      </c>
      <c r="Z25" s="15">
        <f t="shared" si="12"/>
        <v>29.38</v>
      </c>
      <c r="AA25" s="14">
        <v>5831</v>
      </c>
      <c r="AB25" s="15">
        <f t="shared" si="13"/>
        <v>17.84</v>
      </c>
      <c r="AC25" s="14">
        <v>1933</v>
      </c>
      <c r="AD25" s="15">
        <f t="shared" si="14"/>
        <v>5.91</v>
      </c>
      <c r="AE25" s="14">
        <v>245</v>
      </c>
      <c r="AF25" s="15">
        <f t="shared" si="15"/>
        <v>0.75</v>
      </c>
      <c r="AG25" s="14">
        <v>20</v>
      </c>
      <c r="AH25" s="15">
        <f t="shared" si="16"/>
        <v>0.06</v>
      </c>
    </row>
    <row r="26" spans="1:34" ht="17.100000000000001" customHeight="1">
      <c r="A26" s="16"/>
      <c r="B26" s="13" t="s">
        <v>26</v>
      </c>
      <c r="C26" s="14" t="str">
        <f t="shared" si="1"/>
        <v>3,469 (100.00%)</v>
      </c>
      <c r="D26" s="14" t="str">
        <f>CONCATENATE(TEXT(Q26,"#,##0")," ","(",R26,"%",")")</f>
        <v>2 (0.06%)</v>
      </c>
      <c r="E26" s="14" t="str">
        <f t="shared" si="2"/>
        <v>204 (5.88%)</v>
      </c>
      <c r="F26" s="14" t="str">
        <f t="shared" si="3"/>
        <v>468 (13.49%)</v>
      </c>
      <c r="G26" s="14" t="str">
        <f t="shared" si="4"/>
        <v>1,215 (35.02%)</v>
      </c>
      <c r="H26" s="14" t="str">
        <f t="shared" si="5"/>
        <v>922 (26.58%)</v>
      </c>
      <c r="I26" s="14" t="str">
        <f t="shared" si="6"/>
        <v>461 (13.29%)</v>
      </c>
      <c r="J26" s="14" t="str">
        <f t="shared" si="7"/>
        <v>174 (5.02%)</v>
      </c>
      <c r="K26" s="14" t="str">
        <f t="shared" si="8"/>
        <v>23 (0.66%)</v>
      </c>
      <c r="L26" s="15" t="s">
        <v>28</v>
      </c>
      <c r="O26" s="14">
        <v>3469</v>
      </c>
      <c r="P26" s="15">
        <v>100</v>
      </c>
      <c r="Q26" s="14">
        <v>2</v>
      </c>
      <c r="R26" s="15">
        <f t="shared" si="10"/>
        <v>0.06</v>
      </c>
      <c r="S26" s="14">
        <v>204</v>
      </c>
      <c r="T26" s="15">
        <f t="shared" si="17"/>
        <v>5.88</v>
      </c>
      <c r="U26" s="14">
        <v>468</v>
      </c>
      <c r="V26" s="15">
        <f t="shared" si="18"/>
        <v>13.49</v>
      </c>
      <c r="W26" s="14">
        <v>1215</v>
      </c>
      <c r="X26" s="15">
        <f t="shared" si="11"/>
        <v>35.020000000000003</v>
      </c>
      <c r="Y26" s="14">
        <v>922</v>
      </c>
      <c r="Z26" s="15">
        <f t="shared" si="12"/>
        <v>26.58</v>
      </c>
      <c r="AA26" s="14">
        <v>461</v>
      </c>
      <c r="AB26" s="15">
        <f t="shared" si="13"/>
        <v>13.29</v>
      </c>
      <c r="AC26" s="14">
        <v>174</v>
      </c>
      <c r="AD26" s="15">
        <f t="shared" si="14"/>
        <v>5.0199999999999996</v>
      </c>
      <c r="AE26" s="14">
        <v>23</v>
      </c>
      <c r="AF26" s="15">
        <f t="shared" si="15"/>
        <v>0.66</v>
      </c>
      <c r="AG26" s="14" t="s">
        <v>29</v>
      </c>
      <c r="AH26" s="14" t="s">
        <v>29</v>
      </c>
    </row>
    <row r="27" spans="1:34" ht="17.100000000000001" customHeight="1">
      <c r="A27" s="12" t="s">
        <v>31</v>
      </c>
      <c r="B27" s="13" t="s">
        <v>16</v>
      </c>
      <c r="C27" s="14" t="str">
        <f t="shared" si="1"/>
        <v>34,771 (100.00%)</v>
      </c>
      <c r="D27" s="14" t="str">
        <f>CONCATENATE(TEXT(Q27,"#,##0")," ","(",R27,"%",")")</f>
        <v>8 (0.02%)</v>
      </c>
      <c r="E27" s="14" t="str">
        <f t="shared" si="2"/>
        <v>2,514 (7.23%)</v>
      </c>
      <c r="F27" s="14" t="str">
        <f t="shared" si="3"/>
        <v>4,290 (12.34%)</v>
      </c>
      <c r="G27" s="14" t="str">
        <f t="shared" si="4"/>
        <v>8,822 (25.37%)</v>
      </c>
      <c r="H27" s="14" t="str">
        <f t="shared" si="5"/>
        <v>10,447 (30.05%)</v>
      </c>
      <c r="I27" s="14" t="str">
        <f t="shared" si="6"/>
        <v>6,143 (17.67%)</v>
      </c>
      <c r="J27" s="14" t="str">
        <f t="shared" si="7"/>
        <v>2,200 (6.33%)</v>
      </c>
      <c r="K27" s="14" t="str">
        <f t="shared" si="8"/>
        <v>321 (0.92%)</v>
      </c>
      <c r="L27" s="14" t="str">
        <f t="shared" si="9"/>
        <v>26 (0.07%)</v>
      </c>
      <c r="O27" s="14">
        <v>34771</v>
      </c>
      <c r="P27" s="15">
        <v>99.999999999999986</v>
      </c>
      <c r="Q27" s="14">
        <v>8</v>
      </c>
      <c r="R27" s="15">
        <f t="shared" si="10"/>
        <v>0.02</v>
      </c>
      <c r="S27" s="14">
        <v>2514</v>
      </c>
      <c r="T27" s="15">
        <f t="shared" si="17"/>
        <v>7.23</v>
      </c>
      <c r="U27" s="14">
        <v>4290</v>
      </c>
      <c r="V27" s="15">
        <f t="shared" si="18"/>
        <v>12.34</v>
      </c>
      <c r="W27" s="14">
        <v>8822</v>
      </c>
      <c r="X27" s="15">
        <f t="shared" si="11"/>
        <v>25.37</v>
      </c>
      <c r="Y27" s="14">
        <v>10447</v>
      </c>
      <c r="Z27" s="15">
        <f t="shared" si="12"/>
        <v>30.05</v>
      </c>
      <c r="AA27" s="14">
        <v>6143</v>
      </c>
      <c r="AB27" s="15">
        <f t="shared" si="13"/>
        <v>17.670000000000002</v>
      </c>
      <c r="AC27" s="14">
        <v>2200</v>
      </c>
      <c r="AD27" s="15">
        <f t="shared" si="14"/>
        <v>6.33</v>
      </c>
      <c r="AE27" s="14">
        <v>321</v>
      </c>
      <c r="AF27" s="15">
        <f t="shared" si="15"/>
        <v>0.92</v>
      </c>
      <c r="AG27" s="14">
        <v>26</v>
      </c>
      <c r="AH27" s="15">
        <f t="shared" si="16"/>
        <v>7.0000000000000007E-2</v>
      </c>
    </row>
    <row r="28" spans="1:34" ht="17.100000000000001" customHeight="1">
      <c r="A28" s="16"/>
      <c r="B28" s="13" t="s">
        <v>25</v>
      </c>
      <c r="C28" s="14" t="str">
        <f t="shared" si="1"/>
        <v>31,428 (100.00%)</v>
      </c>
      <c r="D28" s="14" t="str">
        <f>CONCATENATE(TEXT(Q28,"#,##0")," ","(",R28,"%",")")</f>
        <v>8 (0.03%)</v>
      </c>
      <c r="E28" s="14" t="str">
        <f t="shared" si="2"/>
        <v>2,342 (7.45%)</v>
      </c>
      <c r="F28" s="14" t="str">
        <f t="shared" si="3"/>
        <v>3,844 (12.23%)</v>
      </c>
      <c r="G28" s="14" t="str">
        <f t="shared" si="4"/>
        <v>7,811 (24.85%)</v>
      </c>
      <c r="H28" s="14" t="str">
        <f t="shared" si="5"/>
        <v>9,431 (30.01%)</v>
      </c>
      <c r="I28" s="14" t="str">
        <f t="shared" si="6"/>
        <v>5,679 (18.07%)</v>
      </c>
      <c r="J28" s="14" t="str">
        <f t="shared" si="7"/>
        <v>2,002 (6.37%)</v>
      </c>
      <c r="K28" s="14" t="str">
        <f t="shared" si="8"/>
        <v>286 (0.91%)</v>
      </c>
      <c r="L28" s="14" t="str">
        <f t="shared" si="9"/>
        <v>25 (0.08%)</v>
      </c>
      <c r="O28" s="14">
        <v>31428</v>
      </c>
      <c r="P28" s="15">
        <v>100</v>
      </c>
      <c r="Q28" s="14">
        <v>8</v>
      </c>
      <c r="R28" s="15">
        <f t="shared" si="10"/>
        <v>0.03</v>
      </c>
      <c r="S28" s="14">
        <v>2342</v>
      </c>
      <c r="T28" s="15">
        <f t="shared" si="17"/>
        <v>7.45</v>
      </c>
      <c r="U28" s="14">
        <v>3844</v>
      </c>
      <c r="V28" s="15">
        <f t="shared" si="18"/>
        <v>12.23</v>
      </c>
      <c r="W28" s="14">
        <v>7811</v>
      </c>
      <c r="X28" s="15">
        <f t="shared" si="11"/>
        <v>24.85</v>
      </c>
      <c r="Y28" s="14">
        <v>9431</v>
      </c>
      <c r="Z28" s="15">
        <f t="shared" si="12"/>
        <v>30.01</v>
      </c>
      <c r="AA28" s="14">
        <v>5679</v>
      </c>
      <c r="AB28" s="15">
        <f t="shared" si="13"/>
        <v>18.07</v>
      </c>
      <c r="AC28" s="14">
        <v>2002</v>
      </c>
      <c r="AD28" s="15">
        <f t="shared" si="14"/>
        <v>6.37</v>
      </c>
      <c r="AE28" s="14">
        <v>286</v>
      </c>
      <c r="AF28" s="15">
        <f t="shared" si="15"/>
        <v>0.91</v>
      </c>
      <c r="AG28" s="14">
        <v>25</v>
      </c>
      <c r="AH28" s="15">
        <f t="shared" si="16"/>
        <v>0.08</v>
      </c>
    </row>
    <row r="29" spans="1:34" ht="17.100000000000001" customHeight="1">
      <c r="A29" s="16"/>
      <c r="B29" s="13" t="s">
        <v>26</v>
      </c>
      <c r="C29" s="14" t="str">
        <f t="shared" si="1"/>
        <v>3,343 (100.00%)</v>
      </c>
      <c r="D29" s="15" t="s">
        <v>28</v>
      </c>
      <c r="E29" s="14" t="str">
        <f t="shared" si="2"/>
        <v>172 (5.15%)</v>
      </c>
      <c r="F29" s="14" t="str">
        <f t="shared" si="3"/>
        <v>446 (13.34%)</v>
      </c>
      <c r="G29" s="14" t="str">
        <f t="shared" si="4"/>
        <v>1,011 (30.24%)</v>
      </c>
      <c r="H29" s="14" t="str">
        <f t="shared" si="5"/>
        <v>1,016 (30.39%)</v>
      </c>
      <c r="I29" s="14" t="str">
        <f t="shared" si="6"/>
        <v>464 (13.88%)</v>
      </c>
      <c r="J29" s="14" t="str">
        <f t="shared" si="7"/>
        <v>198 (5.92%)</v>
      </c>
      <c r="K29" s="14" t="str">
        <f t="shared" si="8"/>
        <v>35 (1.05%)</v>
      </c>
      <c r="L29" s="14" t="str">
        <f t="shared" si="9"/>
        <v>1 (0.03%)</v>
      </c>
      <c r="O29" s="14">
        <v>3343</v>
      </c>
      <c r="P29" s="15">
        <v>100</v>
      </c>
      <c r="Q29" s="14" t="s">
        <v>29</v>
      </c>
      <c r="R29" s="14" t="s">
        <v>29</v>
      </c>
      <c r="S29" s="14">
        <v>172</v>
      </c>
      <c r="T29" s="15">
        <f t="shared" si="17"/>
        <v>5.15</v>
      </c>
      <c r="U29" s="14">
        <v>446</v>
      </c>
      <c r="V29" s="15">
        <f t="shared" si="18"/>
        <v>13.34</v>
      </c>
      <c r="W29" s="14">
        <v>1011</v>
      </c>
      <c r="X29" s="15">
        <f t="shared" si="11"/>
        <v>30.24</v>
      </c>
      <c r="Y29" s="14">
        <v>1016</v>
      </c>
      <c r="Z29" s="15">
        <f t="shared" si="12"/>
        <v>30.39</v>
      </c>
      <c r="AA29" s="14">
        <v>464</v>
      </c>
      <c r="AB29" s="15">
        <f t="shared" si="13"/>
        <v>13.88</v>
      </c>
      <c r="AC29" s="14">
        <v>198</v>
      </c>
      <c r="AD29" s="15">
        <f t="shared" si="14"/>
        <v>5.92</v>
      </c>
      <c r="AE29" s="14">
        <v>35</v>
      </c>
      <c r="AF29" s="15">
        <f t="shared" si="15"/>
        <v>1.05</v>
      </c>
      <c r="AG29" s="14">
        <v>1</v>
      </c>
      <c r="AH29" s="15">
        <f t="shared" si="16"/>
        <v>0.03</v>
      </c>
    </row>
    <row r="30" spans="1:34" ht="17.100000000000001" customHeight="1">
      <c r="A30" s="12" t="s">
        <v>32</v>
      </c>
      <c r="B30" s="13" t="s">
        <v>33</v>
      </c>
      <c r="C30" s="14" t="str">
        <f t="shared" si="1"/>
        <v>32,547 (100.00%)</v>
      </c>
      <c r="D30" s="14" t="str">
        <f>CONCATENATE(TEXT(Q30,"#,##0")," ","(",R30,"%",")")</f>
        <v>6 (0.02%)</v>
      </c>
      <c r="E30" s="14" t="str">
        <f t="shared" si="2"/>
        <v>2,358 (7.24%)</v>
      </c>
      <c r="F30" s="14" t="str">
        <f t="shared" si="3"/>
        <v>4,201 (12.91%)</v>
      </c>
      <c r="G30" s="14" t="str">
        <f t="shared" si="4"/>
        <v>7,956 (24.44%)</v>
      </c>
      <c r="H30" s="14" t="str">
        <f t="shared" si="5"/>
        <v>9,533 (29.29%)</v>
      </c>
      <c r="I30" s="14" t="str">
        <f t="shared" si="6"/>
        <v>5,928 (18.21%)</v>
      </c>
      <c r="J30" s="14" t="str">
        <f t="shared" si="7"/>
        <v>2,186 (6.72%)</v>
      </c>
      <c r="K30" s="14" t="str">
        <f t="shared" si="8"/>
        <v>344 (1.06%)</v>
      </c>
      <c r="L30" s="14" t="str">
        <f t="shared" si="9"/>
        <v>35 (0.11%)</v>
      </c>
      <c r="O30" s="14">
        <v>32547</v>
      </c>
      <c r="P30" s="15">
        <v>100</v>
      </c>
      <c r="Q30" s="14">
        <v>6</v>
      </c>
      <c r="R30" s="15">
        <f t="shared" si="10"/>
        <v>0.02</v>
      </c>
      <c r="S30" s="14">
        <v>2358</v>
      </c>
      <c r="T30" s="15">
        <f t="shared" si="17"/>
        <v>7.24</v>
      </c>
      <c r="U30" s="14">
        <v>4201</v>
      </c>
      <c r="V30" s="15">
        <f t="shared" si="18"/>
        <v>12.91</v>
      </c>
      <c r="W30" s="14">
        <v>7956</v>
      </c>
      <c r="X30" s="15">
        <f t="shared" si="11"/>
        <v>24.44</v>
      </c>
      <c r="Y30" s="14">
        <v>9533</v>
      </c>
      <c r="Z30" s="15">
        <f t="shared" si="12"/>
        <v>29.29</v>
      </c>
      <c r="AA30" s="14">
        <v>5928</v>
      </c>
      <c r="AB30" s="15">
        <f t="shared" si="13"/>
        <v>18.21</v>
      </c>
      <c r="AC30" s="14">
        <v>2186</v>
      </c>
      <c r="AD30" s="15">
        <f t="shared" si="14"/>
        <v>6.72</v>
      </c>
      <c r="AE30" s="14">
        <v>344</v>
      </c>
      <c r="AF30" s="15">
        <f t="shared" si="15"/>
        <v>1.06</v>
      </c>
      <c r="AG30" s="14">
        <v>35</v>
      </c>
      <c r="AH30" s="15">
        <f t="shared" si="16"/>
        <v>0.11</v>
      </c>
    </row>
    <row r="31" spans="1:34" ht="17.100000000000001" customHeight="1">
      <c r="A31" s="16"/>
      <c r="B31" s="13" t="s">
        <v>34</v>
      </c>
      <c r="C31" s="14" t="str">
        <f t="shared" si="1"/>
        <v>29,275 (100.00%)</v>
      </c>
      <c r="D31" s="14" t="str">
        <f>CONCATENATE(TEXT(Q31,"#,##0")," ","(",R31,"%",")")</f>
        <v>6 (0.02%)</v>
      </c>
      <c r="E31" s="14" t="str">
        <f t="shared" si="2"/>
        <v>2,188 (7.47%)</v>
      </c>
      <c r="F31" s="14" t="str">
        <f t="shared" si="3"/>
        <v>3,765 (12.86%)</v>
      </c>
      <c r="G31" s="14" t="str">
        <f t="shared" si="4"/>
        <v>7,030 (24.01%)</v>
      </c>
      <c r="H31" s="14" t="str">
        <f t="shared" si="5"/>
        <v>8,501 (29.04%)</v>
      </c>
      <c r="I31" s="14" t="str">
        <f t="shared" si="6"/>
        <v>5,449 (18.61%)</v>
      </c>
      <c r="J31" s="14" t="str">
        <f t="shared" si="7"/>
        <v>1,993 (6.81%)</v>
      </c>
      <c r="K31" s="14" t="str">
        <f t="shared" si="8"/>
        <v>310 (1.06%)</v>
      </c>
      <c r="L31" s="14" t="str">
        <f t="shared" si="9"/>
        <v>33 (0.11%)</v>
      </c>
      <c r="O31" s="14">
        <v>29275</v>
      </c>
      <c r="P31" s="15">
        <v>99.999999999999986</v>
      </c>
      <c r="Q31" s="14">
        <v>6</v>
      </c>
      <c r="R31" s="15">
        <f t="shared" si="10"/>
        <v>0.02</v>
      </c>
      <c r="S31" s="14">
        <v>2188</v>
      </c>
      <c r="T31" s="15">
        <f t="shared" si="17"/>
        <v>7.47</v>
      </c>
      <c r="U31" s="14">
        <v>3765</v>
      </c>
      <c r="V31" s="15">
        <f t="shared" si="18"/>
        <v>12.86</v>
      </c>
      <c r="W31" s="14">
        <v>7030</v>
      </c>
      <c r="X31" s="15">
        <f t="shared" si="11"/>
        <v>24.01</v>
      </c>
      <c r="Y31" s="14">
        <v>8501</v>
      </c>
      <c r="Z31" s="15">
        <f t="shared" si="12"/>
        <v>29.04</v>
      </c>
      <c r="AA31" s="14">
        <v>5449</v>
      </c>
      <c r="AB31" s="15">
        <f t="shared" si="13"/>
        <v>18.61</v>
      </c>
      <c r="AC31" s="14">
        <v>1993</v>
      </c>
      <c r="AD31" s="15">
        <f t="shared" si="14"/>
        <v>6.81</v>
      </c>
      <c r="AE31" s="14">
        <v>310</v>
      </c>
      <c r="AF31" s="15">
        <f t="shared" si="15"/>
        <v>1.06</v>
      </c>
      <c r="AG31" s="14">
        <v>33</v>
      </c>
      <c r="AH31" s="15">
        <f t="shared" si="16"/>
        <v>0.11</v>
      </c>
    </row>
    <row r="32" spans="1:34" ht="17.100000000000001" customHeight="1">
      <c r="A32" s="17"/>
      <c r="B32" s="18" t="s">
        <v>26</v>
      </c>
      <c r="C32" s="19" t="str">
        <f t="shared" si="1"/>
        <v>3,272 (100.00%)</v>
      </c>
      <c r="D32" s="20" t="s">
        <v>28</v>
      </c>
      <c r="E32" s="19" t="str">
        <f>CONCATENATE(TEXT(S32,"#,##0")," ","(",T32,"0%",")")</f>
        <v>170 (5.20%)</v>
      </c>
      <c r="F32" s="19" t="str">
        <f t="shared" si="3"/>
        <v>436 (13.33%)</v>
      </c>
      <c r="G32" s="19" t="str">
        <f>CONCATENATE(TEXT(W32,"#,##0")," ","(",X32,"0%",")")</f>
        <v>926 (28.30%)</v>
      </c>
      <c r="H32" s="19" t="str">
        <f t="shared" si="5"/>
        <v>1,032 (31.54%)</v>
      </c>
      <c r="I32" s="19" t="str">
        <f t="shared" si="6"/>
        <v>479 (14.64%)</v>
      </c>
      <c r="J32" s="19" t="str">
        <f>CONCATENATE(TEXT(AC32,"#,##0")," ","(",AD32,"0%",")")</f>
        <v>193 (5.90%)</v>
      </c>
      <c r="K32" s="19" t="str">
        <f t="shared" si="8"/>
        <v>34 (1.04%)</v>
      </c>
      <c r="L32" s="19" t="str">
        <f t="shared" si="9"/>
        <v>2 (0.06%)</v>
      </c>
      <c r="O32" s="19">
        <v>3272</v>
      </c>
      <c r="P32" s="20">
        <v>100</v>
      </c>
      <c r="Q32" s="19" t="s">
        <v>29</v>
      </c>
      <c r="R32" s="19" t="s">
        <v>29</v>
      </c>
      <c r="S32" s="19">
        <v>170</v>
      </c>
      <c r="T32" s="15">
        <f t="shared" si="17"/>
        <v>5.2</v>
      </c>
      <c r="U32" s="19">
        <v>436</v>
      </c>
      <c r="V32" s="15">
        <f t="shared" si="18"/>
        <v>13.33</v>
      </c>
      <c r="W32" s="19">
        <v>926</v>
      </c>
      <c r="X32" s="15">
        <f t="shared" si="11"/>
        <v>28.3</v>
      </c>
      <c r="Y32" s="19">
        <v>1032</v>
      </c>
      <c r="Z32" s="15">
        <f t="shared" si="12"/>
        <v>31.54</v>
      </c>
      <c r="AA32" s="19">
        <v>479</v>
      </c>
      <c r="AB32" s="15">
        <f t="shared" si="13"/>
        <v>14.64</v>
      </c>
      <c r="AC32" s="19">
        <v>193</v>
      </c>
      <c r="AD32" s="15">
        <f t="shared" si="14"/>
        <v>5.9</v>
      </c>
      <c r="AE32" s="19">
        <v>34</v>
      </c>
      <c r="AF32" s="15">
        <f t="shared" si="15"/>
        <v>1.04</v>
      </c>
      <c r="AG32" s="19">
        <v>2</v>
      </c>
      <c r="AH32" s="15">
        <f t="shared" si="16"/>
        <v>0.06</v>
      </c>
    </row>
    <row r="33" spans="1:4">
      <c r="A33" s="21" t="s">
        <v>35</v>
      </c>
      <c r="B33" s="22"/>
      <c r="C33" s="23"/>
      <c r="D33" s="24"/>
    </row>
    <row r="34" spans="1:4">
      <c r="D34" s="24"/>
    </row>
    <row r="35" spans="1:4">
      <c r="D35" s="24"/>
    </row>
  </sheetData>
  <mergeCells count="12">
    <mergeCell ref="A15:A17"/>
    <mergeCell ref="A18:A20"/>
    <mergeCell ref="A21:A23"/>
    <mergeCell ref="A24:A26"/>
    <mergeCell ref="A27:A29"/>
    <mergeCell ref="A30:A32"/>
    <mergeCell ref="A1:L1"/>
    <mergeCell ref="A2:B2"/>
    <mergeCell ref="A3:A5"/>
    <mergeCell ref="A6:A8"/>
    <mergeCell ref="A9:A11"/>
    <mergeCell ref="A12:A14"/>
  </mergeCells>
  <phoneticPr fontId="4" type="noConversion"/>
  <printOptions horizontalCentered="1" verticalCentered="1"/>
  <pageMargins left="0.39370078740157483" right="0.39370078740157483" top="0.74803149606299213" bottom="0.74803149606299213" header="0.31496062992125984" footer="0.31496062992125984"/>
  <pageSetup paperSize="11" scale="48" orientation="landscape" r:id="rId1"/>
  <headerFooter differentOddEven="1" scaleWithDoc="0">
    <oddHeader>&amp;L&amp;"Times New Roman,標準"&amp;8 107&amp;"標楷體,標準"年犯罪狀況及其分析</oddHeader>
    <evenHeader>&amp;R&amp;"標楷體,標準"&amp;8第二篇　犯罪之處理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H38"/>
  <sheetViews>
    <sheetView showGridLines="0" zoomScaleNormal="100" workbookViewId="0">
      <selection activeCell="A2" sqref="A2"/>
    </sheetView>
  </sheetViews>
  <sheetFormatPr defaultColWidth="8.875" defaultRowHeight="20.25"/>
  <cols>
    <col min="1" max="1" width="8.875" style="27"/>
    <col min="2" max="2" width="10.125" style="27" customWidth="1"/>
    <col min="3" max="3" width="8.875" style="27"/>
    <col min="4" max="4" width="8.875" style="33"/>
    <col min="5" max="5" width="8.875" style="27"/>
    <col min="6" max="6" width="8.875" style="33"/>
    <col min="7" max="7" width="8.875" style="27"/>
    <col min="8" max="8" width="8.875" style="33"/>
    <col min="9" max="9" width="8.875" style="27"/>
    <col min="10" max="10" width="8.875" style="33"/>
    <col min="11" max="11" width="8.875" style="27"/>
    <col min="12" max="12" width="8.875" style="33"/>
    <col min="13" max="13" width="8.875" style="27"/>
    <col min="14" max="14" width="8.875" style="33"/>
    <col min="15" max="15" width="8.875" style="27"/>
    <col min="16" max="16" width="8.875" style="33"/>
    <col min="17" max="17" width="8.875" style="27"/>
    <col min="18" max="18" width="8.875" style="33"/>
    <col min="19" max="19" width="8.875" style="27"/>
    <col min="20" max="20" width="8.875" style="33"/>
    <col min="21" max="21" width="8.875" style="27"/>
    <col min="22" max="22" width="8.875" style="33"/>
    <col min="23" max="16384" width="8.875" style="27"/>
  </cols>
  <sheetData>
    <row r="1" spans="1:34">
      <c r="A1" s="26" t="s">
        <v>64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34">
      <c r="A2" s="28"/>
      <c r="B2" s="28"/>
      <c r="C2" s="28"/>
      <c r="D2" s="29"/>
      <c r="E2" s="30"/>
      <c r="F2" s="30"/>
      <c r="G2" s="30"/>
      <c r="H2" s="30"/>
      <c r="I2" s="30"/>
      <c r="J2" s="30"/>
      <c r="K2" s="30"/>
      <c r="L2" s="31"/>
      <c r="M2" s="28"/>
      <c r="N2" s="32"/>
      <c r="S2" s="34" t="s">
        <v>36</v>
      </c>
      <c r="T2" s="34"/>
      <c r="U2" s="34"/>
      <c r="V2" s="34"/>
    </row>
    <row r="3" spans="1:34">
      <c r="A3" s="35"/>
      <c r="B3" s="35"/>
      <c r="C3" s="36" t="s">
        <v>37</v>
      </c>
      <c r="D3" s="36"/>
      <c r="E3" s="36" t="s">
        <v>38</v>
      </c>
      <c r="F3" s="36"/>
      <c r="G3" s="36" t="s">
        <v>39</v>
      </c>
      <c r="H3" s="36"/>
      <c r="I3" s="36" t="s">
        <v>40</v>
      </c>
      <c r="J3" s="36"/>
      <c r="K3" s="36" t="s">
        <v>41</v>
      </c>
      <c r="L3" s="36"/>
      <c r="M3" s="36" t="s">
        <v>42</v>
      </c>
      <c r="N3" s="36"/>
      <c r="O3" s="36" t="s">
        <v>43</v>
      </c>
      <c r="P3" s="36"/>
      <c r="Q3" s="36" t="s">
        <v>44</v>
      </c>
      <c r="R3" s="36"/>
      <c r="S3" s="36" t="s">
        <v>45</v>
      </c>
      <c r="T3" s="36"/>
      <c r="U3" s="36" t="s">
        <v>46</v>
      </c>
      <c r="V3" s="36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4">
      <c r="A4" s="38" t="s">
        <v>47</v>
      </c>
      <c r="B4" s="39"/>
      <c r="C4" s="40">
        <v>34945</v>
      </c>
      <c r="D4" s="41">
        <f>C4/C$4</f>
        <v>1</v>
      </c>
      <c r="E4" s="40">
        <v>33610</v>
      </c>
      <c r="F4" s="41">
        <f>E4/E$4</f>
        <v>1</v>
      </c>
      <c r="G4" s="42">
        <v>33881</v>
      </c>
      <c r="H4" s="43">
        <f>G4/G$4</f>
        <v>1</v>
      </c>
      <c r="I4" s="40">
        <v>35550</v>
      </c>
      <c r="J4" s="41">
        <f>I4/I$4</f>
        <v>1</v>
      </c>
      <c r="K4" s="42">
        <v>35293</v>
      </c>
      <c r="L4" s="43">
        <f>K4/K$4</f>
        <v>1</v>
      </c>
      <c r="M4" s="40">
        <v>36105</v>
      </c>
      <c r="N4" s="41">
        <f>M4/M$4</f>
        <v>1</v>
      </c>
      <c r="O4" s="42">
        <v>36796</v>
      </c>
      <c r="P4" s="43">
        <f>O4/O$4</f>
        <v>1</v>
      </c>
      <c r="Q4" s="40">
        <v>36018</v>
      </c>
      <c r="R4" s="41">
        <f>Q4/Q$4</f>
        <v>1</v>
      </c>
      <c r="S4" s="42">
        <v>37714</v>
      </c>
      <c r="T4" s="43">
        <f>S4/S$4</f>
        <v>1</v>
      </c>
      <c r="U4" s="40">
        <v>23033</v>
      </c>
      <c r="V4" s="41">
        <f>U4/U$4</f>
        <v>1</v>
      </c>
      <c r="X4" s="37"/>
    </row>
    <row r="5" spans="1:34">
      <c r="A5" s="44"/>
      <c r="B5" s="45" t="s">
        <v>48</v>
      </c>
      <c r="C5" s="46">
        <f>C11+C17</f>
        <v>32386</v>
      </c>
      <c r="D5" s="41">
        <f t="shared" ref="D5:D9" si="0">C5/C$4</f>
        <v>0.92677063957647732</v>
      </c>
      <c r="E5" s="46">
        <f>E11+E17</f>
        <v>30084</v>
      </c>
      <c r="F5" s="41">
        <f t="shared" ref="F5:F9" si="1">E5/E$4</f>
        <v>0.89509074680154721</v>
      </c>
      <c r="G5" s="46">
        <f t="shared" ref="G5:S5" si="2">G11+G17</f>
        <v>29662</v>
      </c>
      <c r="H5" s="41">
        <f t="shared" ref="H5:H9" si="3">G5/G$4</f>
        <v>0.87547593046250116</v>
      </c>
      <c r="I5" s="46">
        <f t="shared" si="2"/>
        <v>30860</v>
      </c>
      <c r="J5" s="41">
        <f t="shared" ref="J5:J9" si="4">I5/I$4</f>
        <v>0.86807313642756678</v>
      </c>
      <c r="K5" s="46">
        <f t="shared" si="2"/>
        <v>30514</v>
      </c>
      <c r="L5" s="41">
        <f t="shared" ref="L5:L9" si="5">K5/K$4</f>
        <v>0.86459071203921456</v>
      </c>
      <c r="M5" s="46">
        <f t="shared" si="2"/>
        <v>31033</v>
      </c>
      <c r="N5" s="41">
        <f t="shared" ref="N5:N9" si="6">M5/M$4</f>
        <v>0.8595208419886442</v>
      </c>
      <c r="O5" s="46">
        <f t="shared" si="2"/>
        <v>31851</v>
      </c>
      <c r="P5" s="41">
        <f t="shared" ref="P5:P9" si="7">O5/O$4</f>
        <v>0.86561039243396021</v>
      </c>
      <c r="Q5" s="46">
        <f t="shared" si="2"/>
        <v>31952</v>
      </c>
      <c r="R5" s="41">
        <f t="shared" ref="R5:R9" si="8">Q5/Q$4</f>
        <v>0.88711199955577769</v>
      </c>
      <c r="S5" s="47">
        <f t="shared" si="2"/>
        <v>32404</v>
      </c>
      <c r="T5" s="41">
        <f t="shared" ref="T5:T9" si="9">S5/S$4</f>
        <v>0.85920347881423342</v>
      </c>
      <c r="U5" s="46">
        <f>U11+U17</f>
        <v>19388</v>
      </c>
      <c r="V5" s="41">
        <f t="shared" ref="V5:V9" si="10">U5/U$4</f>
        <v>0.84174879520687707</v>
      </c>
      <c r="X5" s="37"/>
    </row>
    <row r="6" spans="1:34">
      <c r="A6" s="44"/>
      <c r="B6" s="45" t="s">
        <v>49</v>
      </c>
      <c r="C6" s="46">
        <f t="shared" ref="C6:S9" si="11">C12+C18</f>
        <v>2056</v>
      </c>
      <c r="D6" s="41">
        <f t="shared" si="0"/>
        <v>5.883531263413936E-2</v>
      </c>
      <c r="E6" s="46">
        <f t="shared" si="11"/>
        <v>2812</v>
      </c>
      <c r="F6" s="41">
        <f t="shared" si="1"/>
        <v>8.3665575721511454E-2</v>
      </c>
      <c r="G6" s="46">
        <f t="shared" si="11"/>
        <v>2959</v>
      </c>
      <c r="H6" s="41">
        <f t="shared" si="3"/>
        <v>8.7335084560668227E-2</v>
      </c>
      <c r="I6" s="46">
        <f t="shared" si="11"/>
        <v>2911</v>
      </c>
      <c r="J6" s="41">
        <f t="shared" si="4"/>
        <v>8.1884669479606195E-2</v>
      </c>
      <c r="K6" s="46">
        <f t="shared" si="11"/>
        <v>2738</v>
      </c>
      <c r="L6" s="41">
        <f t="shared" si="5"/>
        <v>7.7579123338905737E-2</v>
      </c>
      <c r="M6" s="46">
        <f t="shared" si="11"/>
        <v>2669</v>
      </c>
      <c r="N6" s="41">
        <f t="shared" si="6"/>
        <v>7.3923279324193319E-2</v>
      </c>
      <c r="O6" s="46">
        <f t="shared" si="11"/>
        <v>2461</v>
      </c>
      <c r="P6" s="41">
        <f t="shared" si="7"/>
        <v>6.6882269811936082E-2</v>
      </c>
      <c r="Q6" s="46">
        <f t="shared" si="11"/>
        <v>2022</v>
      </c>
      <c r="R6" s="41">
        <f t="shared" si="8"/>
        <v>5.6138597367982677E-2</v>
      </c>
      <c r="S6" s="47">
        <f t="shared" si="11"/>
        <v>2288</v>
      </c>
      <c r="T6" s="41">
        <f t="shared" si="9"/>
        <v>6.0667126266108075E-2</v>
      </c>
      <c r="U6" s="46">
        <f>U12+U18</f>
        <v>1551</v>
      </c>
      <c r="V6" s="41">
        <f t="shared" si="10"/>
        <v>6.7338166977814445E-2</v>
      </c>
      <c r="X6" s="37"/>
    </row>
    <row r="7" spans="1:34">
      <c r="A7" s="44"/>
      <c r="B7" s="45" t="s">
        <v>50</v>
      </c>
      <c r="C7" s="46">
        <f t="shared" si="11"/>
        <v>353</v>
      </c>
      <c r="D7" s="41">
        <f t="shared" si="0"/>
        <v>1.0101588210044355E-2</v>
      </c>
      <c r="E7" s="46">
        <f t="shared" si="11"/>
        <v>523</v>
      </c>
      <c r="F7" s="41">
        <f t="shared" si="1"/>
        <v>1.5560844986611127E-2</v>
      </c>
      <c r="G7" s="46">
        <f t="shared" si="11"/>
        <v>1083</v>
      </c>
      <c r="H7" s="41">
        <f t="shared" si="3"/>
        <v>3.1964818039609218E-2</v>
      </c>
      <c r="I7" s="46">
        <f t="shared" si="11"/>
        <v>1589</v>
      </c>
      <c r="J7" s="41">
        <f t="shared" si="4"/>
        <v>4.4697609001406471E-2</v>
      </c>
      <c r="K7" s="46">
        <f t="shared" si="11"/>
        <v>1832</v>
      </c>
      <c r="L7" s="41">
        <f t="shared" si="5"/>
        <v>5.1908310429830275E-2</v>
      </c>
      <c r="M7" s="46">
        <f t="shared" si="11"/>
        <v>2148</v>
      </c>
      <c r="N7" s="41">
        <f t="shared" si="6"/>
        <v>5.9493144993768177E-2</v>
      </c>
      <c r="O7" s="46">
        <f t="shared" si="11"/>
        <v>2220</v>
      </c>
      <c r="P7" s="41">
        <f t="shared" si="7"/>
        <v>6.033264485270138E-2</v>
      </c>
      <c r="Q7" s="46">
        <f t="shared" si="11"/>
        <v>1751</v>
      </c>
      <c r="R7" s="41">
        <f t="shared" si="8"/>
        <v>4.8614581598089845E-2</v>
      </c>
      <c r="S7" s="47">
        <f t="shared" si="11"/>
        <v>2429</v>
      </c>
      <c r="T7" s="41">
        <f t="shared" si="9"/>
        <v>6.4405790952961769E-2</v>
      </c>
      <c r="U7" s="46">
        <f>U13+U19</f>
        <v>1608</v>
      </c>
      <c r="V7" s="41">
        <f t="shared" si="10"/>
        <v>6.9812877176225419E-2</v>
      </c>
      <c r="X7" s="37"/>
    </row>
    <row r="8" spans="1:34">
      <c r="A8" s="44"/>
      <c r="B8" s="45" t="s">
        <v>51</v>
      </c>
      <c r="C8" s="46">
        <f t="shared" si="11"/>
        <v>27</v>
      </c>
      <c r="D8" s="41">
        <f t="shared" si="0"/>
        <v>7.7264272428101302E-4</v>
      </c>
      <c r="E8" s="46">
        <f t="shared" si="11"/>
        <v>38</v>
      </c>
      <c r="F8" s="41">
        <f t="shared" si="1"/>
        <v>1.1306158881285331E-3</v>
      </c>
      <c r="G8" s="46">
        <f t="shared" si="11"/>
        <v>50</v>
      </c>
      <c r="H8" s="41">
        <f t="shared" si="3"/>
        <v>1.4757533720964552E-3</v>
      </c>
      <c r="I8" s="46">
        <f t="shared" si="11"/>
        <v>57</v>
      </c>
      <c r="J8" s="41">
        <f t="shared" si="4"/>
        <v>1.6033755274261602E-3</v>
      </c>
      <c r="K8" s="46">
        <f t="shared" si="11"/>
        <v>85</v>
      </c>
      <c r="L8" s="41">
        <f t="shared" si="5"/>
        <v>2.4084095996373218E-3</v>
      </c>
      <c r="M8" s="46">
        <f t="shared" si="11"/>
        <v>105</v>
      </c>
      <c r="N8" s="41">
        <f t="shared" si="6"/>
        <v>2.9081844619858743E-3</v>
      </c>
      <c r="O8" s="46">
        <f t="shared" si="11"/>
        <v>132</v>
      </c>
      <c r="P8" s="41">
        <f t="shared" si="7"/>
        <v>3.587346450701163E-3</v>
      </c>
      <c r="Q8" s="46">
        <f t="shared" si="11"/>
        <v>152</v>
      </c>
      <c r="R8" s="41">
        <f t="shared" si="8"/>
        <v>4.2201121661391526E-3</v>
      </c>
      <c r="S8" s="47">
        <f t="shared" si="11"/>
        <v>429</v>
      </c>
      <c r="T8" s="41">
        <f t="shared" si="9"/>
        <v>1.1375086174895264E-2</v>
      </c>
      <c r="U8" s="46">
        <f>U14+U20</f>
        <v>392</v>
      </c>
      <c r="V8" s="41">
        <f t="shared" si="10"/>
        <v>1.7019059610124603E-2</v>
      </c>
      <c r="X8" s="37"/>
    </row>
    <row r="9" spans="1:34">
      <c r="A9" s="48"/>
      <c r="B9" s="49" t="s">
        <v>52</v>
      </c>
      <c r="C9" s="50">
        <f t="shared" si="11"/>
        <v>2</v>
      </c>
      <c r="D9" s="51">
        <f t="shared" si="0"/>
        <v>5.723279439118615E-5</v>
      </c>
      <c r="E9" s="46">
        <f t="shared" si="11"/>
        <v>1</v>
      </c>
      <c r="F9" s="41">
        <f t="shared" si="1"/>
        <v>2.975304968759298E-5</v>
      </c>
      <c r="G9" s="46">
        <f t="shared" si="11"/>
        <v>1</v>
      </c>
      <c r="H9" s="41">
        <f t="shared" si="3"/>
        <v>2.9515067441929104E-5</v>
      </c>
      <c r="I9" s="46">
        <f t="shared" si="11"/>
        <v>5</v>
      </c>
      <c r="J9" s="41">
        <f t="shared" si="4"/>
        <v>1.4064697609001407E-4</v>
      </c>
      <c r="K9" s="46">
        <f t="shared" si="11"/>
        <v>7</v>
      </c>
      <c r="L9" s="41">
        <f t="shared" si="5"/>
        <v>1.9833961408777945E-4</v>
      </c>
      <c r="M9" s="46">
        <f t="shared" si="11"/>
        <v>15</v>
      </c>
      <c r="N9" s="41">
        <f t="shared" si="6"/>
        <v>4.1545492314083921E-4</v>
      </c>
      <c r="O9" s="46">
        <f t="shared" si="11"/>
        <v>13</v>
      </c>
      <c r="P9" s="41">
        <f t="shared" si="7"/>
        <v>3.5329927165996303E-4</v>
      </c>
      <c r="Q9" s="46">
        <f t="shared" si="11"/>
        <v>6</v>
      </c>
      <c r="R9" s="41">
        <f t="shared" si="8"/>
        <v>1.6658337497917709E-4</v>
      </c>
      <c r="S9" s="52">
        <f t="shared" si="11"/>
        <v>24</v>
      </c>
      <c r="T9" s="41">
        <f t="shared" si="9"/>
        <v>6.3636845733679799E-4</v>
      </c>
      <c r="U9" s="50">
        <f>U15+U21</f>
        <v>13</v>
      </c>
      <c r="V9" s="41">
        <f t="shared" si="10"/>
        <v>5.6440758911127512E-4</v>
      </c>
      <c r="X9" s="37"/>
    </row>
    <row r="10" spans="1:34">
      <c r="A10" s="53" t="s">
        <v>53</v>
      </c>
      <c r="B10" s="53"/>
      <c r="C10" s="46">
        <f>SUM(C11:C15)</f>
        <v>33523</v>
      </c>
      <c r="D10" s="54">
        <f>C10/C$10</f>
        <v>1</v>
      </c>
      <c r="E10" s="55">
        <f t="shared" ref="E10:S10" si="12">SUM(E11:E15)</f>
        <v>32059</v>
      </c>
      <c r="F10" s="56">
        <f>E10/E$10</f>
        <v>1</v>
      </c>
      <c r="G10" s="55">
        <f t="shared" si="12"/>
        <v>32184</v>
      </c>
      <c r="H10" s="56">
        <f>G10/G$10</f>
        <v>1</v>
      </c>
      <c r="I10" s="55">
        <f t="shared" si="12"/>
        <v>33622</v>
      </c>
      <c r="J10" s="56">
        <f>I10/I$10</f>
        <v>1</v>
      </c>
      <c r="K10" s="55">
        <f t="shared" si="12"/>
        <v>33114</v>
      </c>
      <c r="L10" s="56">
        <f>K10/K$10</f>
        <v>1</v>
      </c>
      <c r="M10" s="55">
        <f t="shared" si="12"/>
        <v>33764</v>
      </c>
      <c r="N10" s="56">
        <f>M10/M$10</f>
        <v>1</v>
      </c>
      <c r="O10" s="55">
        <f t="shared" si="12"/>
        <v>34268</v>
      </c>
      <c r="P10" s="56">
        <f>O10/O$10</f>
        <v>1</v>
      </c>
      <c r="Q10" s="55">
        <f t="shared" si="12"/>
        <v>33360</v>
      </c>
      <c r="R10" s="56">
        <f>Q10/Q$10</f>
        <v>1</v>
      </c>
      <c r="S10" s="55">
        <f t="shared" si="12"/>
        <v>34596</v>
      </c>
      <c r="T10" s="56">
        <f>S10/S$10</f>
        <v>1</v>
      </c>
      <c r="U10" s="55">
        <f>SUM(U11:U15)</f>
        <v>21079</v>
      </c>
      <c r="V10" s="57">
        <f>U10/U$10</f>
        <v>1</v>
      </c>
    </row>
    <row r="11" spans="1:34">
      <c r="A11" s="44"/>
      <c r="B11" s="45" t="s">
        <v>48</v>
      </c>
      <c r="C11" s="46">
        <v>31148</v>
      </c>
      <c r="D11" s="54">
        <f t="shared" ref="D11:D15" si="13">C11/C$10</f>
        <v>0.92915311875428808</v>
      </c>
      <c r="E11" s="40">
        <v>28784</v>
      </c>
      <c r="F11" s="54">
        <f t="shared" ref="F11:F14" si="14">E11/E$10</f>
        <v>0.8978445990205558</v>
      </c>
      <c r="G11" s="40">
        <v>28239</v>
      </c>
      <c r="H11" s="54">
        <f t="shared" ref="H11:H15" si="15">G11/G$10</f>
        <v>0.87742356450410142</v>
      </c>
      <c r="I11" s="40">
        <v>29237</v>
      </c>
      <c r="J11" s="41">
        <f t="shared" ref="J11:J15" si="16">I11/I$10</f>
        <v>0.86957944203200288</v>
      </c>
      <c r="K11" s="40">
        <v>28661</v>
      </c>
      <c r="L11" s="41">
        <f t="shared" ref="L11:L15" si="17">K11/K$10</f>
        <v>0.86552515552334364</v>
      </c>
      <c r="M11" s="40">
        <v>29084</v>
      </c>
      <c r="N11" s="41">
        <f t="shared" ref="N11:N15" si="18">M11/M$10</f>
        <v>0.86139083047032339</v>
      </c>
      <c r="O11" s="40">
        <v>29671</v>
      </c>
      <c r="P11" s="41">
        <f t="shared" ref="P11:P15" si="19">O11/O$10</f>
        <v>0.86585152328703163</v>
      </c>
      <c r="Q11" s="40">
        <v>29649</v>
      </c>
      <c r="R11" s="41">
        <f t="shared" ref="R11:R15" si="20">Q11/Q$10</f>
        <v>0.88875899280575543</v>
      </c>
      <c r="S11" s="40">
        <v>29822</v>
      </c>
      <c r="T11" s="41">
        <f t="shared" ref="T11:T15" si="21">S11/S$10</f>
        <v>0.86200716845878134</v>
      </c>
      <c r="U11" s="40">
        <v>17789</v>
      </c>
      <c r="V11" s="41">
        <f t="shared" ref="V11:V15" si="22">U11/U$10</f>
        <v>0.84392048958679255</v>
      </c>
    </row>
    <row r="12" spans="1:34">
      <c r="A12" s="44"/>
      <c r="B12" s="45" t="s">
        <v>49</v>
      </c>
      <c r="C12" s="46">
        <v>2001</v>
      </c>
      <c r="D12" s="54">
        <f t="shared" si="13"/>
        <v>5.9690361841124001E-2</v>
      </c>
      <c r="E12" s="40">
        <v>2742</v>
      </c>
      <c r="F12" s="54">
        <f t="shared" si="14"/>
        <v>8.5529804423094921E-2</v>
      </c>
      <c r="G12" s="40">
        <v>2853</v>
      </c>
      <c r="H12" s="54">
        <f t="shared" si="15"/>
        <v>8.8646532438478753E-2</v>
      </c>
      <c r="I12" s="40">
        <v>2801</v>
      </c>
      <c r="J12" s="41">
        <f t="shared" si="16"/>
        <v>8.3308547974540473E-2</v>
      </c>
      <c r="K12" s="40">
        <v>2614</v>
      </c>
      <c r="L12" s="41">
        <f t="shared" si="17"/>
        <v>7.8939421392764386E-2</v>
      </c>
      <c r="M12" s="40">
        <v>2539</v>
      </c>
      <c r="N12" s="41">
        <f t="shared" si="18"/>
        <v>7.5198436204241201E-2</v>
      </c>
      <c r="O12" s="40">
        <v>2360</v>
      </c>
      <c r="P12" s="41">
        <f t="shared" si="19"/>
        <v>6.8868915606396644E-2</v>
      </c>
      <c r="Q12" s="40">
        <v>1916</v>
      </c>
      <c r="R12" s="41">
        <f t="shared" si="20"/>
        <v>5.7434052757793765E-2</v>
      </c>
      <c r="S12" s="40">
        <v>2132</v>
      </c>
      <c r="T12" s="41">
        <f t="shared" si="21"/>
        <v>6.162562145912822E-2</v>
      </c>
      <c r="U12" s="40">
        <v>1451</v>
      </c>
      <c r="V12" s="41">
        <f t="shared" si="22"/>
        <v>6.8836282556098485E-2</v>
      </c>
    </row>
    <row r="13" spans="1:34">
      <c r="A13" s="44"/>
      <c r="B13" s="45" t="s">
        <v>50</v>
      </c>
      <c r="C13" s="46">
        <v>345</v>
      </c>
      <c r="D13" s="54">
        <f t="shared" si="13"/>
        <v>1.0291441696745517E-2</v>
      </c>
      <c r="E13" s="40">
        <v>496</v>
      </c>
      <c r="F13" s="54">
        <f t="shared" si="14"/>
        <v>1.5471474468947878E-2</v>
      </c>
      <c r="G13" s="40">
        <v>1044</v>
      </c>
      <c r="H13" s="54">
        <f t="shared" si="15"/>
        <v>3.2438478747203577E-2</v>
      </c>
      <c r="I13" s="40">
        <v>1528</v>
      </c>
      <c r="J13" s="41">
        <f t="shared" si="16"/>
        <v>4.5446433882576881E-2</v>
      </c>
      <c r="K13" s="40">
        <v>1753</v>
      </c>
      <c r="L13" s="41">
        <f t="shared" si="17"/>
        <v>5.293833423929456E-2</v>
      </c>
      <c r="M13" s="40">
        <v>2032</v>
      </c>
      <c r="N13" s="41">
        <f t="shared" si="18"/>
        <v>6.0182442838526244E-2</v>
      </c>
      <c r="O13" s="40">
        <v>2108</v>
      </c>
      <c r="P13" s="41">
        <f t="shared" si="19"/>
        <v>6.1515116143340723E-2</v>
      </c>
      <c r="Q13" s="40">
        <v>1648</v>
      </c>
      <c r="R13" s="41">
        <f t="shared" si="20"/>
        <v>4.9400479616306954E-2</v>
      </c>
      <c r="S13" s="40">
        <v>2240</v>
      </c>
      <c r="T13" s="41">
        <f t="shared" si="21"/>
        <v>6.4747369638108454E-2</v>
      </c>
      <c r="U13" s="40">
        <v>1482</v>
      </c>
      <c r="V13" s="41">
        <f t="shared" si="22"/>
        <v>7.0306940556952413E-2</v>
      </c>
    </row>
    <row r="14" spans="1:34">
      <c r="A14" s="44"/>
      <c r="B14" s="45" t="s">
        <v>54</v>
      </c>
      <c r="C14" s="46">
        <v>27</v>
      </c>
      <c r="D14" s="54">
        <f t="shared" si="13"/>
        <v>8.0541717626704057E-4</v>
      </c>
      <c r="E14" s="40">
        <v>37</v>
      </c>
      <c r="F14" s="54">
        <f t="shared" si="14"/>
        <v>1.1541220874013538E-3</v>
      </c>
      <c r="G14" s="40">
        <v>47</v>
      </c>
      <c r="H14" s="54">
        <f t="shared" si="15"/>
        <v>1.4603529704200846E-3</v>
      </c>
      <c r="I14" s="40">
        <v>51</v>
      </c>
      <c r="J14" s="41">
        <f t="shared" si="16"/>
        <v>1.5168639581226578E-3</v>
      </c>
      <c r="K14" s="40">
        <v>80</v>
      </c>
      <c r="L14" s="41">
        <f t="shared" si="17"/>
        <v>2.4158965996255361E-3</v>
      </c>
      <c r="M14" s="40">
        <v>94</v>
      </c>
      <c r="N14" s="41">
        <f t="shared" si="18"/>
        <v>2.7840303281601708E-3</v>
      </c>
      <c r="O14" s="40">
        <v>120</v>
      </c>
      <c r="P14" s="41">
        <f t="shared" si="19"/>
        <v>3.5018092681218631E-3</v>
      </c>
      <c r="Q14" s="40">
        <v>141</v>
      </c>
      <c r="R14" s="41">
        <f t="shared" si="20"/>
        <v>4.2266187050359711E-3</v>
      </c>
      <c r="S14" s="40">
        <v>383</v>
      </c>
      <c r="T14" s="41">
        <f t="shared" si="21"/>
        <v>1.1070644005087293E-2</v>
      </c>
      <c r="U14" s="40">
        <v>349</v>
      </c>
      <c r="V14" s="41">
        <f t="shared" si="22"/>
        <v>1.6556762654774893E-2</v>
      </c>
    </row>
    <row r="15" spans="1:34">
      <c r="A15" s="48"/>
      <c r="B15" s="49" t="s">
        <v>55</v>
      </c>
      <c r="C15" s="46">
        <v>2</v>
      </c>
      <c r="D15" s="54">
        <f t="shared" si="13"/>
        <v>5.9660531575336335E-5</v>
      </c>
      <c r="E15" s="40">
        <v>0</v>
      </c>
      <c r="F15" s="58">
        <f t="shared" ref="F15" si="23">E15/E14</f>
        <v>0</v>
      </c>
      <c r="G15" s="40">
        <v>1</v>
      </c>
      <c r="H15" s="59">
        <f t="shared" si="15"/>
        <v>3.1071339796172009E-5</v>
      </c>
      <c r="I15" s="40">
        <v>5</v>
      </c>
      <c r="J15" s="41">
        <f t="shared" si="16"/>
        <v>1.4871215275712331E-4</v>
      </c>
      <c r="K15" s="40">
        <v>6</v>
      </c>
      <c r="L15" s="41">
        <f t="shared" si="17"/>
        <v>1.811922449719152E-4</v>
      </c>
      <c r="M15" s="40">
        <v>15</v>
      </c>
      <c r="N15" s="41">
        <f t="shared" si="18"/>
        <v>4.4426015874896339E-4</v>
      </c>
      <c r="O15" s="40">
        <v>9</v>
      </c>
      <c r="P15" s="41">
        <f t="shared" si="19"/>
        <v>2.6263569510913973E-4</v>
      </c>
      <c r="Q15" s="40">
        <v>6</v>
      </c>
      <c r="R15" s="41">
        <f t="shared" si="20"/>
        <v>1.7985611510791367E-4</v>
      </c>
      <c r="S15" s="40">
        <v>19</v>
      </c>
      <c r="T15" s="41">
        <f t="shared" si="21"/>
        <v>5.4919643889466991E-4</v>
      </c>
      <c r="U15" s="40">
        <v>8</v>
      </c>
      <c r="V15" s="51">
        <f t="shared" si="22"/>
        <v>3.7952464538165947E-4</v>
      </c>
    </row>
    <row r="16" spans="1:34">
      <c r="A16" s="60" t="s">
        <v>56</v>
      </c>
      <c r="B16" s="60"/>
      <c r="C16" s="55">
        <f>SUM(C17:C21)</f>
        <v>1301</v>
      </c>
      <c r="D16" s="56">
        <f>C16/C$16</f>
        <v>1</v>
      </c>
      <c r="E16" s="55">
        <f t="shared" ref="E16:S16" si="24">SUM(E17:E21)</f>
        <v>1399</v>
      </c>
      <c r="F16" s="56">
        <f>E16/E$16</f>
        <v>1</v>
      </c>
      <c r="G16" s="55">
        <f t="shared" si="24"/>
        <v>1571</v>
      </c>
      <c r="H16" s="56">
        <f>G16/G$16</f>
        <v>1</v>
      </c>
      <c r="I16" s="55">
        <f t="shared" si="24"/>
        <v>1800</v>
      </c>
      <c r="J16" s="56">
        <f>I16/I$16</f>
        <v>1</v>
      </c>
      <c r="K16" s="55">
        <f t="shared" si="24"/>
        <v>2062</v>
      </c>
      <c r="L16" s="56">
        <f>K16/K$16</f>
        <v>1</v>
      </c>
      <c r="M16" s="55">
        <f t="shared" si="24"/>
        <v>2206</v>
      </c>
      <c r="N16" s="56">
        <f>M16/M$16</f>
        <v>1</v>
      </c>
      <c r="O16" s="55">
        <f t="shared" si="24"/>
        <v>2409</v>
      </c>
      <c r="P16" s="56">
        <f>O16/O$16</f>
        <v>1</v>
      </c>
      <c r="Q16" s="55">
        <f t="shared" si="24"/>
        <v>2523</v>
      </c>
      <c r="R16" s="56">
        <f>Q16/Q$16</f>
        <v>1</v>
      </c>
      <c r="S16" s="55">
        <f t="shared" si="24"/>
        <v>2978</v>
      </c>
      <c r="T16" s="56">
        <f>S16/S$16</f>
        <v>1</v>
      </c>
      <c r="U16" s="55">
        <f>SUM(U17:U21)</f>
        <v>1873</v>
      </c>
      <c r="V16" s="41">
        <f>U16/U$16</f>
        <v>1</v>
      </c>
    </row>
    <row r="17" spans="1:22">
      <c r="A17" s="44"/>
      <c r="B17" s="45" t="s">
        <v>57</v>
      </c>
      <c r="C17" s="40">
        <v>1238</v>
      </c>
      <c r="D17" s="54">
        <f t="shared" ref="D17:D19" si="25">C17/C$16</f>
        <v>0.95157571099154492</v>
      </c>
      <c r="E17" s="40">
        <v>1300</v>
      </c>
      <c r="F17" s="54">
        <f t="shared" ref="F17:F21" si="26">E17/E$16</f>
        <v>0.92923516797712646</v>
      </c>
      <c r="G17" s="40">
        <v>1423</v>
      </c>
      <c r="H17" s="54">
        <f t="shared" ref="H17:H21" si="27">G17/G$16</f>
        <v>0.90579248886059838</v>
      </c>
      <c r="I17" s="40">
        <v>1623</v>
      </c>
      <c r="J17" s="41">
        <f t="shared" ref="J17:J21" si="28">I17/I$16</f>
        <v>0.90166666666666662</v>
      </c>
      <c r="K17" s="40">
        <v>1853</v>
      </c>
      <c r="L17" s="41">
        <f t="shared" ref="L17:L21" si="29">K17/K$16</f>
        <v>0.89864209505334625</v>
      </c>
      <c r="M17" s="40">
        <v>1949</v>
      </c>
      <c r="N17" s="41">
        <f t="shared" ref="N17:N21" si="30">M17/M$16</f>
        <v>0.88349954669084318</v>
      </c>
      <c r="O17" s="40">
        <v>2180</v>
      </c>
      <c r="P17" s="41">
        <f t="shared" ref="P17:P21" si="31">O17/O$16</f>
        <v>0.90493980904939808</v>
      </c>
      <c r="Q17" s="40">
        <v>2303</v>
      </c>
      <c r="R17" s="41">
        <f t="shared" ref="R17:R21" si="32">Q17/Q$16</f>
        <v>0.91280221957986529</v>
      </c>
      <c r="S17" s="40">
        <v>2582</v>
      </c>
      <c r="T17" s="41">
        <f t="shared" ref="T17:T21" si="33">S17/S$16</f>
        <v>0.8670248488918737</v>
      </c>
      <c r="U17" s="40">
        <v>1599</v>
      </c>
      <c r="V17" s="41">
        <f t="shared" ref="V17:V21" si="34">U17/U$16</f>
        <v>0.85371062466631076</v>
      </c>
    </row>
    <row r="18" spans="1:22">
      <c r="A18" s="44"/>
      <c r="B18" s="45" t="s">
        <v>58</v>
      </c>
      <c r="C18" s="40">
        <v>55</v>
      </c>
      <c r="D18" s="54">
        <f t="shared" si="25"/>
        <v>4.2275172943889314E-2</v>
      </c>
      <c r="E18" s="40">
        <v>70</v>
      </c>
      <c r="F18" s="54">
        <f t="shared" si="26"/>
        <v>5.0035739814152963E-2</v>
      </c>
      <c r="G18" s="40">
        <v>106</v>
      </c>
      <c r="H18" s="54">
        <f t="shared" si="27"/>
        <v>6.74729471674093E-2</v>
      </c>
      <c r="I18" s="40">
        <v>110</v>
      </c>
      <c r="J18" s="41">
        <f t="shared" si="28"/>
        <v>6.1111111111111109E-2</v>
      </c>
      <c r="K18" s="40">
        <v>124</v>
      </c>
      <c r="L18" s="41">
        <f t="shared" si="29"/>
        <v>6.0135790494665373E-2</v>
      </c>
      <c r="M18" s="40">
        <v>130</v>
      </c>
      <c r="N18" s="41">
        <f t="shared" si="30"/>
        <v>5.8930190389845878E-2</v>
      </c>
      <c r="O18" s="40">
        <v>101</v>
      </c>
      <c r="P18" s="41">
        <f t="shared" si="31"/>
        <v>4.1926110419261108E-2</v>
      </c>
      <c r="Q18" s="40">
        <v>106</v>
      </c>
      <c r="R18" s="41">
        <f t="shared" si="32"/>
        <v>4.2013476020610382E-2</v>
      </c>
      <c r="S18" s="40">
        <v>156</v>
      </c>
      <c r="T18" s="41">
        <f t="shared" si="33"/>
        <v>5.2384150436534584E-2</v>
      </c>
      <c r="U18" s="40">
        <v>100</v>
      </c>
      <c r="V18" s="41">
        <f t="shared" si="34"/>
        <v>5.3390282968499736E-2</v>
      </c>
    </row>
    <row r="19" spans="1:22">
      <c r="A19" s="44"/>
      <c r="B19" s="45" t="s">
        <v>59</v>
      </c>
      <c r="C19" s="40">
        <v>8</v>
      </c>
      <c r="D19" s="54">
        <f t="shared" si="25"/>
        <v>6.1491160645657187E-3</v>
      </c>
      <c r="E19" s="40">
        <v>27</v>
      </c>
      <c r="F19" s="54">
        <f t="shared" si="26"/>
        <v>1.9299499642601858E-2</v>
      </c>
      <c r="G19" s="40">
        <v>39</v>
      </c>
      <c r="H19" s="54">
        <f t="shared" si="27"/>
        <v>2.4824952259707194E-2</v>
      </c>
      <c r="I19" s="40">
        <v>61</v>
      </c>
      <c r="J19" s="41">
        <f t="shared" si="28"/>
        <v>3.3888888888888892E-2</v>
      </c>
      <c r="K19" s="40">
        <v>79</v>
      </c>
      <c r="L19" s="41">
        <f t="shared" si="29"/>
        <v>3.831231813773036E-2</v>
      </c>
      <c r="M19" s="40">
        <v>116</v>
      </c>
      <c r="N19" s="41">
        <f t="shared" si="30"/>
        <v>5.2583862194016319E-2</v>
      </c>
      <c r="O19" s="40">
        <v>112</v>
      </c>
      <c r="P19" s="41">
        <f t="shared" si="31"/>
        <v>4.6492320464923208E-2</v>
      </c>
      <c r="Q19" s="40">
        <v>103</v>
      </c>
      <c r="R19" s="41">
        <f t="shared" si="32"/>
        <v>4.0824415378517637E-2</v>
      </c>
      <c r="S19" s="40">
        <v>189</v>
      </c>
      <c r="T19" s="41">
        <f t="shared" si="33"/>
        <v>6.346541302887844E-2</v>
      </c>
      <c r="U19" s="40">
        <v>126</v>
      </c>
      <c r="V19" s="41">
        <f t="shared" si="34"/>
        <v>6.727175654030966E-2</v>
      </c>
    </row>
    <row r="20" spans="1:22">
      <c r="A20" s="44"/>
      <c r="B20" s="45" t="s">
        <v>60</v>
      </c>
      <c r="C20" s="58">
        <v>0</v>
      </c>
      <c r="D20" s="58">
        <v>0</v>
      </c>
      <c r="E20" s="40">
        <v>1</v>
      </c>
      <c r="F20" s="54">
        <f t="shared" si="26"/>
        <v>7.1479628305932811E-4</v>
      </c>
      <c r="G20" s="40">
        <v>3</v>
      </c>
      <c r="H20" s="54">
        <f t="shared" si="27"/>
        <v>1.9096117122851686E-3</v>
      </c>
      <c r="I20" s="40">
        <v>6</v>
      </c>
      <c r="J20" s="41">
        <f t="shared" si="28"/>
        <v>3.3333333333333335E-3</v>
      </c>
      <c r="K20" s="40">
        <v>5</v>
      </c>
      <c r="L20" s="41">
        <f t="shared" si="29"/>
        <v>2.4248302618816685E-3</v>
      </c>
      <c r="M20" s="40">
        <v>11</v>
      </c>
      <c r="N20" s="41">
        <f t="shared" si="30"/>
        <v>4.9864007252946509E-3</v>
      </c>
      <c r="O20" s="40">
        <v>12</v>
      </c>
      <c r="P20" s="41">
        <f t="shared" si="31"/>
        <v>4.9813200498132005E-3</v>
      </c>
      <c r="Q20" s="40">
        <v>11</v>
      </c>
      <c r="R20" s="41">
        <f t="shared" si="32"/>
        <v>4.3598890210067376E-3</v>
      </c>
      <c r="S20" s="40">
        <v>46</v>
      </c>
      <c r="T20" s="41">
        <f t="shared" si="33"/>
        <v>1.544660846205507E-2</v>
      </c>
      <c r="U20" s="40">
        <v>43</v>
      </c>
      <c r="V20" s="41">
        <f t="shared" si="34"/>
        <v>2.2957821676454885E-2</v>
      </c>
    </row>
    <row r="21" spans="1:22">
      <c r="A21" s="48"/>
      <c r="B21" s="49" t="s">
        <v>61</v>
      </c>
      <c r="C21" s="61">
        <v>0</v>
      </c>
      <c r="D21" s="61">
        <v>0</v>
      </c>
      <c r="E21" s="62">
        <v>1</v>
      </c>
      <c r="F21" s="63">
        <f t="shared" si="26"/>
        <v>7.1479628305932811E-4</v>
      </c>
      <c r="G21" s="61">
        <v>0</v>
      </c>
      <c r="H21" s="64">
        <f t="shared" si="27"/>
        <v>0</v>
      </c>
      <c r="I21" s="61">
        <v>0</v>
      </c>
      <c r="J21" s="61">
        <f t="shared" si="28"/>
        <v>0</v>
      </c>
      <c r="K21" s="62">
        <v>1</v>
      </c>
      <c r="L21" s="65">
        <f t="shared" si="29"/>
        <v>4.8496605237633366E-4</v>
      </c>
      <c r="M21" s="61">
        <v>0</v>
      </c>
      <c r="N21" s="61">
        <f t="shared" si="30"/>
        <v>0</v>
      </c>
      <c r="O21" s="62">
        <v>4</v>
      </c>
      <c r="P21" s="65">
        <f t="shared" si="31"/>
        <v>1.6604400166044002E-3</v>
      </c>
      <c r="Q21" s="61">
        <v>0</v>
      </c>
      <c r="R21" s="61">
        <f t="shared" si="32"/>
        <v>0</v>
      </c>
      <c r="S21" s="62">
        <v>5</v>
      </c>
      <c r="T21" s="65">
        <f t="shared" si="33"/>
        <v>1.6789791806581598E-3</v>
      </c>
      <c r="U21" s="62">
        <v>5</v>
      </c>
      <c r="V21" s="65">
        <f t="shared" si="34"/>
        <v>2.6695141484249867E-3</v>
      </c>
    </row>
    <row r="22" spans="1:22" ht="51" customHeight="1">
      <c r="A22" s="66" t="s">
        <v>62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</row>
    <row r="25" spans="1:22">
      <c r="B25" s="67"/>
      <c r="C25" s="67"/>
      <c r="D25" s="68"/>
      <c r="E25" s="67"/>
      <c r="F25" s="68"/>
      <c r="G25" s="67"/>
      <c r="H25" s="68"/>
      <c r="I25" s="67"/>
      <c r="J25" s="68"/>
      <c r="K25" s="67"/>
      <c r="L25" s="68"/>
      <c r="M25" s="67"/>
      <c r="N25" s="68"/>
      <c r="O25" s="67"/>
      <c r="P25" s="68"/>
      <c r="Q25" s="67"/>
      <c r="R25" s="68"/>
    </row>
    <row r="26" spans="1:22">
      <c r="B26" s="67"/>
      <c r="C26" s="67"/>
      <c r="D26" s="68"/>
      <c r="E26" s="67"/>
      <c r="F26" s="68"/>
      <c r="G26" s="67"/>
      <c r="H26" s="68"/>
      <c r="I26" s="67"/>
      <c r="J26" s="68"/>
      <c r="K26" s="67"/>
      <c r="L26" s="68"/>
      <c r="M26" s="67"/>
      <c r="N26" s="68"/>
      <c r="O26" s="67"/>
      <c r="P26" s="68"/>
      <c r="Q26" s="67"/>
      <c r="R26" s="68"/>
    </row>
    <row r="27" spans="1:22">
      <c r="B27" s="67"/>
      <c r="C27" s="67"/>
      <c r="D27" s="68"/>
      <c r="E27" s="67"/>
      <c r="F27" s="68"/>
      <c r="G27" s="67"/>
      <c r="H27" s="68"/>
      <c r="I27" s="67"/>
      <c r="J27" s="68"/>
      <c r="K27" s="67"/>
      <c r="L27" s="68"/>
      <c r="M27" s="67"/>
      <c r="N27" s="68"/>
      <c r="O27" s="67"/>
      <c r="P27" s="68"/>
      <c r="Q27" s="67"/>
      <c r="R27" s="68"/>
    </row>
    <row r="28" spans="1:22">
      <c r="B28" s="67"/>
      <c r="C28" s="67"/>
      <c r="D28" s="68"/>
      <c r="E28" s="67"/>
      <c r="F28" s="68"/>
      <c r="G28" s="67"/>
      <c r="H28" s="68"/>
      <c r="I28" s="67"/>
      <c r="J28" s="68"/>
      <c r="K28" s="67"/>
      <c r="L28" s="68"/>
      <c r="M28" s="67"/>
      <c r="N28" s="68"/>
      <c r="O28" s="67"/>
      <c r="P28" s="68"/>
      <c r="Q28" s="67"/>
      <c r="R28" s="68"/>
    </row>
    <row r="29" spans="1:22">
      <c r="B29" s="67"/>
      <c r="C29" s="67"/>
      <c r="D29" s="68"/>
      <c r="E29" s="67"/>
      <c r="F29" s="68"/>
      <c r="G29" s="67"/>
      <c r="H29" s="68"/>
      <c r="I29" s="67"/>
      <c r="J29" s="68"/>
      <c r="K29" s="67"/>
      <c r="L29" s="68"/>
      <c r="M29" s="67"/>
      <c r="N29" s="68"/>
      <c r="O29" s="67"/>
      <c r="P29" s="68"/>
      <c r="Q29" s="67"/>
      <c r="R29" s="68"/>
    </row>
    <row r="30" spans="1:22">
      <c r="B30" s="67"/>
      <c r="C30" s="67"/>
      <c r="D30" s="68"/>
      <c r="E30" s="67"/>
      <c r="F30" s="68"/>
      <c r="G30" s="67"/>
      <c r="H30" s="68"/>
      <c r="I30" s="67"/>
      <c r="J30" s="68"/>
    </row>
    <row r="31" spans="1:22">
      <c r="B31" s="67"/>
      <c r="C31" s="67"/>
      <c r="D31" s="68"/>
      <c r="E31" s="67"/>
      <c r="F31" s="68"/>
      <c r="G31" s="67"/>
      <c r="H31" s="68"/>
      <c r="I31" s="67"/>
      <c r="J31" s="68"/>
    </row>
    <row r="32" spans="1:22">
      <c r="B32" s="67"/>
      <c r="C32" s="67"/>
      <c r="D32" s="68"/>
      <c r="E32" s="67"/>
      <c r="F32" s="68"/>
      <c r="G32" s="67"/>
      <c r="H32" s="68"/>
      <c r="I32" s="67"/>
      <c r="J32" s="68"/>
    </row>
    <row r="33" spans="1:16">
      <c r="B33" s="67"/>
      <c r="C33" s="67"/>
      <c r="D33" s="68"/>
      <c r="E33" s="67"/>
      <c r="F33" s="68"/>
      <c r="G33" s="67"/>
      <c r="H33" s="68"/>
      <c r="I33" s="67"/>
      <c r="J33" s="68"/>
    </row>
    <row r="34" spans="1:16">
      <c r="A34" s="67"/>
      <c r="B34" s="67"/>
      <c r="C34" s="67"/>
      <c r="D34" s="68"/>
      <c r="E34" s="67"/>
      <c r="F34" s="68"/>
      <c r="G34" s="67"/>
      <c r="H34" s="68"/>
      <c r="I34" s="67"/>
      <c r="J34" s="68"/>
      <c r="K34" s="67"/>
      <c r="L34" s="68"/>
      <c r="M34" s="67"/>
      <c r="N34" s="68"/>
      <c r="O34" s="67"/>
      <c r="P34" s="68"/>
    </row>
    <row r="35" spans="1:16">
      <c r="A35" s="67"/>
      <c r="B35" s="67"/>
      <c r="C35" s="67"/>
      <c r="D35" s="68"/>
      <c r="E35" s="67"/>
      <c r="F35" s="68"/>
      <c r="G35" s="67"/>
      <c r="H35" s="68"/>
      <c r="I35" s="67"/>
      <c r="J35" s="68"/>
      <c r="K35" s="67"/>
      <c r="L35" s="68"/>
      <c r="M35" s="67"/>
      <c r="N35" s="68"/>
      <c r="O35" s="67"/>
      <c r="P35" s="68"/>
    </row>
    <row r="36" spans="1:16">
      <c r="A36" s="67"/>
      <c r="B36" s="67"/>
      <c r="C36" s="67"/>
      <c r="D36" s="68"/>
      <c r="E36" s="67"/>
      <c r="F36" s="68"/>
      <c r="G36" s="67"/>
      <c r="H36" s="68"/>
      <c r="I36" s="67"/>
      <c r="J36" s="68"/>
      <c r="K36" s="67"/>
      <c r="L36" s="68"/>
      <c r="M36" s="67"/>
      <c r="N36" s="68"/>
      <c r="O36" s="67"/>
      <c r="P36" s="68"/>
    </row>
    <row r="37" spans="1:16">
      <c r="A37" s="67"/>
      <c r="B37" s="67"/>
      <c r="C37" s="67"/>
      <c r="D37" s="68"/>
      <c r="E37" s="67"/>
      <c r="F37" s="68"/>
      <c r="G37" s="67"/>
      <c r="H37" s="68"/>
      <c r="I37" s="67"/>
      <c r="J37" s="68"/>
      <c r="K37" s="67"/>
      <c r="L37" s="68"/>
      <c r="M37" s="67"/>
      <c r="N37" s="68"/>
      <c r="O37" s="67"/>
      <c r="P37" s="68"/>
    </row>
    <row r="38" spans="1:16">
      <c r="A38" s="67"/>
      <c r="B38" s="67"/>
      <c r="C38" s="67"/>
      <c r="D38" s="68"/>
      <c r="E38" s="67"/>
      <c r="F38" s="68"/>
      <c r="G38" s="67"/>
      <c r="H38" s="68"/>
      <c r="I38" s="67"/>
      <c r="J38" s="68"/>
      <c r="K38" s="67"/>
      <c r="L38" s="68"/>
      <c r="M38" s="67"/>
      <c r="N38" s="68"/>
      <c r="O38" s="67"/>
      <c r="P38" s="68"/>
    </row>
  </sheetData>
  <mergeCells count="16">
    <mergeCell ref="Q3:R3"/>
    <mergeCell ref="S3:T3"/>
    <mergeCell ref="U3:V3"/>
    <mergeCell ref="A10:B10"/>
    <mergeCell ref="A16:B16"/>
    <mergeCell ref="A22:V22"/>
    <mergeCell ref="A1:V1"/>
    <mergeCell ref="E2:K2"/>
    <mergeCell ref="S2:V2"/>
    <mergeCell ref="C3:D3"/>
    <mergeCell ref="E3:F3"/>
    <mergeCell ref="G3:H3"/>
    <mergeCell ref="I3:J3"/>
    <mergeCell ref="K3:L3"/>
    <mergeCell ref="M3:N3"/>
    <mergeCell ref="O3:P3"/>
  </mergeCells>
  <phoneticPr fontId="4" type="noConversion"/>
  <printOptions horizontalCentered="1" verticalCentered="1"/>
  <pageMargins left="0.39370078740157483" right="0.39370078740157483" top="0.74803149606299213" bottom="0.74803149606299213" header="0.31496062992125984" footer="0.31496062992125984"/>
  <pageSetup paperSize="11" scale="67" orientation="landscape" r:id="rId1"/>
  <headerFooter differentOddEven="1" scaleWithDoc="0">
    <oddHeader>&amp;L&amp;"Times New Roman,標準"&amp;8 107&amp;"標楷體,標準"年犯罪狀況及其分析</oddHeader>
    <evenHeader>&amp;R&amp;"標楷體,標準"&amp;8第二篇　犯罪之處理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1</vt:lpstr>
      <vt:lpstr>2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蔡宜家</dc:creator>
  <cp:lastModifiedBy>蔡宜家</cp:lastModifiedBy>
  <dcterms:created xsi:type="dcterms:W3CDTF">2021-11-29T16:01:19Z</dcterms:created>
  <dcterms:modified xsi:type="dcterms:W3CDTF">2021-11-29T16:03:31Z</dcterms:modified>
</cp:coreProperties>
</file>